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30531\New folder\"/>
    </mc:Choice>
  </mc:AlternateContent>
  <xr:revisionPtr revIDLastSave="0" documentId="13_ncr:1_{79BA6D80-8358-4F54-898B-9E45C51FDBBD}" xr6:coauthVersionLast="36" xr6:coauthVersionMax="47" xr10:uidLastSave="{00000000-0000-0000-0000-000000000000}"/>
  <bookViews>
    <workbookView xWindow="0" yWindow="0" windowWidth="28800" windowHeight="12225" tabRatio="941" xr2:uid="{00000000-000D-0000-FFFF-FFFF00000000}"/>
  </bookViews>
  <sheets>
    <sheet name="0" sheetId="23" r:id="rId1"/>
    <sheet name="سهام" sheetId="2" r:id="rId2"/>
    <sheet name="اوراق مشتقه" sheetId="3" r:id="rId3"/>
    <sheet name="اوراق" sheetId="5" r:id="rId4"/>
    <sheet name="تعدیل قیمت" sheetId="6" r:id="rId5"/>
    <sheet name="سپرده" sheetId="7" r:id="rId6"/>
    <sheet name="درآمدها" sheetId="8" r:id="rId7"/>
    <sheet name="درآمد سرمایه گذاری در سهام" sheetId="9" r:id="rId8"/>
    <sheet name="درآمد سرمایه گذاری در اوراق به" sheetId="11" r:id="rId9"/>
    <sheet name="درآمد سپرده بانکی" sheetId="13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4" r:id="rId16"/>
    <sheet name="درآمد ناشی از تغییر قیمت اوراق" sheetId="21" r:id="rId17"/>
  </sheets>
  <definedNames>
    <definedName name="_xlnm.Print_Area" localSheetId="0">'0'!$A$1:$I$41</definedName>
    <definedName name="_xlnm.Print_Area" localSheetId="3">اوراق!$A$1:$AK$22</definedName>
    <definedName name="_xlnm.Print_Area" localSheetId="2">'اوراق مشتقه'!$A$1:$U$183</definedName>
    <definedName name="_xlnm.Print_Area" localSheetId="4">'تعدیل قیمت'!$A$1:$N$16</definedName>
    <definedName name="_xlnm.Print_Area" localSheetId="15">'درآمد اعمال اختیار'!$A$1:$Q$145</definedName>
    <definedName name="_xlnm.Print_Area" localSheetId="9">'درآمد سپرده بانکی'!$A$1:$K$25</definedName>
    <definedName name="_xlnm.Print_Area" localSheetId="8">'درآمد سرمایه گذاری در اوراق به'!$A$1:$S$18</definedName>
    <definedName name="_xlnm.Print_Area" localSheetId="7">'درآمد سرمایه گذاری در سهام'!$A$1:$U$404</definedName>
    <definedName name="_xlnm.Print_Area" localSheetId="11">'درآمد سود سهام'!$A$1:$T$30</definedName>
    <definedName name="_xlnm.Print_Area" localSheetId="16">'درآمد ناشی از تغییر قیمت اوراق'!$A$1:$Q$209</definedName>
    <definedName name="_xlnm.Print_Area" localSheetId="14">'درآمد ناشی از فروش'!$A$1:$Q$33</definedName>
    <definedName name="_xlnm.Print_Area" localSheetId="6">درآمدها!$A$1:$J$21</definedName>
    <definedName name="_xlnm.Print_Area" localSheetId="10">'سایر درآمدها'!$A$1:$G$23</definedName>
    <definedName name="_xlnm.Print_Area" localSheetId="5">سپرده!$A$1:$M$22</definedName>
    <definedName name="_xlnm.Print_Area" localSheetId="1">سهام!$A$1:$Z$85</definedName>
    <definedName name="_xlnm.Print_Area" localSheetId="12">'سود اوراق بهادار'!$A$1:$R$19</definedName>
    <definedName name="_xlnm.Print_Area" localSheetId="13">'سود سپرده بانکی'!$A$1:$M$24</definedName>
  </definedNames>
  <calcPr calcId="191029"/>
</workbook>
</file>

<file path=xl/calcChain.xml><?xml version="1.0" encoding="utf-8"?>
<calcChain xmlns="http://schemas.openxmlformats.org/spreadsheetml/2006/main">
  <c r="Q191" i="21" l="1"/>
  <c r="E71" i="21"/>
  <c r="Q35" i="21"/>
  <c r="O35" i="21"/>
  <c r="M35" i="21"/>
  <c r="I35" i="21"/>
  <c r="E35" i="21"/>
  <c r="G35" i="21"/>
  <c r="I208" i="9"/>
  <c r="I207" i="9"/>
  <c r="I206" i="9"/>
  <c r="I205" i="9"/>
  <c r="I204" i="9"/>
  <c r="I203" i="9"/>
  <c r="I202" i="9"/>
  <c r="I201" i="9"/>
  <c r="I200" i="9"/>
  <c r="I199" i="9"/>
  <c r="I198" i="9"/>
  <c r="I197" i="9"/>
  <c r="I196" i="9"/>
  <c r="I195" i="9"/>
  <c r="I194" i="9"/>
  <c r="I193" i="9"/>
  <c r="I192" i="9"/>
  <c r="I191" i="9"/>
  <c r="I190" i="9"/>
  <c r="I189" i="9"/>
  <c r="I188" i="9"/>
  <c r="I187" i="9"/>
  <c r="I186" i="9"/>
  <c r="I292" i="9"/>
  <c r="I291" i="9"/>
  <c r="I290" i="9"/>
  <c r="I289" i="9"/>
  <c r="I288" i="9"/>
  <c r="I287" i="9"/>
  <c r="I286" i="9"/>
  <c r="I285" i="9"/>
  <c r="I284" i="9"/>
  <c r="I283" i="9"/>
  <c r="I282" i="9"/>
  <c r="I281" i="9"/>
  <c r="I280" i="9"/>
  <c r="I279" i="9"/>
  <c r="I278" i="9"/>
  <c r="I277" i="9"/>
  <c r="I276" i="9"/>
  <c r="I275" i="9"/>
  <c r="I274" i="9"/>
  <c r="I273" i="9"/>
  <c r="I272" i="9"/>
  <c r="I271" i="9"/>
  <c r="I270" i="9"/>
  <c r="I269" i="9"/>
  <c r="I268" i="9"/>
  <c r="I267" i="9"/>
  <c r="I266" i="9"/>
  <c r="I265" i="9"/>
  <c r="I264" i="9"/>
  <c r="I263" i="9"/>
  <c r="I262" i="9"/>
  <c r="I261" i="9"/>
  <c r="I303" i="9"/>
  <c r="I322" i="9"/>
  <c r="I321" i="9"/>
  <c r="I320" i="9"/>
  <c r="I319" i="9"/>
  <c r="I318" i="9"/>
  <c r="I317" i="9"/>
  <c r="I316" i="9"/>
  <c r="I315" i="9"/>
  <c r="I314" i="9"/>
  <c r="I313" i="9"/>
  <c r="I312" i="9"/>
  <c r="I311" i="9"/>
  <c r="I310" i="9"/>
  <c r="I309" i="9"/>
  <c r="I308" i="9"/>
  <c r="I307" i="9"/>
  <c r="I306" i="9"/>
  <c r="I305" i="9"/>
  <c r="I304" i="9"/>
  <c r="Q35" i="24" l="1"/>
  <c r="Q43" i="24" s="1"/>
  <c r="Q71" i="24" s="1"/>
  <c r="Q79" i="24" s="1"/>
  <c r="Q107" i="24" s="1"/>
  <c r="Q117" i="24" s="1"/>
  <c r="O35" i="24"/>
  <c r="M35" i="24"/>
  <c r="M43" i="24" s="1"/>
  <c r="M71" i="24" s="1"/>
  <c r="M79" i="24" s="1"/>
  <c r="M107" i="24" s="1"/>
  <c r="M117" i="24" s="1"/>
  <c r="K35" i="24"/>
  <c r="K43" i="24" s="1"/>
  <c r="K71" i="24" s="1"/>
  <c r="K79" i="24" s="1"/>
  <c r="K107" i="24" s="1"/>
  <c r="K117" i="24" s="1"/>
  <c r="I35" i="24"/>
  <c r="I43" i="24" s="1"/>
  <c r="I71" i="24" s="1"/>
  <c r="I79" i="24" s="1"/>
  <c r="I107" i="24" s="1"/>
  <c r="I117" i="24" s="1"/>
  <c r="G35" i="24"/>
  <c r="G43" i="24" s="1"/>
  <c r="G71" i="24" s="1"/>
  <c r="G79" i="24" s="1"/>
  <c r="G107" i="24" s="1"/>
  <c r="G117" i="24" s="1"/>
  <c r="E35" i="24"/>
  <c r="E43" i="24" s="1"/>
  <c r="E71" i="24" s="1"/>
  <c r="E79" i="24" s="1"/>
  <c r="E107" i="24" s="1"/>
  <c r="E117" i="24" s="1"/>
  <c r="C35" i="24"/>
  <c r="C43" i="24" s="1"/>
  <c r="C71" i="24" s="1"/>
  <c r="C79" i="24" s="1"/>
  <c r="C107" i="24" s="1"/>
  <c r="C117" i="24" s="1"/>
  <c r="I142" i="24" l="1"/>
  <c r="M142" i="24"/>
  <c r="Q142" i="24"/>
  <c r="O43" i="24"/>
  <c r="K142" i="24"/>
  <c r="E142" i="24"/>
  <c r="G142" i="24"/>
  <c r="C142" i="24"/>
  <c r="I334" i="9"/>
  <c r="I333" i="9"/>
  <c r="I332" i="9"/>
  <c r="I331" i="9"/>
  <c r="I330" i="9"/>
  <c r="I329" i="9"/>
  <c r="I328" i="9"/>
  <c r="I327" i="9"/>
  <c r="I326" i="9"/>
  <c r="I325" i="9"/>
  <c r="I324" i="9"/>
  <c r="I323" i="9"/>
  <c r="I372" i="9"/>
  <c r="I371" i="9"/>
  <c r="I370" i="9"/>
  <c r="I369" i="9"/>
  <c r="I368" i="9"/>
  <c r="I367" i="9"/>
  <c r="I366" i="9"/>
  <c r="I365" i="9"/>
  <c r="I361" i="9"/>
  <c r="I360" i="9"/>
  <c r="I359" i="9"/>
  <c r="I357" i="9"/>
  <c r="I356" i="9"/>
  <c r="I355" i="9"/>
  <c r="I354" i="9"/>
  <c r="I353" i="9"/>
  <c r="I352" i="9"/>
  <c r="I351" i="9"/>
  <c r="I350" i="9"/>
  <c r="I349" i="9"/>
  <c r="I348" i="9"/>
  <c r="I347" i="9"/>
  <c r="I346" i="9"/>
  <c r="I345" i="9"/>
  <c r="I373" i="9"/>
  <c r="I376" i="9"/>
  <c r="I375" i="9"/>
  <c r="I395" i="9"/>
  <c r="I394" i="9"/>
  <c r="I393" i="9"/>
  <c r="I389" i="9"/>
  <c r="I388" i="9"/>
  <c r="I387" i="9"/>
  <c r="I396" i="9"/>
  <c r="I397" i="9"/>
  <c r="Q41" i="9"/>
  <c r="Q50" i="9" s="1"/>
  <c r="Q83" i="9" s="1"/>
  <c r="Q92" i="9" s="1"/>
  <c r="Q125" i="9" s="1"/>
  <c r="Q134" i="9" s="1"/>
  <c r="Q167" i="9" s="1"/>
  <c r="Q176" i="9" s="1"/>
  <c r="Q209" i="9" s="1"/>
  <c r="Q218" i="9" s="1"/>
  <c r="Q251" i="9" s="1"/>
  <c r="Q260" i="9" s="1"/>
  <c r="Q293" i="9" s="1"/>
  <c r="Q302" i="9" s="1"/>
  <c r="Q335" i="9" s="1"/>
  <c r="Q344" i="9" s="1"/>
  <c r="Q377" i="9" s="1"/>
  <c r="Q386" i="9" s="1"/>
  <c r="Q398" i="9" s="1"/>
  <c r="O41" i="9"/>
  <c r="O50" i="9" s="1"/>
  <c r="O83" i="9" s="1"/>
  <c r="O92" i="9" s="1"/>
  <c r="O125" i="9" s="1"/>
  <c r="O134" i="9" s="1"/>
  <c r="O167" i="9" s="1"/>
  <c r="O176" i="9" s="1"/>
  <c r="O209" i="9" s="1"/>
  <c r="O218" i="9" s="1"/>
  <c r="O251" i="9" s="1"/>
  <c r="O260" i="9" s="1"/>
  <c r="O293" i="9" s="1"/>
  <c r="O302" i="9" s="1"/>
  <c r="O335" i="9" s="1"/>
  <c r="O344" i="9" s="1"/>
  <c r="O377" i="9" s="1"/>
  <c r="O386" i="9" s="1"/>
  <c r="O398" i="9" s="1"/>
  <c r="M41" i="9"/>
  <c r="M50" i="9" s="1"/>
  <c r="M83" i="9" s="1"/>
  <c r="M92" i="9" s="1"/>
  <c r="M125" i="9" s="1"/>
  <c r="M134" i="9" s="1"/>
  <c r="M167" i="9" s="1"/>
  <c r="M176" i="9" s="1"/>
  <c r="M209" i="9" s="1"/>
  <c r="M218" i="9" s="1"/>
  <c r="M251" i="9" s="1"/>
  <c r="M260" i="9" s="1"/>
  <c r="M293" i="9" s="1"/>
  <c r="M302" i="9" s="1"/>
  <c r="M335" i="9" s="1"/>
  <c r="M344" i="9" s="1"/>
  <c r="M377" i="9" s="1"/>
  <c r="M386" i="9" s="1"/>
  <c r="M398" i="9" s="1"/>
  <c r="I41" i="9"/>
  <c r="I50" i="9" s="1"/>
  <c r="I83" i="9" s="1"/>
  <c r="I92" i="9" s="1"/>
  <c r="I125" i="9" s="1"/>
  <c r="I134" i="9" s="1"/>
  <c r="I167" i="9" s="1"/>
  <c r="I176" i="9" s="1"/>
  <c r="I209" i="9" s="1"/>
  <c r="I218" i="9" s="1"/>
  <c r="I251" i="9" s="1"/>
  <c r="I260" i="9" s="1"/>
  <c r="I293" i="9" s="1"/>
  <c r="I302" i="9" s="1"/>
  <c r="G41" i="9"/>
  <c r="G50" i="9" s="1"/>
  <c r="G83" i="9" s="1"/>
  <c r="G92" i="9" s="1"/>
  <c r="G125" i="9" s="1"/>
  <c r="G134" i="9" s="1"/>
  <c r="G167" i="9" s="1"/>
  <c r="G176" i="9" s="1"/>
  <c r="G209" i="9" s="1"/>
  <c r="G218" i="9" s="1"/>
  <c r="G251" i="9" s="1"/>
  <c r="G260" i="9" s="1"/>
  <c r="G293" i="9" s="1"/>
  <c r="G302" i="9" s="1"/>
  <c r="G335" i="9" s="1"/>
  <c r="G344" i="9" s="1"/>
  <c r="G377" i="9" s="1"/>
  <c r="G386" i="9" s="1"/>
  <c r="G398" i="9" s="1"/>
  <c r="E41" i="9"/>
  <c r="E50" i="9" s="1"/>
  <c r="E83" i="9" s="1"/>
  <c r="E92" i="9" s="1"/>
  <c r="E125" i="9" s="1"/>
  <c r="E134" i="9" s="1"/>
  <c r="E167" i="9" s="1"/>
  <c r="E176" i="9" s="1"/>
  <c r="E209" i="9" s="1"/>
  <c r="E218" i="9" s="1"/>
  <c r="E251" i="9" s="1"/>
  <c r="E260" i="9" s="1"/>
  <c r="E293" i="9" s="1"/>
  <c r="E302" i="9" s="1"/>
  <c r="E335" i="9" s="1"/>
  <c r="E344" i="9" s="1"/>
  <c r="E377" i="9" s="1"/>
  <c r="E386" i="9" s="1"/>
  <c r="E398" i="9" s="1"/>
  <c r="C41" i="9"/>
  <c r="C50" i="9" s="1"/>
  <c r="C83" i="9" s="1"/>
  <c r="C92" i="9" s="1"/>
  <c r="C125" i="9" s="1"/>
  <c r="C134" i="9" s="1"/>
  <c r="C167" i="9" s="1"/>
  <c r="C176" i="9" s="1"/>
  <c r="C209" i="9" s="1"/>
  <c r="C218" i="9" s="1"/>
  <c r="C251" i="9" s="1"/>
  <c r="C260" i="9" s="1"/>
  <c r="C293" i="9" s="1"/>
  <c r="C302" i="9" s="1"/>
  <c r="C335" i="9" s="1"/>
  <c r="C344" i="9" s="1"/>
  <c r="C377" i="9" s="1"/>
  <c r="C386" i="9" s="1"/>
  <c r="C398" i="9" s="1"/>
  <c r="O178" i="21"/>
  <c r="O186" i="21" s="1"/>
  <c r="O191" i="21" s="1"/>
  <c r="M178" i="21"/>
  <c r="M186" i="21" s="1"/>
  <c r="M191" i="21" s="1"/>
  <c r="K186" i="21"/>
  <c r="I178" i="21"/>
  <c r="I186" i="21" s="1"/>
  <c r="I191" i="21" s="1"/>
  <c r="G178" i="21"/>
  <c r="G186" i="21" s="1"/>
  <c r="G191" i="21" s="1"/>
  <c r="E178" i="21"/>
  <c r="E186" i="21" s="1"/>
  <c r="E191" i="21" s="1"/>
  <c r="C44" i="21"/>
  <c r="C79" i="21" s="1"/>
  <c r="C115" i="21" s="1"/>
  <c r="K44" i="21"/>
  <c r="K79" i="21" s="1"/>
  <c r="K115" i="21" s="1"/>
  <c r="K150" i="21" s="1"/>
  <c r="I44" i="21"/>
  <c r="I71" i="21" s="1"/>
  <c r="I79" i="21" s="1"/>
  <c r="I107" i="21" s="1"/>
  <c r="I115" i="21" s="1"/>
  <c r="I142" i="21" s="1"/>
  <c r="I150" i="21" s="1"/>
  <c r="G44" i="21"/>
  <c r="G71" i="21" s="1"/>
  <c r="G79" i="21" s="1"/>
  <c r="E44" i="21"/>
  <c r="G91" i="21"/>
  <c r="O91" i="21"/>
  <c r="O86" i="21"/>
  <c r="E79" i="21" l="1"/>
  <c r="E107" i="21" s="1"/>
  <c r="E115" i="21" s="1"/>
  <c r="E142" i="21" s="1"/>
  <c r="E150" i="21" s="1"/>
  <c r="M44" i="21"/>
  <c r="M71" i="21" s="1"/>
  <c r="M79" i="21" s="1"/>
  <c r="M107" i="21" s="1"/>
  <c r="M115" i="21" s="1"/>
  <c r="M142" i="21" s="1"/>
  <c r="M150" i="21" s="1"/>
  <c r="Q44" i="21"/>
  <c r="Q71" i="21" s="1"/>
  <c r="Q79" i="21" s="1"/>
  <c r="Q107" i="21" s="1"/>
  <c r="Q115" i="21" s="1"/>
  <c r="Q142" i="21" s="1"/>
  <c r="Q150" i="21" s="1"/>
  <c r="Q178" i="21" s="1"/>
  <c r="Q186" i="21" s="1"/>
  <c r="O44" i="21"/>
  <c r="O71" i="21" s="1"/>
  <c r="O79" i="21" s="1"/>
  <c r="O107" i="21" s="1"/>
  <c r="O115" i="21" s="1"/>
  <c r="O142" i="21" s="1"/>
  <c r="O150" i="21" s="1"/>
  <c r="O71" i="24"/>
  <c r="O79" i="24" s="1"/>
  <c r="O107" i="24" s="1"/>
  <c r="O117" i="24" s="1"/>
  <c r="I335" i="9"/>
  <c r="I344" i="9" s="1"/>
  <c r="I377" i="9" s="1"/>
  <c r="I386" i="9" s="1"/>
  <c r="I398" i="9" s="1"/>
  <c r="C150" i="21"/>
  <c r="C186" i="21" s="1"/>
  <c r="G107" i="21"/>
  <c r="G115" i="21" s="1"/>
  <c r="G142" i="21" s="1"/>
  <c r="G150" i="21" s="1"/>
  <c r="O142" i="24" l="1"/>
  <c r="Q28" i="19" l="1"/>
  <c r="J10" i="13"/>
  <c r="J11" i="13"/>
  <c r="J12" i="13"/>
  <c r="J13" i="13"/>
  <c r="J14" i="13"/>
  <c r="J15" i="13"/>
  <c r="J9" i="13"/>
  <c r="J8" i="13"/>
  <c r="J16" i="13" s="1"/>
  <c r="F16" i="13"/>
  <c r="F10" i="13"/>
  <c r="F11" i="13"/>
  <c r="F12" i="13"/>
  <c r="F13" i="13"/>
  <c r="F14" i="13"/>
  <c r="F15" i="13"/>
  <c r="F9" i="13"/>
  <c r="F8" i="13"/>
  <c r="A21" i="8"/>
  <c r="A22" i="7"/>
  <c r="L18" i="7"/>
  <c r="A16" i="6"/>
  <c r="A22" i="5"/>
  <c r="A183" i="3"/>
  <c r="A145" i="3"/>
  <c r="O16" i="18" l="1"/>
  <c r="S71" i="9"/>
  <c r="S72" i="9"/>
  <c r="S73" i="9"/>
  <c r="S74" i="9"/>
  <c r="S75" i="9"/>
  <c r="S76" i="9"/>
  <c r="S77" i="9"/>
  <c r="S78" i="9"/>
  <c r="S79" i="9"/>
  <c r="S80" i="9"/>
  <c r="S81" i="9"/>
  <c r="S82" i="9"/>
  <c r="S93" i="9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113" i="9"/>
  <c r="S114" i="9"/>
  <c r="S115" i="9"/>
  <c r="S116" i="9"/>
  <c r="S117" i="9"/>
  <c r="S118" i="9"/>
  <c r="S119" i="9"/>
  <c r="S120" i="9"/>
  <c r="S121" i="9"/>
  <c r="S122" i="9"/>
  <c r="S123" i="9"/>
  <c r="S124" i="9"/>
  <c r="S135" i="9"/>
  <c r="S136" i="9"/>
  <c r="S137" i="9"/>
  <c r="S138" i="9"/>
  <c r="S139" i="9"/>
  <c r="S140" i="9"/>
  <c r="S141" i="9"/>
  <c r="S142" i="9"/>
  <c r="S143" i="9"/>
  <c r="S144" i="9"/>
  <c r="S145" i="9"/>
  <c r="S146" i="9"/>
  <c r="S147" i="9"/>
  <c r="S148" i="9"/>
  <c r="S149" i="9"/>
  <c r="S150" i="9"/>
  <c r="S151" i="9"/>
  <c r="S152" i="9"/>
  <c r="S153" i="9"/>
  <c r="S154" i="9"/>
  <c r="S155" i="9"/>
  <c r="S156" i="9"/>
  <c r="S157" i="9"/>
  <c r="S158" i="9"/>
  <c r="S159" i="9"/>
  <c r="S160" i="9"/>
  <c r="S161" i="9"/>
  <c r="S162" i="9"/>
  <c r="S163" i="9"/>
  <c r="S164" i="9"/>
  <c r="S165" i="9"/>
  <c r="S166" i="9"/>
  <c r="S177" i="9"/>
  <c r="S178" i="9"/>
  <c r="S179" i="9"/>
  <c r="S180" i="9"/>
  <c r="S181" i="9"/>
  <c r="S182" i="9"/>
  <c r="S183" i="9"/>
  <c r="S184" i="9"/>
  <c r="S185" i="9"/>
  <c r="S186" i="9"/>
  <c r="S187" i="9"/>
  <c r="S188" i="9"/>
  <c r="S189" i="9"/>
  <c r="S190" i="9"/>
  <c r="S191" i="9"/>
  <c r="S192" i="9"/>
  <c r="S193" i="9"/>
  <c r="S194" i="9"/>
  <c r="S195" i="9"/>
  <c r="S196" i="9"/>
  <c r="S197" i="9"/>
  <c r="S198" i="9"/>
  <c r="S199" i="9"/>
  <c r="S200" i="9"/>
  <c r="S201" i="9"/>
  <c r="S202" i="9"/>
  <c r="S203" i="9"/>
  <c r="S204" i="9"/>
  <c r="S205" i="9"/>
  <c r="S206" i="9"/>
  <c r="S207" i="9"/>
  <c r="S208" i="9"/>
  <c r="S219" i="9"/>
  <c r="S220" i="9"/>
  <c r="S221" i="9"/>
  <c r="S222" i="9"/>
  <c r="S223" i="9"/>
  <c r="S224" i="9"/>
  <c r="S225" i="9"/>
  <c r="S226" i="9"/>
  <c r="S227" i="9"/>
  <c r="S228" i="9"/>
  <c r="S229" i="9"/>
  <c r="S230" i="9"/>
  <c r="S231" i="9"/>
  <c r="S232" i="9"/>
  <c r="S233" i="9"/>
  <c r="S234" i="9"/>
  <c r="S235" i="9"/>
  <c r="S236" i="9"/>
  <c r="S237" i="9"/>
  <c r="S238" i="9"/>
  <c r="S239" i="9"/>
  <c r="S240" i="9"/>
  <c r="S241" i="9"/>
  <c r="S242" i="9"/>
  <c r="S243" i="9"/>
  <c r="S244" i="9"/>
  <c r="S245" i="9"/>
  <c r="S246" i="9"/>
  <c r="S247" i="9"/>
  <c r="S248" i="9"/>
  <c r="S249" i="9"/>
  <c r="S250" i="9"/>
  <c r="S261" i="9"/>
  <c r="S262" i="9"/>
  <c r="S263" i="9"/>
  <c r="S264" i="9"/>
  <c r="S265" i="9"/>
  <c r="S266" i="9"/>
  <c r="S267" i="9"/>
  <c r="S268" i="9"/>
  <c r="S269" i="9"/>
  <c r="S270" i="9"/>
  <c r="S271" i="9"/>
  <c r="S272" i="9"/>
  <c r="S273" i="9"/>
  <c r="S274" i="9"/>
  <c r="S275" i="9"/>
  <c r="S276" i="9"/>
  <c r="S277" i="9"/>
  <c r="S278" i="9"/>
  <c r="S279" i="9"/>
  <c r="S280" i="9"/>
  <c r="S281" i="9"/>
  <c r="S282" i="9"/>
  <c r="S283" i="9"/>
  <c r="S284" i="9"/>
  <c r="S285" i="9"/>
  <c r="S286" i="9"/>
  <c r="S287" i="9"/>
  <c r="S288" i="9"/>
  <c r="S289" i="9"/>
  <c r="S290" i="9"/>
  <c r="S291" i="9"/>
  <c r="S292" i="9"/>
  <c r="S303" i="9"/>
  <c r="S304" i="9"/>
  <c r="S305" i="9"/>
  <c r="S306" i="9"/>
  <c r="S307" i="9"/>
  <c r="S308" i="9"/>
  <c r="S309" i="9"/>
  <c r="S310" i="9"/>
  <c r="S311" i="9"/>
  <c r="S312" i="9"/>
  <c r="S313" i="9"/>
  <c r="S314" i="9"/>
  <c r="S315" i="9"/>
  <c r="S316" i="9"/>
  <c r="S317" i="9"/>
  <c r="S318" i="9"/>
  <c r="S319" i="9"/>
  <c r="S320" i="9"/>
  <c r="S321" i="9"/>
  <c r="S322" i="9"/>
  <c r="S323" i="9"/>
  <c r="S324" i="9"/>
  <c r="S325" i="9"/>
  <c r="S326" i="9"/>
  <c r="S327" i="9"/>
  <c r="S328" i="9"/>
  <c r="S329" i="9"/>
  <c r="S330" i="9"/>
  <c r="S331" i="9"/>
  <c r="S332" i="9"/>
  <c r="S333" i="9"/>
  <c r="S334" i="9"/>
  <c r="S345" i="9"/>
  <c r="S346" i="9"/>
  <c r="S347" i="9"/>
  <c r="S348" i="9"/>
  <c r="S349" i="9"/>
  <c r="S350" i="9"/>
  <c r="S351" i="9"/>
  <c r="S352" i="9"/>
  <c r="S353" i="9"/>
  <c r="S354" i="9"/>
  <c r="S355" i="9"/>
  <c r="S356" i="9"/>
  <c r="S357" i="9"/>
  <c r="S358" i="9"/>
  <c r="S359" i="9"/>
  <c r="S360" i="9"/>
  <c r="S361" i="9"/>
  <c r="S362" i="9"/>
  <c r="S363" i="9"/>
  <c r="S364" i="9"/>
  <c r="S365" i="9"/>
  <c r="S366" i="9"/>
  <c r="S367" i="9"/>
  <c r="S368" i="9"/>
  <c r="S369" i="9"/>
  <c r="S370" i="9"/>
  <c r="S371" i="9"/>
  <c r="S372" i="9"/>
  <c r="S373" i="9"/>
  <c r="S374" i="9"/>
  <c r="S375" i="9"/>
  <c r="S376" i="9"/>
  <c r="S387" i="9"/>
  <c r="S388" i="9"/>
  <c r="S389" i="9"/>
  <c r="S390" i="9"/>
  <c r="S391" i="9"/>
  <c r="S392" i="9"/>
  <c r="S393" i="9"/>
  <c r="S394" i="9"/>
  <c r="S395" i="9"/>
  <c r="S396" i="9"/>
  <c r="S397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9" i="9"/>
  <c r="S41" i="9" l="1"/>
  <c r="S50" i="9" s="1"/>
  <c r="S83" i="9" s="1"/>
  <c r="S92" i="9" s="1"/>
  <c r="S125" i="9" s="1"/>
  <c r="S134" i="9" s="1"/>
  <c r="S167" i="9" s="1"/>
  <c r="S176" i="9" s="1"/>
  <c r="S209" i="9" s="1"/>
  <c r="S218" i="9" s="1"/>
  <c r="S251" i="9" s="1"/>
  <c r="S260" i="9" s="1"/>
  <c r="S293" i="9" s="1"/>
  <c r="S302" i="9" s="1"/>
  <c r="S335" i="9" s="1"/>
  <c r="S344" i="9" s="1"/>
  <c r="S377" i="9" s="1"/>
  <c r="S386" i="9" s="1"/>
  <c r="S398" i="9" s="1"/>
  <c r="R10" i="11"/>
  <c r="R11" i="11"/>
  <c r="R13" i="11" s="1"/>
  <c r="F9" i="8" s="1"/>
  <c r="J9" i="8" s="1"/>
  <c r="R12" i="11"/>
  <c r="R9" i="11"/>
  <c r="N13" i="11"/>
  <c r="P13" i="11"/>
  <c r="F11" i="8"/>
  <c r="J11" i="8" s="1"/>
  <c r="F8" i="8" l="1"/>
  <c r="F10" i="8"/>
  <c r="J10" i="8" s="1"/>
  <c r="AJ10" i="5"/>
  <c r="AJ9" i="5"/>
  <c r="AJ11" i="5" s="1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9" i="2"/>
  <c r="F12" i="8" l="1"/>
  <c r="J8" i="8"/>
  <c r="J12" i="8" s="1"/>
  <c r="T80" i="2"/>
  <c r="D41" i="2"/>
  <c r="D51" i="2" s="1"/>
  <c r="D80" i="2" s="1"/>
  <c r="Y51" i="2"/>
  <c r="W51" i="2"/>
  <c r="U51" i="2"/>
  <c r="S51" i="2"/>
  <c r="Q51" i="2"/>
  <c r="O51" i="2"/>
  <c r="M51" i="2"/>
  <c r="K51" i="2"/>
  <c r="I51" i="2"/>
  <c r="Z41" i="2"/>
  <c r="Z51" i="2" s="1"/>
  <c r="Z80" i="2" s="1"/>
  <c r="X41" i="2"/>
  <c r="X51" i="2" s="1"/>
  <c r="X80" i="2" s="1"/>
  <c r="V41" i="2"/>
  <c r="V51" i="2" s="1"/>
  <c r="V80" i="2" s="1"/>
  <c r="R41" i="2"/>
  <c r="R51" i="2" s="1"/>
  <c r="R80" i="2" s="1"/>
  <c r="P41" i="2"/>
  <c r="P51" i="2" s="1"/>
  <c r="P80" i="2" s="1"/>
  <c r="N41" i="2"/>
  <c r="N51" i="2" s="1"/>
  <c r="N80" i="2" s="1"/>
  <c r="L41" i="2"/>
  <c r="L51" i="2" s="1"/>
  <c r="L80" i="2" s="1"/>
  <c r="J41" i="2"/>
  <c r="J51" i="2" s="1"/>
  <c r="J80" i="2" s="1"/>
  <c r="H41" i="2"/>
  <c r="H51" i="2" s="1"/>
  <c r="H80" i="2" s="1"/>
  <c r="F41" i="2"/>
  <c r="F51" i="2" s="1"/>
  <c r="F80" i="2" s="1"/>
  <c r="K396" i="9" l="1"/>
  <c r="K222" i="9"/>
  <c r="K234" i="9"/>
  <c r="K246" i="9"/>
  <c r="K267" i="9"/>
  <c r="K317" i="9"/>
  <c r="K223" i="9"/>
  <c r="K235" i="9"/>
  <c r="K247" i="9"/>
  <c r="K281" i="9"/>
  <c r="K224" i="9"/>
  <c r="K236" i="9"/>
  <c r="K248" i="9"/>
  <c r="K225" i="9"/>
  <c r="K237" i="9"/>
  <c r="K249" i="9"/>
  <c r="K279" i="9"/>
  <c r="K226" i="9"/>
  <c r="K238" i="9"/>
  <c r="K250" i="9"/>
  <c r="K245" i="9"/>
  <c r="K227" i="9"/>
  <c r="K239" i="9"/>
  <c r="K219" i="9"/>
  <c r="K228" i="9"/>
  <c r="K240" i="9"/>
  <c r="K221" i="9"/>
  <c r="K229" i="9"/>
  <c r="K241" i="9"/>
  <c r="K291" i="9"/>
  <c r="K195" i="9"/>
  <c r="K207" i="9"/>
  <c r="K230" i="9"/>
  <c r="K242" i="9"/>
  <c r="K233" i="9"/>
  <c r="K231" i="9"/>
  <c r="K243" i="9"/>
  <c r="K220" i="9"/>
  <c r="K232" i="9"/>
  <c r="K244" i="9"/>
  <c r="K198" i="9"/>
  <c r="K280" i="9"/>
  <c r="K320" i="9"/>
  <c r="K264" i="9"/>
  <c r="K199" i="9"/>
  <c r="K188" i="9"/>
  <c r="K278" i="9"/>
  <c r="K262" i="9"/>
  <c r="K287" i="9"/>
  <c r="K315" i="9"/>
  <c r="K288" i="9"/>
  <c r="K277" i="9"/>
  <c r="K190" i="9"/>
  <c r="K197" i="9"/>
  <c r="K270" i="9"/>
  <c r="K307" i="9"/>
  <c r="K283" i="9"/>
  <c r="K311" i="9"/>
  <c r="K306" i="9"/>
  <c r="K274" i="9"/>
  <c r="K196" i="9"/>
  <c r="K263" i="9"/>
  <c r="K205" i="9"/>
  <c r="K321" i="9"/>
  <c r="K202" i="9"/>
  <c r="K309" i="9"/>
  <c r="K271" i="9"/>
  <c r="K310" i="9"/>
  <c r="K284" i="9"/>
  <c r="K313" i="9"/>
  <c r="K318" i="9"/>
  <c r="K208" i="9"/>
  <c r="K303" i="9"/>
  <c r="K192" i="9"/>
  <c r="K193" i="9"/>
  <c r="K285" i="9"/>
  <c r="K186" i="9"/>
  <c r="K269" i="9"/>
  <c r="K268" i="9"/>
  <c r="K191" i="9"/>
  <c r="K189" i="9"/>
  <c r="K201" i="9"/>
  <c r="K304" i="9"/>
  <c r="K316" i="9"/>
  <c r="K290" i="9"/>
  <c r="K200" i="9"/>
  <c r="K282" i="9"/>
  <c r="K203" i="9"/>
  <c r="K286" i="9"/>
  <c r="K314" i="9"/>
  <c r="K275" i="9"/>
  <c r="K272" i="9"/>
  <c r="K276" i="9"/>
  <c r="K308" i="9"/>
  <c r="K194" i="9"/>
  <c r="K312" i="9"/>
  <c r="K322" i="9"/>
  <c r="K292" i="9"/>
  <c r="K204" i="9"/>
  <c r="K273" i="9"/>
  <c r="K206" i="9"/>
  <c r="K187" i="9"/>
  <c r="K261" i="9"/>
  <c r="K319" i="9"/>
  <c r="K289" i="9"/>
  <c r="K305" i="9"/>
  <c r="K266" i="9"/>
  <c r="K265" i="9"/>
  <c r="K364" i="9"/>
  <c r="K363" i="9"/>
  <c r="K362" i="9"/>
  <c r="K389" i="9"/>
  <c r="K353" i="9"/>
  <c r="K361" i="9"/>
  <c r="K352" i="9"/>
  <c r="K367" i="9"/>
  <c r="K328" i="9"/>
  <c r="K333" i="9"/>
  <c r="K368" i="9"/>
  <c r="K329" i="9"/>
  <c r="K365" i="9"/>
  <c r="K350" i="9"/>
  <c r="K334" i="9"/>
  <c r="K393" i="9"/>
  <c r="K355" i="9"/>
  <c r="K356" i="9"/>
  <c r="K323" i="9"/>
  <c r="K376" i="9"/>
  <c r="K325" i="9"/>
  <c r="K359" i="9"/>
  <c r="K332" i="9"/>
  <c r="K348" i="9"/>
  <c r="K357" i="9"/>
  <c r="K354" i="9"/>
  <c r="K327" i="9"/>
  <c r="K360" i="9"/>
  <c r="K324" i="9"/>
  <c r="K388" i="9"/>
  <c r="K326" i="9"/>
  <c r="K347" i="9"/>
  <c r="K349" i="9"/>
  <c r="K375" i="9"/>
  <c r="K387" i="9"/>
  <c r="K373" i="9"/>
  <c r="K395" i="9"/>
  <c r="K345" i="9"/>
  <c r="K330" i="9"/>
  <c r="K369" i="9"/>
  <c r="K351" i="9"/>
  <c r="K371" i="9"/>
  <c r="K346" i="9"/>
  <c r="K370" i="9"/>
  <c r="K331" i="9"/>
  <c r="K366" i="9"/>
  <c r="K372" i="9"/>
  <c r="K394" i="9"/>
  <c r="U261" i="9"/>
  <c r="U21" i="9"/>
  <c r="U33" i="9"/>
  <c r="U55" i="9"/>
  <c r="U67" i="9"/>
  <c r="U79" i="9"/>
  <c r="U101" i="9"/>
  <c r="U113" i="9"/>
  <c r="U135" i="9"/>
  <c r="U147" i="9"/>
  <c r="U159" i="9"/>
  <c r="U181" i="9"/>
  <c r="U193" i="9"/>
  <c r="U205" i="9"/>
  <c r="U227" i="9"/>
  <c r="U239" i="9"/>
  <c r="U273" i="9"/>
  <c r="U285" i="9"/>
  <c r="U307" i="9"/>
  <c r="U319" i="9"/>
  <c r="U331" i="9"/>
  <c r="U353" i="9"/>
  <c r="U365" i="9"/>
  <c r="U387" i="9"/>
  <c r="U9" i="9"/>
  <c r="K22" i="9"/>
  <c r="K34" i="9"/>
  <c r="K56" i="9"/>
  <c r="K68" i="9"/>
  <c r="U11" i="9"/>
  <c r="U35" i="9"/>
  <c r="U69" i="9"/>
  <c r="U103" i="9"/>
  <c r="U137" i="9"/>
  <c r="U161" i="9"/>
  <c r="U195" i="9"/>
  <c r="U229" i="9"/>
  <c r="U263" i="9"/>
  <c r="U287" i="9"/>
  <c r="U321" i="9"/>
  <c r="U355" i="9"/>
  <c r="U389" i="9"/>
  <c r="K24" i="9"/>
  <c r="K58" i="9"/>
  <c r="U311" i="9"/>
  <c r="U369" i="9"/>
  <c r="K60" i="9"/>
  <c r="U22" i="9"/>
  <c r="U34" i="9"/>
  <c r="U56" i="9"/>
  <c r="U68" i="9"/>
  <c r="U80" i="9"/>
  <c r="U102" i="9"/>
  <c r="U114" i="9"/>
  <c r="U136" i="9"/>
  <c r="U148" i="9"/>
  <c r="U160" i="9"/>
  <c r="U182" i="9"/>
  <c r="U194" i="9"/>
  <c r="U206" i="9"/>
  <c r="U228" i="9"/>
  <c r="U240" i="9"/>
  <c r="U262" i="9"/>
  <c r="U274" i="9"/>
  <c r="U286" i="9"/>
  <c r="U308" i="9"/>
  <c r="U320" i="9"/>
  <c r="U332" i="9"/>
  <c r="U354" i="9"/>
  <c r="U366" i="9"/>
  <c r="U388" i="9"/>
  <c r="K11" i="9"/>
  <c r="K23" i="9"/>
  <c r="K35" i="9"/>
  <c r="K57" i="9"/>
  <c r="K69" i="9"/>
  <c r="U23" i="9"/>
  <c r="U57" i="9"/>
  <c r="U81" i="9"/>
  <c r="U115" i="9"/>
  <c r="U149" i="9"/>
  <c r="U183" i="9"/>
  <c r="U207" i="9"/>
  <c r="U241" i="9"/>
  <c r="U275" i="9"/>
  <c r="U309" i="9"/>
  <c r="U333" i="9"/>
  <c r="U367" i="9"/>
  <c r="K12" i="9"/>
  <c r="K36" i="9"/>
  <c r="K70" i="9"/>
  <c r="U323" i="9"/>
  <c r="U357" i="9"/>
  <c r="K14" i="9"/>
  <c r="K38" i="9"/>
  <c r="U12" i="9"/>
  <c r="U24" i="9"/>
  <c r="U36" i="9"/>
  <c r="U58" i="9"/>
  <c r="U70" i="9"/>
  <c r="U82" i="9"/>
  <c r="U104" i="9"/>
  <c r="U116" i="9"/>
  <c r="U138" i="9"/>
  <c r="U150" i="9"/>
  <c r="U162" i="9"/>
  <c r="U184" i="9"/>
  <c r="U196" i="9"/>
  <c r="U208" i="9"/>
  <c r="U230" i="9"/>
  <c r="U242" i="9"/>
  <c r="U264" i="9"/>
  <c r="U276" i="9"/>
  <c r="U288" i="9"/>
  <c r="U310" i="9"/>
  <c r="U322" i="9"/>
  <c r="U334" i="9"/>
  <c r="U356" i="9"/>
  <c r="U368" i="9"/>
  <c r="U390" i="9"/>
  <c r="K13" i="9"/>
  <c r="K25" i="9"/>
  <c r="K37" i="9"/>
  <c r="K59" i="9"/>
  <c r="K10" i="9"/>
  <c r="U13" i="9"/>
  <c r="U25" i="9"/>
  <c r="U37" i="9"/>
  <c r="U59" i="9"/>
  <c r="U71" i="9"/>
  <c r="U93" i="9"/>
  <c r="U105" i="9"/>
  <c r="U117" i="9"/>
  <c r="U139" i="9"/>
  <c r="U151" i="9"/>
  <c r="U163" i="9"/>
  <c r="U185" i="9"/>
  <c r="U197" i="9"/>
  <c r="U219" i="9"/>
  <c r="U231" i="9"/>
  <c r="U243" i="9"/>
  <c r="U265" i="9"/>
  <c r="U277" i="9"/>
  <c r="U289" i="9"/>
  <c r="U345" i="9"/>
  <c r="U391" i="9"/>
  <c r="K26" i="9"/>
  <c r="K9" i="9"/>
  <c r="U14" i="9"/>
  <c r="U26" i="9"/>
  <c r="U38" i="9"/>
  <c r="U60" i="9"/>
  <c r="U72" i="9"/>
  <c r="U94" i="9"/>
  <c r="U106" i="9"/>
  <c r="U118" i="9"/>
  <c r="U140" i="9"/>
  <c r="U152" i="9"/>
  <c r="U164" i="9"/>
  <c r="U186" i="9"/>
  <c r="U198" i="9"/>
  <c r="U220" i="9"/>
  <c r="U232" i="9"/>
  <c r="U244" i="9"/>
  <c r="U266" i="9"/>
  <c r="U278" i="9"/>
  <c r="U290" i="9"/>
  <c r="U312" i="9"/>
  <c r="U324" i="9"/>
  <c r="U346" i="9"/>
  <c r="U358" i="9"/>
  <c r="U370" i="9"/>
  <c r="U392" i="9"/>
  <c r="K15" i="9"/>
  <c r="K27" i="9"/>
  <c r="K39" i="9"/>
  <c r="K61" i="9"/>
  <c r="U31" i="9"/>
  <c r="U145" i="9"/>
  <c r="U225" i="9"/>
  <c r="U305" i="9"/>
  <c r="U375" i="9"/>
  <c r="K54" i="9"/>
  <c r="U20" i="9"/>
  <c r="U158" i="9"/>
  <c r="U250" i="9"/>
  <c r="U352" i="9"/>
  <c r="K55" i="9"/>
  <c r="U15" i="9"/>
  <c r="U27" i="9"/>
  <c r="U39" i="9"/>
  <c r="U61" i="9"/>
  <c r="U73" i="9"/>
  <c r="U95" i="9"/>
  <c r="U107" i="9"/>
  <c r="U119" i="9"/>
  <c r="U141" i="9"/>
  <c r="U153" i="9"/>
  <c r="U165" i="9"/>
  <c r="U187" i="9"/>
  <c r="U199" i="9"/>
  <c r="U221" i="9"/>
  <c r="U233" i="9"/>
  <c r="U245" i="9"/>
  <c r="U267" i="9"/>
  <c r="U279" i="9"/>
  <c r="U291" i="9"/>
  <c r="U313" i="9"/>
  <c r="U325" i="9"/>
  <c r="U347" i="9"/>
  <c r="U359" i="9"/>
  <c r="U371" i="9"/>
  <c r="U393" i="9"/>
  <c r="K16" i="9"/>
  <c r="K28" i="9"/>
  <c r="K40" i="9"/>
  <c r="K62" i="9"/>
  <c r="K51" i="9"/>
  <c r="U271" i="9"/>
  <c r="U363" i="9"/>
  <c r="U66" i="9"/>
  <c r="U100" i="9"/>
  <c r="U180" i="9"/>
  <c r="U226" i="9"/>
  <c r="U306" i="9"/>
  <c r="U376" i="9"/>
  <c r="K67" i="9"/>
  <c r="U16" i="9"/>
  <c r="U28" i="9"/>
  <c r="U40" i="9"/>
  <c r="U62" i="9"/>
  <c r="U74" i="9"/>
  <c r="U96" i="9"/>
  <c r="U108" i="9"/>
  <c r="U120" i="9"/>
  <c r="U142" i="9"/>
  <c r="U154" i="9"/>
  <c r="U166" i="9"/>
  <c r="U188" i="9"/>
  <c r="U200" i="9"/>
  <c r="U222" i="9"/>
  <c r="U234" i="9"/>
  <c r="U246" i="9"/>
  <c r="U268" i="9"/>
  <c r="U280" i="9"/>
  <c r="U292" i="9"/>
  <c r="U314" i="9"/>
  <c r="U326" i="9"/>
  <c r="U348" i="9"/>
  <c r="U360" i="9"/>
  <c r="U372" i="9"/>
  <c r="U394" i="9"/>
  <c r="K17" i="9"/>
  <c r="K29" i="9"/>
  <c r="K63" i="9"/>
  <c r="U19" i="9"/>
  <c r="U111" i="9"/>
  <c r="U191" i="9"/>
  <c r="U249" i="9"/>
  <c r="U329" i="9"/>
  <c r="K32" i="9"/>
  <c r="U54" i="9"/>
  <c r="U146" i="9"/>
  <c r="U238" i="9"/>
  <c r="U330" i="9"/>
  <c r="K21" i="9"/>
  <c r="U17" i="9"/>
  <c r="U29" i="9"/>
  <c r="U51" i="9"/>
  <c r="U63" i="9"/>
  <c r="U75" i="9"/>
  <c r="U97" i="9"/>
  <c r="U109" i="9"/>
  <c r="U121" i="9"/>
  <c r="U143" i="9"/>
  <c r="U155" i="9"/>
  <c r="U177" i="9"/>
  <c r="U189" i="9"/>
  <c r="U201" i="9"/>
  <c r="U223" i="9"/>
  <c r="U235" i="9"/>
  <c r="U247" i="9"/>
  <c r="U269" i="9"/>
  <c r="U281" i="9"/>
  <c r="U303" i="9"/>
  <c r="U315" i="9"/>
  <c r="U327" i="9"/>
  <c r="U349" i="9"/>
  <c r="U361" i="9"/>
  <c r="U373" i="9"/>
  <c r="U395" i="9"/>
  <c r="K18" i="9"/>
  <c r="K30" i="9"/>
  <c r="K52" i="9"/>
  <c r="K64" i="9"/>
  <c r="U53" i="9"/>
  <c r="U77" i="9"/>
  <c r="U123" i="9"/>
  <c r="U179" i="9"/>
  <c r="U203" i="9"/>
  <c r="U283" i="9"/>
  <c r="U351" i="9"/>
  <c r="K20" i="9"/>
  <c r="U32" i="9"/>
  <c r="U112" i="9"/>
  <c r="U204" i="9"/>
  <c r="U284" i="9"/>
  <c r="U364" i="9"/>
  <c r="K33" i="9"/>
  <c r="U18" i="9"/>
  <c r="U30" i="9"/>
  <c r="U52" i="9"/>
  <c r="U64" i="9"/>
  <c r="U76" i="9"/>
  <c r="U98" i="9"/>
  <c r="U110" i="9"/>
  <c r="U122" i="9"/>
  <c r="U144" i="9"/>
  <c r="U156" i="9"/>
  <c r="U178" i="9"/>
  <c r="U190" i="9"/>
  <c r="U202" i="9"/>
  <c r="U224" i="9"/>
  <c r="U236" i="9"/>
  <c r="U248" i="9"/>
  <c r="U270" i="9"/>
  <c r="U282" i="9"/>
  <c r="U304" i="9"/>
  <c r="U316" i="9"/>
  <c r="U328" i="9"/>
  <c r="U350" i="9"/>
  <c r="U362" i="9"/>
  <c r="U374" i="9"/>
  <c r="U396" i="9"/>
  <c r="K19" i="9"/>
  <c r="K31" i="9"/>
  <c r="K53" i="9"/>
  <c r="K65" i="9"/>
  <c r="U65" i="9"/>
  <c r="U99" i="9"/>
  <c r="U157" i="9"/>
  <c r="U237" i="9"/>
  <c r="U317" i="9"/>
  <c r="U397" i="9"/>
  <c r="K66" i="9"/>
  <c r="U78" i="9"/>
  <c r="U124" i="9"/>
  <c r="U192" i="9"/>
  <c r="U272" i="9"/>
  <c r="U318" i="9"/>
  <c r="U10" i="9"/>
  <c r="H9" i="8"/>
  <c r="H10" i="8"/>
  <c r="H11" i="8"/>
  <c r="H8" i="8"/>
  <c r="K41" i="9" l="1"/>
  <c r="K50" i="9" s="1"/>
  <c r="K83" i="9" s="1"/>
  <c r="K92" i="9" s="1"/>
  <c r="U41" i="9"/>
  <c r="U50" i="9" s="1"/>
  <c r="H12" i="8"/>
  <c r="K125" i="9" l="1"/>
  <c r="K134" i="9" s="1"/>
  <c r="K167" i="9" s="1"/>
  <c r="K176" i="9" s="1"/>
  <c r="K209" i="9" s="1"/>
  <c r="K218" i="9" s="1"/>
  <c r="K251" i="9" s="1"/>
  <c r="K260" i="9" s="1"/>
  <c r="U83" i="9"/>
  <c r="U92" i="9" s="1"/>
  <c r="U125" i="9" s="1"/>
  <c r="U134" i="9" s="1"/>
  <c r="U167" i="9" s="1"/>
  <c r="U176" i="9" s="1"/>
  <c r="U209" i="9" s="1"/>
  <c r="U218" i="9" s="1"/>
  <c r="U251" i="9" s="1"/>
  <c r="U260" i="9" s="1"/>
  <c r="U293" i="9" s="1"/>
  <c r="U302" i="9" s="1"/>
  <c r="U335" i="9" s="1"/>
  <c r="U344" i="9" s="1"/>
  <c r="U377" i="9" s="1"/>
  <c r="U386" i="9" s="1"/>
  <c r="K293" i="9" l="1"/>
  <c r="K302" i="9" s="1"/>
  <c r="K335" i="9" s="1"/>
  <c r="K344" i="9" s="1"/>
  <c r="K377" i="9" s="1"/>
  <c r="K386" i="9" s="1"/>
  <c r="K398" i="9" s="1"/>
  <c r="U398" i="9"/>
</calcChain>
</file>

<file path=xl/sharedStrings.xml><?xml version="1.0" encoding="utf-8"?>
<sst xmlns="http://schemas.openxmlformats.org/spreadsheetml/2006/main" count="2469" uniqueCount="619">
  <si>
    <t>صندوق سهامی حفظ ارزش دماوند</t>
  </si>
  <si>
    <t>صورت وضعیت پرتفوی</t>
  </si>
  <si>
    <t>برای ماه منتهی به 1403/05/31</t>
  </si>
  <si>
    <t>-1</t>
  </si>
  <si>
    <t>سرمایه گذاری ها</t>
  </si>
  <si>
    <t>-1-1</t>
  </si>
  <si>
    <t>سرمایه گذاری در سهام و حق تقدم سهام</t>
  </si>
  <si>
    <t>1403/04/31</t>
  </si>
  <si>
    <t>تغییرات طی دوره</t>
  </si>
  <si>
    <t>1403/05/31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</si>
  <si>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</si>
  <si>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</si>
  <si>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</si>
  <si>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</si>
  <si>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</si>
  <si>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</si>
  <si>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</si>
  <si>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</si>
  <si>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</si>
  <si>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آنتی بیوتیک سازی ایران</t>
  </si>
  <si>
    <t>آهن و فولاد غدیر ایرانیان</t>
  </si>
  <si>
    <t>اختیارخ آساس-34000-14030618</t>
  </si>
  <si>
    <t>اختیارخ آساس-36000-14030618</t>
  </si>
  <si>
    <t>اختیارخ آساس-38000-14030618</t>
  </si>
  <si>
    <t>اختیارخ آساس-40000-14030618</t>
  </si>
  <si>
    <t>اختیارخ آساس-40000-14031030</t>
  </si>
  <si>
    <t>اختیارخ اهرم-18000-1403/07/25</t>
  </si>
  <si>
    <t>اختیارخ توان-18000-14030327</t>
  </si>
  <si>
    <t>اختیارخ توان-22000-14030327</t>
  </si>
  <si>
    <t>اختیارخ شتاب-10000-1403/06/07</t>
  </si>
  <si>
    <t>اختیارخ شتاب-7500-1403/06/07</t>
  </si>
  <si>
    <t>اختیارخ شتاب-8000-1403/06/07</t>
  </si>
  <si>
    <t>اختیارخ شتاب-9000-1403/06/07</t>
  </si>
  <si>
    <t>اختیارخ فصبا-3400-14030521</t>
  </si>
  <si>
    <t>اختیارخ فصبا-3400-14030715</t>
  </si>
  <si>
    <t>اختیارخ فصبا-3600-14030715</t>
  </si>
  <si>
    <t>اختیارخ فصبا-3800-14030521</t>
  </si>
  <si>
    <t>اختیارخ فولاد-4600-1403/05/31</t>
  </si>
  <si>
    <t>اختیارخ موج-12500-14030403</t>
  </si>
  <si>
    <t>اختیارخ هم وزن-12000-14030605</t>
  </si>
  <si>
    <t>اختیارف اهرم-22000-1403/05/31</t>
  </si>
  <si>
    <t>ایران خودرو دیزل</t>
  </si>
  <si>
    <t>ایران‌ خودرو</t>
  </si>
  <si>
    <t>بانک تجارت</t>
  </si>
  <si>
    <t>بانک دی</t>
  </si>
  <si>
    <t>بانک سامان</t>
  </si>
  <si>
    <t>بانک صادرات ایران</t>
  </si>
  <si>
    <t>بانک ملت</t>
  </si>
  <si>
    <t>بیمه اتکایی ایران معین</t>
  </si>
  <si>
    <t>بیمه کوثر</t>
  </si>
  <si>
    <t>بین المللی توسعه ص. معادن غدیر</t>
  </si>
  <si>
    <t>پارس خودرو</t>
  </si>
  <si>
    <t>پالایش نفت اصفهان</t>
  </si>
  <si>
    <t>پالایش نفت بندرعباس</t>
  </si>
  <si>
    <t>پالایش نفت تهران</t>
  </si>
  <si>
    <t>تامین سرمایه دماوند</t>
  </si>
  <si>
    <t>داده گسترعصرنوین-های وب</t>
  </si>
  <si>
    <t>ذوب آهن اصفهان</t>
  </si>
  <si>
    <t>س. توسعه و عمران استان کرمان</t>
  </si>
  <si>
    <t>سایپا</t>
  </si>
  <si>
    <t>سرمایه گذاری تامین اجتماعی</t>
  </si>
  <si>
    <t>سرمایه گذاری صدرتامین</t>
  </si>
  <si>
    <t>صبا فولاد خلیج فارس</t>
  </si>
  <si>
    <t>صنعتی‌ آما</t>
  </si>
  <si>
    <t>فرابورس ایران</t>
  </si>
  <si>
    <t>فولاد مبارکه اصفهان</t>
  </si>
  <si>
    <t>گ.س.وت.ص.پتروشیمی خلیج فارس</t>
  </si>
  <si>
    <t>گروه دارویی برکت</t>
  </si>
  <si>
    <t>گواهي سپرده کالايي شمش طلا</t>
  </si>
  <si>
    <t>ملی‌ صنایع‌ مس‌ ایران‌</t>
  </si>
  <si>
    <t>نورایستا پلاستیک</t>
  </si>
  <si>
    <t>اختیارخ فصبا-3200-14030918</t>
  </si>
  <si>
    <t>اختیارخ اهرم-15000-1403/06/28</t>
  </si>
  <si>
    <t>اختیارخ فصبا-3200-14030715</t>
  </si>
  <si>
    <t>اختیارخ شتاب-7000-1403/08/23</t>
  </si>
  <si>
    <t>اختیارخ شتاب-7500-1403/08/23</t>
  </si>
  <si>
    <t>ح.آهن و فولاد غدیر ایرانیان</t>
  </si>
  <si>
    <t>اختیارخ خودرو-3000-1403/06/07</t>
  </si>
  <si>
    <t>اختیارخ خودرو-2600-1403/05/10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</si>
  <si>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</si>
  <si>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</si>
  <si>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</si>
  <si>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</si>
  <si>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</si>
  <si>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</si>
  <si>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</si>
  <si>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تعداد اوراق</t>
  </si>
  <si>
    <t>اختیارخ شستا-800-1403/06/11</t>
  </si>
  <si>
    <t>اختیار خرید</t>
  </si>
  <si>
    <t>موقعیت فروش</t>
  </si>
  <si>
    <t>-</t>
  </si>
  <si>
    <t>1403/06/11</t>
  </si>
  <si>
    <t>اختیارخ خودرو-2600-1403/06/07</t>
  </si>
  <si>
    <t>1403/06/07</t>
  </si>
  <si>
    <t>اختیارخ فملی-4130-1403/05/17</t>
  </si>
  <si>
    <t>1403/05/20</t>
  </si>
  <si>
    <t>اختیارخ فملی-4130-1403/07/04</t>
  </si>
  <si>
    <t>1403/07/04</t>
  </si>
  <si>
    <t>اختیارخ وبملت-1618-1403/05/24</t>
  </si>
  <si>
    <t>1403/05/24</t>
  </si>
  <si>
    <t>اختیارخ خودرو-2600-1403/07/04</t>
  </si>
  <si>
    <t>اختیارخ های وب-778-1403/05/28</t>
  </si>
  <si>
    <t>1403/05/28</t>
  </si>
  <si>
    <t>اختیارخ وبملت-2318-1403/05/24</t>
  </si>
  <si>
    <t>اختیارخ فولاد-4100-1403/05/31</t>
  </si>
  <si>
    <t>اختیارخ شتاب-11000-1403/06/07</t>
  </si>
  <si>
    <t>اختیارخ دی-700-14030508</t>
  </si>
  <si>
    <t>1403/05/08</t>
  </si>
  <si>
    <t>اختیارخ وتجارت-1334-1403/06/21</t>
  </si>
  <si>
    <t>1403/06/21</t>
  </si>
  <si>
    <t>اختیارخ خساپا-2600-1403/05/24</t>
  </si>
  <si>
    <t>اختیارخ خودرو-2800-1403/05/10</t>
  </si>
  <si>
    <t>1403/05/10</t>
  </si>
  <si>
    <t>اختیارخ فولاد-5100-1403/05/31</t>
  </si>
  <si>
    <t>اختیارخ ذوب-400-1403/07/22</t>
  </si>
  <si>
    <t>1403/07/22</t>
  </si>
  <si>
    <t>اختیارخ وبصادر-1783-1403/05/17</t>
  </si>
  <si>
    <t>اختیارخ کوثر-1812-14030702</t>
  </si>
  <si>
    <t>1403/07/02</t>
  </si>
  <si>
    <t>اختیارخ وبملت-2118-1403/05/24</t>
  </si>
  <si>
    <t>اختیارخ کرمان-950-14030514</t>
  </si>
  <si>
    <t>1403/05/14</t>
  </si>
  <si>
    <t>اختیارخ خساپا-3000-1403/05/24</t>
  </si>
  <si>
    <t>اختیارخ شستا-1100-1403/05/03</t>
  </si>
  <si>
    <t>1403/05/03</t>
  </si>
  <si>
    <t>اختیارخ شستا-900-1403/06/11</t>
  </si>
  <si>
    <t>اختیارخ ذوب-500-1403/05/24</t>
  </si>
  <si>
    <t>اختیارخ شستا-900-1403/05/03</t>
  </si>
  <si>
    <t>اختیارخ خساپا-2400-1403/07/25</t>
  </si>
  <si>
    <t>1403/07/25</t>
  </si>
  <si>
    <t>اختیارخ شستا-1300-1403/06/11</t>
  </si>
  <si>
    <t>اختیارخ وبملت-1918-1403/05/24</t>
  </si>
  <si>
    <t>اختیارخ ذوب-300-1403/05/24</t>
  </si>
  <si>
    <t>اختیارخ خساپا-2400-1403/08/30</t>
  </si>
  <si>
    <t>1403/08/30</t>
  </si>
  <si>
    <t>اختیارخ کوثر-1612-14030702</t>
  </si>
  <si>
    <t>اختیارخ خپارس-800-14030514</t>
  </si>
  <si>
    <t>اختیارخ خودرو-2800-1403/07/04</t>
  </si>
  <si>
    <t>اختیارخ شستا-1000-1403/07/11</t>
  </si>
  <si>
    <t>1403/07/11</t>
  </si>
  <si>
    <t>اختیارخ شستا-1200-1403/06/11</t>
  </si>
  <si>
    <t>اختیارخ فصبا-3200-14030521</t>
  </si>
  <si>
    <t>1403/05/21</t>
  </si>
  <si>
    <t>اختیارخ خودرو-2000-1403/08/02</t>
  </si>
  <si>
    <t>1403/08/02</t>
  </si>
  <si>
    <t>اختیارخ شستا-1000-1403/06/11</t>
  </si>
  <si>
    <t>اختیارخ خساپا-2200-1403/05/24</t>
  </si>
  <si>
    <t>اختیارخ خودرو-3250-1403/06/07</t>
  </si>
  <si>
    <t>اختیارخ خودرو-2200-1403/05/10</t>
  </si>
  <si>
    <t>اختیارخ فملی-7130-1403/07/04</t>
  </si>
  <si>
    <t>اختیارخ کرمان-1000-14030625</t>
  </si>
  <si>
    <t>1403/06/25</t>
  </si>
  <si>
    <t>اختیارخ وتجارت-1434-1403/06/21</t>
  </si>
  <si>
    <t>اختیارخ شستا-800-1403/05/03</t>
  </si>
  <si>
    <t>اختیارخ های وب-678-1403/05/28</t>
  </si>
  <si>
    <t>اختیارخ آساس-45000-14030618</t>
  </si>
  <si>
    <t>1403/06/18</t>
  </si>
  <si>
    <t>اختیارخ خاور-2090-14030521</t>
  </si>
  <si>
    <t>اختیارخ ذوب-200-1403/05/24</t>
  </si>
  <si>
    <t>اختیارخ خودرو-3000-1403/05/10</t>
  </si>
  <si>
    <t>اختیارخ شستا-1100-1403/06/11</t>
  </si>
  <si>
    <t>اختیارخ شستا-700-1403/06/11</t>
  </si>
  <si>
    <t>اختیارخ کرمان-1100-14030514</t>
  </si>
  <si>
    <t>اختیارخ خاور-1690-14030521</t>
  </si>
  <si>
    <t>اختیارخ خاور-1590-14030521</t>
  </si>
  <si>
    <t>اختیارخ خساپا-2800-1403/05/24</t>
  </si>
  <si>
    <t>اختیارخ شستا-1200-1403/07/11</t>
  </si>
  <si>
    <t>اختیارخ دی-650-14030508</t>
  </si>
  <si>
    <t>اختیارخ خودرو-2800-1403/06/07</t>
  </si>
  <si>
    <t>اختیارخ شستا-1200-1403/05/03</t>
  </si>
  <si>
    <t>اختیارخ ذوب-400-1403/05/24</t>
  </si>
  <si>
    <t>اختیارخ وبصادر-1683-1403/05/17</t>
  </si>
  <si>
    <t>اختیارخ شستا-1000-1403/05/03</t>
  </si>
  <si>
    <t>اختیارخ وتجارت-1534-1403/06/21</t>
  </si>
  <si>
    <t>اختیارخ وتجارت-1734-1403/06/21</t>
  </si>
  <si>
    <t>اختیارخ شستا-1100-1403/08/09</t>
  </si>
  <si>
    <t>1403/08/09</t>
  </si>
  <si>
    <t>اختیارخ خودرو-2400-1403/06/07</t>
  </si>
  <si>
    <t>اختیارخ خساپا-2400-1403/05/24</t>
  </si>
  <si>
    <t>اختیارخ وتجارت-1634-1403/06/21</t>
  </si>
  <si>
    <t>اختیارخ شستا-700-1403/09/14</t>
  </si>
  <si>
    <t>1403/09/14</t>
  </si>
  <si>
    <t>اختیارخ فولاد-4600-1403/07/18</t>
  </si>
  <si>
    <t>1403/07/18</t>
  </si>
  <si>
    <t>اختیارخ خودرو-2200-1403/06/07</t>
  </si>
  <si>
    <t>اختیارخ اهرم-20000-1403/07/25</t>
  </si>
  <si>
    <t>اختیارخ کرمان-950-14030715</t>
  </si>
  <si>
    <t>1403/07/15</t>
  </si>
  <si>
    <t>اختیارخ خساپا-2600-1403/06/28</t>
  </si>
  <si>
    <t>1403/06/28</t>
  </si>
  <si>
    <t>اختیارخ خودرو-2400-1403/10/05</t>
  </si>
  <si>
    <t>1403/10/05</t>
  </si>
  <si>
    <t>اختیارخ شستا-800-1403/08/09</t>
  </si>
  <si>
    <t>اختیارخ کرمان-900-14030715</t>
  </si>
  <si>
    <t>اختیارخ شستا-800-1403/07/11</t>
  </si>
  <si>
    <t>اختیارخ خودرو-2800-1403/09/07</t>
  </si>
  <si>
    <t>1403/09/07</t>
  </si>
  <si>
    <t>اختیارخ خودرو-2800-1403/10/05</t>
  </si>
  <si>
    <t>اختیارخ اهرم-16000-1403/06/28</t>
  </si>
  <si>
    <t>اختیارخ خساپا-2200-1403/06/28</t>
  </si>
  <si>
    <t>اختیارخ وتجارت-1300-1403/07/11</t>
  </si>
  <si>
    <t>اختیارخ خودرو-1900-1403/07/04</t>
  </si>
  <si>
    <t>اختیارخ وبملت-2000-1403/07/25</t>
  </si>
  <si>
    <t>اختیارخ کرمان-900-14030625</t>
  </si>
  <si>
    <t>اختیارخ خودرو-1900-1403/08/02</t>
  </si>
  <si>
    <t>اختیارخ خودرو-2000-1403/10/05</t>
  </si>
  <si>
    <t>اختیارخ شستا-1000-1403/08/09</t>
  </si>
  <si>
    <t>اختیارخ وبملت-2200-1403/09/28</t>
  </si>
  <si>
    <t>1403/09/28</t>
  </si>
  <si>
    <t>اختیارخ کرمان-800-14030625</t>
  </si>
  <si>
    <t>اختیارخ آساس-45000-14031030</t>
  </si>
  <si>
    <t>1403/10/30</t>
  </si>
  <si>
    <t>اختیارخ خودرو-2400-1403/07/04</t>
  </si>
  <si>
    <t>اختیارخ شستا-1200-1403/08/09</t>
  </si>
  <si>
    <t>اختیارخ خودرو-1900-1403/10/05</t>
  </si>
  <si>
    <t>اختیارخ خودرو-2600-1403/08/02</t>
  </si>
  <si>
    <t>اختیارخ کرمان-950-14030625</t>
  </si>
  <si>
    <t>اختیارخ شستا-1000-1403/09/14</t>
  </si>
  <si>
    <t>اختیارخ خساپا-1900-1403/08/30</t>
  </si>
  <si>
    <t>اختیارخ شستا-700-1403/08/09</t>
  </si>
  <si>
    <t>اختیارخ شپنا-4390-1403/06/21</t>
  </si>
  <si>
    <t>اختیارخ وبملت-1500-1403/09/28</t>
  </si>
  <si>
    <t>اختیارخ شستا-800-1403/09/14</t>
  </si>
  <si>
    <t>اختیارخ خساپا-2600-1403/08/30</t>
  </si>
  <si>
    <t>اختیارخ شستا-1100-1403/07/11</t>
  </si>
  <si>
    <t>اختیارخ خساپا-2600-1403/07/25</t>
  </si>
  <si>
    <t>اختیارخ شستا-1000-1403/10/12</t>
  </si>
  <si>
    <t>1403/10/12</t>
  </si>
  <si>
    <t>اختیارخ شستا-700-1403/07/11</t>
  </si>
  <si>
    <t>اختیارخ خودرو-1900-1403/09/07</t>
  </si>
  <si>
    <t>اختیارخ خودرو-2200-1403/08/02</t>
  </si>
  <si>
    <t>اختیارخ خودرو-2400-1403/08/02</t>
  </si>
  <si>
    <t>اختیارخ خودرو-2200-1403/07/04</t>
  </si>
  <si>
    <t>اختیارخ دی-650-14030605</t>
  </si>
  <si>
    <t>1403/06/05</t>
  </si>
  <si>
    <t>اختیارخ خساپا-1800-1403/08/30</t>
  </si>
  <si>
    <t>اختیارخ خساپا-1700-1403/08/30</t>
  </si>
  <si>
    <t>اختیارخ خودرو-2600-1403/09/07</t>
  </si>
  <si>
    <t>موقعیت خرید</t>
  </si>
  <si>
    <t>اختیارخ شستا-1100-1403/10/12</t>
  </si>
  <si>
    <t>اختیارخ شتاب-8000-1403/08/23</t>
  </si>
  <si>
    <t>1403/08/23</t>
  </si>
  <si>
    <t>اختیارخ خساپا-2200-1403/08/30</t>
  </si>
  <si>
    <t>اختیارخ شستا-1100-1403/09/14</t>
  </si>
  <si>
    <t>اختیارخ ذوب-300-1403/07/22</t>
  </si>
  <si>
    <t>اختیارخ های وب-678-1403/07/18</t>
  </si>
  <si>
    <t>اختیارخ خساپا-2400-1403/06/28</t>
  </si>
  <si>
    <t>اختیارخ وبملت-1900-1403/07/25</t>
  </si>
  <si>
    <t>اختیارخ خساپا-2000-1403/08/30</t>
  </si>
  <si>
    <t>اختیار فروش</t>
  </si>
  <si>
    <t>1403/09/18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</si>
  <si>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</si>
  <si>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</si>
  <si>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</si>
  <si>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</si>
  <si>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</si>
  <si>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</si>
  <si>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</si>
  <si>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</si>
  <si>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</si>
  <si>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اندیمشک07-6ماهه23%</t>
  </si>
  <si>
    <t>بله</t>
  </si>
  <si>
    <t>1402/10/06</t>
  </si>
  <si>
    <t>1407/10/06</t>
  </si>
  <si>
    <t>صکوک مرابحه فولاژ612-بدون ضامن</t>
  </si>
  <si>
    <t>1402/12/22</t>
  </si>
  <si>
    <t>1406/12/22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</si>
  <si>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</si>
  <si>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</si>
  <si>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</si>
  <si>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</si>
  <si>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</si>
  <si>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</si>
  <si>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</si>
  <si>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</si>
  <si>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1.04%</t>
  </si>
  <si>
    <t>DecisionCompany</t>
  </si>
  <si>
    <t>8.03%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</si>
  <si>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</si>
  <si>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</si>
  <si>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</si>
  <si>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</si>
  <si>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</si>
  <si>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</si>
  <si>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</si>
  <si>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 290-8100-16508474-2</t>
  </si>
  <si>
    <t>سپرده کوتاه مدت بانک سینا گیشا 399.816.4996319.1</t>
  </si>
  <si>
    <t>سپرده بلند مدت بانک پاسارگاد جهان کودک 290.313.16508474.1</t>
  </si>
  <si>
    <t>سپرده کوتاه مدت بانک سامان میدان سرو 849-810-4561552-1</t>
  </si>
  <si>
    <t>سپرده بلند مدت بانک پاسارگاد جهان کودک 290.307.16508474.4</t>
  </si>
  <si>
    <t>سپرده بلند مدت بانک پاسارگاد جهان کودک 290.307.16508474.5</t>
  </si>
  <si>
    <t>سپرده بلند مدت بانک پاسارگاد جهان کودک 290-307-16508474-6</t>
  </si>
  <si>
    <t>سپرده کوتاه مدت بانک شهر خیابان خرمشهر 7001003086530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</si>
  <si>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</si>
  <si>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</si>
  <si>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</si>
  <si>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</si>
  <si>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</si>
  <si>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</si>
  <si>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</si>
  <si>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</si>
  <si>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</si>
  <si>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</si>
  <si>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</si>
  <si>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</si>
  <si>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</si>
  <si>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</si>
  <si>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</si>
  <si>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</si>
  <si>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</si>
  <si>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</si>
  <si>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</si>
  <si>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</si>
  <si>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</si>
  <si>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اختیارخ خودرو-2800-1403/04/06</t>
  </si>
  <si>
    <t>زامیاد</t>
  </si>
  <si>
    <t>گواهی سپرده کالایی شمش طلا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</si>
  <si>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</si>
  <si>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</si>
  <si>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</si>
  <si>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</si>
  <si>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ماموت تریلرمانا 080210</t>
  </si>
  <si>
    <t>مرابحه اتومبیل سازی فردا061023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</si>
  <si>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</si>
  <si>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</si>
  <si>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</si>
  <si>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</si>
  <si>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</si>
  <si>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پاسارگاد جهان کودک 290.307.16508474.3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</si>
  <si>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</si>
  <si>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</si>
  <si>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</si>
  <si>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</si>
  <si>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</si>
  <si>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</si>
  <si>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</si>
  <si>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</si>
  <si>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</si>
  <si>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</si>
  <si>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1403/04/30</t>
  </si>
  <si>
    <t>1403/04/28</t>
  </si>
  <si>
    <t>1403/03/30</t>
  </si>
  <si>
    <t>1403/03/31</t>
  </si>
  <si>
    <t>1403/04/24</t>
  </si>
  <si>
    <t>1403/04/13</t>
  </si>
  <si>
    <t>1403/05/30</t>
  </si>
  <si>
    <t>1403/03/19</t>
  </si>
  <si>
    <t>1403/03/23</t>
  </si>
  <si>
    <t>1403/04/23</t>
  </si>
  <si>
    <t>1403/04/20</t>
  </si>
  <si>
    <t>سود اوراق بهادار با درآمد ثابت</t>
  </si>
  <si>
    <t>نرخ سود علی الحساب</t>
  </si>
  <si>
    <t>درآمد سود</t>
  </si>
  <si>
    <t>خالص درآمد</t>
  </si>
  <si>
    <t>1408/02/10</t>
  </si>
  <si>
    <t>1406/10/23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</si>
  <si>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</si>
  <si>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</si>
  <si>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</si>
  <si>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</si>
  <si>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</si>
  <si>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</si>
  <si>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</si>
  <si>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</si>
  <si>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</si>
  <si>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کارمزد اعمال</t>
  </si>
  <si>
    <t>مالیات اعمال</t>
  </si>
  <si>
    <t>کارمزد فروش اختیار</t>
  </si>
  <si>
    <t>سود(زیان)اعمال</t>
  </si>
  <si>
    <t>ضتاب60021</t>
  </si>
  <si>
    <t>ضستا60211</t>
  </si>
  <si>
    <t>ضستا80261</t>
  </si>
  <si>
    <t>ضخود60291</t>
  </si>
  <si>
    <t>ضملت70161</t>
  </si>
  <si>
    <t>ضخود60281</t>
  </si>
  <si>
    <t>ضستا60201</t>
  </si>
  <si>
    <t>ضستا60191</t>
  </si>
  <si>
    <t>ضخود71081</t>
  </si>
  <si>
    <t>ضذوب70171</t>
  </si>
  <si>
    <t>ضخود71091</t>
  </si>
  <si>
    <t>ضهرم60161</t>
  </si>
  <si>
    <t>ضستا60181</t>
  </si>
  <si>
    <t>ضجار60191</t>
  </si>
  <si>
    <t>ضتاب60041</t>
  </si>
  <si>
    <t>درآمد ناشی از تغییر قیمت اوراق بهادار</t>
  </si>
  <si>
    <t>سود و زیان ناشی از تغییر قیمت</t>
  </si>
  <si>
    <t>ضفلا70431</t>
  </si>
  <si>
    <t>ضخود10841</t>
  </si>
  <si>
    <t>ضخود60271</t>
  </si>
  <si>
    <t>ضکرمان7041</t>
  </si>
  <si>
    <t>ضسپا60231</t>
  </si>
  <si>
    <t>ضهرم70271</t>
  </si>
  <si>
    <t>ضجار60181</t>
  </si>
  <si>
    <t>ضستا90221</t>
  </si>
  <si>
    <t>ضسپا60211</t>
  </si>
  <si>
    <t>ضستا70231</t>
  </si>
  <si>
    <t>ضستا60161</t>
  </si>
  <si>
    <t>ضخود90291</t>
  </si>
  <si>
    <t>ضملی70381</t>
  </si>
  <si>
    <t>ضکرمان7031</t>
  </si>
  <si>
    <t>ضخود10861</t>
  </si>
  <si>
    <t>ضستا80231</t>
  </si>
  <si>
    <t>ضجار70631</t>
  </si>
  <si>
    <t>ضخود71051</t>
  </si>
  <si>
    <t>ضخود80311</t>
  </si>
  <si>
    <t>ضستا80251</t>
  </si>
  <si>
    <t>ضخود10821</t>
  </si>
  <si>
    <t>ضکوثر7051</t>
  </si>
  <si>
    <t>ضکرمان6181</t>
  </si>
  <si>
    <t>ضاساس10051</t>
  </si>
  <si>
    <t>ضکرمان6161</t>
  </si>
  <si>
    <t>ضملت90191</t>
  </si>
  <si>
    <t>ضسپا80651</t>
  </si>
  <si>
    <t>ضستا10351</t>
  </si>
  <si>
    <t>ضسپا70051</t>
  </si>
  <si>
    <t>ضکوثر7041</t>
  </si>
  <si>
    <t>ضملت70151</t>
  </si>
  <si>
    <t>ضسپا80631</t>
  </si>
  <si>
    <t>ضسپا80641</t>
  </si>
  <si>
    <t>ضستا90261</t>
  </si>
  <si>
    <t>ضذوب70161</t>
  </si>
  <si>
    <t>ضتاب80161</t>
  </si>
  <si>
    <t>ضسپا60221</t>
  </si>
  <si>
    <t>ضهای70281</t>
  </si>
  <si>
    <t>ضستا60171</t>
  </si>
  <si>
    <t>ضستا70261</t>
  </si>
  <si>
    <t>ضسپا70061</t>
  </si>
  <si>
    <t>ضستا90231</t>
  </si>
  <si>
    <t>ضسپا80661</t>
  </si>
  <si>
    <t>ضستا70221</t>
  </si>
  <si>
    <t>ضستا70251</t>
  </si>
  <si>
    <t>ضستا10341</t>
  </si>
  <si>
    <t>ضخود71101</t>
  </si>
  <si>
    <t>ضخود80351</t>
  </si>
  <si>
    <t>ضخود80321</t>
  </si>
  <si>
    <t>ضملی70441</t>
  </si>
  <si>
    <t>ضکرمان6201</t>
  </si>
  <si>
    <t>ضستا80221</t>
  </si>
  <si>
    <t>ضکرمان6191</t>
  </si>
  <si>
    <t>ضستا90251</t>
  </si>
  <si>
    <t>ضسپا80621</t>
  </si>
  <si>
    <t>ضخود10811</t>
  </si>
  <si>
    <t>ضشنا60151</t>
  </si>
  <si>
    <t>ضملت90131</t>
  </si>
  <si>
    <t>ضستا80271</t>
  </si>
  <si>
    <t>ضاساس6051</t>
  </si>
  <si>
    <t>ضخود80341</t>
  </si>
  <si>
    <t>ضخود90241</t>
  </si>
  <si>
    <t>ضستا60151</t>
  </si>
  <si>
    <t>ضخود80331</t>
  </si>
  <si>
    <t>ضستا70271</t>
  </si>
  <si>
    <t>ضخود71071</t>
  </si>
  <si>
    <t>ضسپا80601</t>
  </si>
  <si>
    <t>ضخود90281</t>
  </si>
  <si>
    <t>ضسپا80611</t>
  </si>
  <si>
    <t>ضدی6061</t>
  </si>
  <si>
    <t>سرمایه گذاری در سهام و حق تقدم سهام(ادامه)</t>
  </si>
  <si>
    <t>نقل از صفحه قبل</t>
  </si>
  <si>
    <t>نقل به صفحه بعد</t>
  </si>
  <si>
    <t>اختیارخ شپنا-5000-1403/06/21</t>
  </si>
  <si>
    <t>اختیارخ وتجارت-1400-1403/06/21</t>
  </si>
  <si>
    <t>اختیارخ وتجارت-1500-1403/06/21</t>
  </si>
  <si>
    <t>اختیارخ کوثر-2000-14030702</t>
  </si>
  <si>
    <t>اختیارخ کوثر-2200-14030702</t>
  </si>
  <si>
    <t>اختیارخ فملی-4500-1403/07/04</t>
  </si>
  <si>
    <t>اختیارخ فملی-7500-1403/07/04</t>
  </si>
  <si>
    <t>اختیارخ هم وزن-12000-14030604</t>
  </si>
  <si>
    <t>اختیارخ سرو-140000-1403/03/09</t>
  </si>
  <si>
    <t>اختیارخ اهرم-22000-1403/03/23</t>
  </si>
  <si>
    <t>اختیارخ اهرم-20000-1403/03/23</t>
  </si>
  <si>
    <t>اختیارخ فصبا-4100-14030320</t>
  </si>
  <si>
    <t>اختیارخ فصبا-4600-14030320</t>
  </si>
  <si>
    <t>اختیارخ فصبا-5600-14030320</t>
  </si>
  <si>
    <t>اختیارخ فرابورس-7000-14030302</t>
  </si>
  <si>
    <t>اختیارخ کرمان-998-14030302</t>
  </si>
  <si>
    <t>اختیارخ کرمان-1098-14030302</t>
  </si>
  <si>
    <t>اختیارخ کرمان-1198-14030302</t>
  </si>
  <si>
    <t>اختیارخ کرمان-1298-14030302</t>
  </si>
  <si>
    <t>اختیارخ خپارس-850-14030410</t>
  </si>
  <si>
    <t>اختیارخ خپارس-900-14030410</t>
  </si>
  <si>
    <t>اختیارخ خپارس-950-14030410</t>
  </si>
  <si>
    <t>اختیارخ خپارس-1050-14030410</t>
  </si>
  <si>
    <t>اختیارخ دی-750-14030410</t>
  </si>
  <si>
    <t>اختیارخ دی-800-14030410</t>
  </si>
  <si>
    <t>اختیارخ دی-900-14030410</t>
  </si>
  <si>
    <t>اختیارخ دی-950-14030410</t>
  </si>
  <si>
    <t>اختیارخ دی-1000-14030410</t>
  </si>
  <si>
    <t>اختیارخ دی-850-14030410</t>
  </si>
  <si>
    <t>اختیارخ ذوب-345-1403/03/23</t>
  </si>
  <si>
    <t>اختیارخ ذوب-424-1403/03/23</t>
  </si>
  <si>
    <t>اختیارخ ذوب-530-1403/03/23</t>
  </si>
  <si>
    <t>اختیارخ ذوب-4500-1403/03/23</t>
  </si>
  <si>
    <t>اختیارخ فملی-5769-1403/03/13</t>
  </si>
  <si>
    <t>اختیارخ فملی-7692-1403/03/13</t>
  </si>
  <si>
    <t>اختیارخ فصبا-3900-14030320</t>
  </si>
  <si>
    <t>اختیارخ خاور-2074-14030320</t>
  </si>
  <si>
    <t>اختیارخ خاور-2228-14030320</t>
  </si>
  <si>
    <t>اختیارخ خاور-2383-14030320</t>
  </si>
  <si>
    <t>اختیارف خودرو-2600-1403/03/09</t>
  </si>
  <si>
    <t>اختیارف خودرو-2800-1403/03/09</t>
  </si>
  <si>
    <t>اختیارف خودرو-3000-1403/03/09</t>
  </si>
  <si>
    <t>اختیارخ خودرو-1900-1403/03/09</t>
  </si>
  <si>
    <t>اختیارخ خودرو-2000-1403/03/09</t>
  </si>
  <si>
    <t>اختیارخ خودرو-2200-1403/03/09</t>
  </si>
  <si>
    <t>اختیارخ خودرو-2400-1403/03/09</t>
  </si>
  <si>
    <t>اختیارخ خودرو-2600-1403/03/09</t>
  </si>
  <si>
    <t>اختیارخ خودرو-2800-1403/03/09</t>
  </si>
  <si>
    <t>اختیارخ وبصادر-1400-1403/03/23</t>
  </si>
  <si>
    <t>اختیارخ وبصادر-1700-1403/03/23</t>
  </si>
  <si>
    <t>اختیارخ وبصادر-1900-1403/03/23</t>
  </si>
  <si>
    <t>اختیارخ وبصادر-2000-1403/03/23</t>
  </si>
  <si>
    <t>اختیارخ شستا-800-1403/03/09</t>
  </si>
  <si>
    <t>اختیارخ شستا-900-1403/03/09</t>
  </si>
  <si>
    <t>اختیارخ شستا-1000-1403/03/09</t>
  </si>
  <si>
    <t>اختیارخ شستا-1100-1403/03/09</t>
  </si>
  <si>
    <t>اختیارخ های وب-800-1403/03/30</t>
  </si>
  <si>
    <t>اختیارخ های وب-850-1403/03/30</t>
  </si>
  <si>
    <t>اختیارخ های وب-950-1403/03/30</t>
  </si>
  <si>
    <t>اختیارخ های وب-1000-1403/03/30</t>
  </si>
  <si>
    <t>اختیارخ وبملت-1600-1403/03/23</t>
  </si>
  <si>
    <t>اختیارخ وبملت-1700-1403/03/23</t>
  </si>
  <si>
    <t>اختیارخ وبملت-1800-1403/03/23</t>
  </si>
  <si>
    <t>اختیارخ وبملت-1900-1403/03/23</t>
  </si>
  <si>
    <t>اختیارخ وبملت-2000-1403/03/23</t>
  </si>
  <si>
    <t>اختیارخ وبملت-2200-1403/03/23</t>
  </si>
  <si>
    <t>اختیارخ وبملت-2400-1403/03/23</t>
  </si>
  <si>
    <t>اختیارف خودرو-3000-1403/04/06</t>
  </si>
  <si>
    <t>اختیارخ خودرو-1900-1403/04/06</t>
  </si>
  <si>
    <t>اختیارخ خودرو-2000-1403/04/06</t>
  </si>
  <si>
    <t>اختیارخ خودرو-2200-1403/04/06</t>
  </si>
  <si>
    <t>اختیارخ خودرو-2400-1403/04/06</t>
  </si>
  <si>
    <t>اختیارخ خودرو-2600-1403/04/06</t>
  </si>
  <si>
    <t>اختیارخ خودرو-3000-1403/04/06</t>
  </si>
  <si>
    <t>اختیارخ خودرو-3250-1403/04/06</t>
  </si>
  <si>
    <t>اختیارخ خودرو-1800-1403/04/06</t>
  </si>
  <si>
    <t>اختیارخ پترول-1300-1403/04/27</t>
  </si>
  <si>
    <t>اختیارخ برکت-5500-1403/04/20</t>
  </si>
  <si>
    <t>اختیارخ برکت-6000-1403/04/20</t>
  </si>
  <si>
    <t>اختیارخ شبندر-12000-1403/04/06</t>
  </si>
  <si>
    <t>اختیارخ شستا-700-1403/04/13</t>
  </si>
  <si>
    <t>اختیارخ شستا-800-1403/04/13</t>
  </si>
  <si>
    <t>اختیارخ شستا-900-1403/04/13</t>
  </si>
  <si>
    <t>اختیارخ شستا-1000-1403/04/13</t>
  </si>
  <si>
    <t>اختیارخ شستا-1100-1403/04/13</t>
  </si>
  <si>
    <t>اختیارخ شستا-1200-1403/04/13</t>
  </si>
  <si>
    <t>اختیارخ شستا-1300-1403/04/13</t>
  </si>
  <si>
    <t>اختیارخ شتاب-9000-1403/04/20</t>
  </si>
  <si>
    <t>اختیارخ شتاب-10000-1403/04/20</t>
  </si>
  <si>
    <t>اختیارخ شتاب-11000-1403/04/20</t>
  </si>
  <si>
    <t>اختیارخ شپنا-5500-1403/04/13</t>
  </si>
  <si>
    <t>اختیارخ شپنا-6000-1403/04/13</t>
  </si>
  <si>
    <t>اختیارخ شپنا-6500-1403/04/13</t>
  </si>
  <si>
    <t>اختیارخ فولاد-5000-1403/03/30</t>
  </si>
  <si>
    <t>اختیارخ فولاد-5500-1403/03/30</t>
  </si>
  <si>
    <t>اختیارخ وتجارت-1000-1403/04/13</t>
  </si>
  <si>
    <t>اختیارخ وتجارت-1100-1403/04/13</t>
  </si>
  <si>
    <t>اختیارخ وتجارت-1200-1403/04/13</t>
  </si>
  <si>
    <t>اختیارخ وتجارت-1300-1403/04/13</t>
  </si>
  <si>
    <t>اختیارخ وتجارت-1500-1403/04/13</t>
  </si>
  <si>
    <t>اختیارخ وتجارت-1600-1403/04/13</t>
  </si>
  <si>
    <t>اختیارخ خساپا-1900-1403/04/20</t>
  </si>
  <si>
    <t>اختیارخ خساپا-2200-1403/04/20</t>
  </si>
  <si>
    <t>اختیارخ خساپا-2400-1403/04/20</t>
  </si>
  <si>
    <t>اختیارخ خساپا-2600-1403/04/20</t>
  </si>
  <si>
    <t>اختیارف اهرم-20000-1403/04/27</t>
  </si>
  <si>
    <t>اختیارف اهرم-22000-1403/04/27</t>
  </si>
  <si>
    <t>اختیارف اهرم-18000-1403/04/27</t>
  </si>
  <si>
    <t>اختیارخ خساپا-2800-1403/04/20</t>
  </si>
  <si>
    <t>اختیارخ اهرم-20000-1403/04/27</t>
  </si>
  <si>
    <t>اختیارخ کرمان-1000-14030417</t>
  </si>
  <si>
    <t>اختیارخ کرمان-1200-14030417</t>
  </si>
  <si>
    <t>اختیارخ شستا-1300-1403/05/03</t>
  </si>
  <si>
    <t>اختیارخ های وب-800-1403/05/28</t>
  </si>
  <si>
    <t>اختیارخ فملی-4500-1403/05/17</t>
  </si>
  <si>
    <t>اختیارخ های وب-700-1403/05/28</t>
  </si>
  <si>
    <t>اختیارخ وبصادر-1800-1403/05/17</t>
  </si>
  <si>
    <t>اختیارخ وکغدیر-16000-03/05/10</t>
  </si>
  <si>
    <t>اختیارخ فولاد-5000-1403/05/31</t>
  </si>
  <si>
    <t>اختیارخ وبملت-1818-1403/05/24</t>
  </si>
  <si>
    <t>اختیارخ وبملت-2000-1403/05/24</t>
  </si>
  <si>
    <t>اختیارخ وبملت-1700-1403/05/24</t>
  </si>
  <si>
    <t>اختیارخ شتاب-12000-1403/06/07</t>
  </si>
  <si>
    <t>اختیارخ خاور-1700-14030521</t>
  </si>
  <si>
    <t>اختیارخ خاور-1800-14030521</t>
  </si>
  <si>
    <t>اختیارخ خاور-2200-14030521</t>
  </si>
  <si>
    <t>اختیارخ فصبا-4000-14030521</t>
  </si>
  <si>
    <t>اختیارخ دی-650-14030507</t>
  </si>
  <si>
    <t>اختیارخ دی-700-14030507</t>
  </si>
  <si>
    <t>اختیارخ اهرم-18000-1403/06/28</t>
  </si>
  <si>
    <t>اختیارخ خودرو-3250-1403/05/10</t>
  </si>
  <si>
    <t>اختیارخ وتجارت-1034-1403/04/13</t>
  </si>
  <si>
    <t>اختیارخ فرابورس-7000-14030305</t>
  </si>
  <si>
    <t>اختیارخ کرمان-998-14030305</t>
  </si>
  <si>
    <t>اختیارخ کرمان-1098-14030305</t>
  </si>
  <si>
    <t>اختیارخ کرمان-1198-14030305</t>
  </si>
  <si>
    <t>اختیارخ کرمان-1298-14030305</t>
  </si>
  <si>
    <t>اختیارخ ذوب-477-1403/03/23</t>
  </si>
  <si>
    <t>اختیارخ وتجارت-1534-1403/04/13</t>
  </si>
  <si>
    <t>‫صندوق سهامی حفظ ارزش دماوند</t>
  </si>
  <si>
    <t>‫صورت وضعیت پورتفوی</t>
  </si>
  <si>
    <t>در اجرای ابلاغیه شماره 12020093 مورخ 1396/09/05 سازمان بورس و اوراق بهادار</t>
  </si>
  <si>
    <t>مدیر صندوق</t>
  </si>
  <si>
    <t>امضاء</t>
  </si>
  <si>
    <t>شرکت تامین سرمایه دماوند</t>
  </si>
  <si>
    <t>.</t>
  </si>
  <si>
    <t>‫برای ماه منتهی به 31 مرداد ماه 1403</t>
  </si>
  <si>
    <t xml:space="preserve"> تعداد</t>
  </si>
  <si>
    <t>2-1 درآمد حاصل از سرمایه­گذاری در سهام و حق تقدم سهام</t>
  </si>
  <si>
    <t xml:space="preserve">اختیارخ سرو-140000-1403/03/09	</t>
  </si>
  <si>
    <t>طی دوره</t>
  </si>
  <si>
    <t>اختیارخ دی-650-1403/05/08</t>
  </si>
  <si>
    <t>اختیارخ دی-700-1403/05/08</t>
  </si>
  <si>
    <t>اختیارخ توان-18000-1403/03/27</t>
  </si>
  <si>
    <t>اختیارخ توان-22000-1403/03/27</t>
  </si>
  <si>
    <t>اختیارخ خاور-1590-1403/05/21</t>
  </si>
  <si>
    <t>اختیارخ خاور-1690-1403/05/21</t>
  </si>
  <si>
    <t>اختیارخ خاور-2090-1403/05/21</t>
  </si>
  <si>
    <t>اختیارخ خپارس-1050-1403/04/10</t>
  </si>
  <si>
    <t>اختیارخ خپارس-800-1403/05/14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</si>
</sst>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_);\(0.00\)"/>
    <numFmt numFmtId="165" formatCode="_(* #,##0_);_(* \(#,##0\);_(* &quot;-&quot;??_);_(@_)"/>
  </numFmts>
  <fonts count="25" x14ac:knownFonts="1">
    <font>
      <sz val="10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4"/>
      <color rgb="FF000000"/>
      <name val="B Nazanin"/>
      <charset val="178"/>
    </font>
    <font>
      <sz val="8"/>
      <color rgb="FF000000"/>
      <name val="Arial"/>
      <family val="2"/>
    </font>
    <font>
      <sz val="10"/>
      <color rgb="FF000000"/>
      <name val="B Nazanin"/>
      <charset val="178"/>
    </font>
    <font>
      <sz val="16"/>
      <color rgb="FF000000"/>
      <name val="Arial"/>
      <family val="2"/>
    </font>
    <font>
      <sz val="16"/>
      <color rgb="FF000000"/>
      <name val="B Nazanin"/>
      <charset val="178"/>
    </font>
    <font>
      <sz val="11"/>
      <color indexed="8"/>
      <name val="Calibri"/>
      <family val="2"/>
      <scheme val="minor"/>
    </font>
    <font>
      <b/>
      <u/>
      <sz val="12"/>
      <name val="B Nazanin"/>
      <charset val="178"/>
    </font>
    <font>
      <sz val="11"/>
      <name val="Calibri"/>
      <family val="2"/>
    </font>
    <font>
      <sz val="12"/>
      <name val="B Nazanin"/>
      <charset val="178"/>
    </font>
    <font>
      <sz val="12"/>
      <color indexed="8"/>
      <name val="B Nazanin"/>
      <charset val="178"/>
    </font>
    <font>
      <b/>
      <sz val="12"/>
      <color indexed="8"/>
      <name val="B Nazanin"/>
      <charset val="178"/>
    </font>
    <font>
      <sz val="12"/>
      <color theme="0"/>
      <name val="B Nazanin"/>
      <charset val="178"/>
    </font>
    <font>
      <b/>
      <u/>
      <sz val="15"/>
      <color rgb="FF000000"/>
      <name val="B Nazanin"/>
      <charset val="178"/>
    </font>
    <font>
      <b/>
      <u/>
      <sz val="14"/>
      <color rgb="FF000000"/>
      <name val="B Nazanin"/>
      <charset val="178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1E90FF"/>
      <name val="B Nazanin"/>
      <charset val="178"/>
    </font>
    <font>
      <sz val="10"/>
      <color rgb="FF000000"/>
      <name val="Arial"/>
      <family val="2"/>
      <charset val="178"/>
    </font>
    <font>
      <u/>
      <sz val="14"/>
      <color rgb="FF000000"/>
      <name val="Arial"/>
      <family val="2"/>
      <charset val="178"/>
    </font>
    <font>
      <u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0" fontId="12" fillId="0" borderId="0"/>
    <xf numFmtId="0" fontId="10" fillId="0" borderId="0"/>
    <xf numFmtId="0" fontId="10" fillId="0" borderId="0"/>
  </cellStyleXfs>
  <cellXfs count="207">
    <xf numFmtId="0" fontId="0" fillId="0" borderId="0" xfId="0" applyAlignment="1">
      <alignment horizontal="left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3" fillId="0" borderId="0" xfId="0" applyNumberFormat="1" applyFont="1" applyAlignment="1">
      <alignment horizontal="center" vertical="top"/>
    </xf>
    <xf numFmtId="3" fontId="3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9" fontId="3" fillId="0" borderId="5" xfId="2" applyFont="1" applyFill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3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top"/>
    </xf>
    <xf numFmtId="0" fontId="0" fillId="0" borderId="0" xfId="0"/>
    <xf numFmtId="0" fontId="3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top"/>
    </xf>
    <xf numFmtId="0" fontId="2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0" xfId="0" applyNumberFormat="1" applyAlignment="1">
      <alignment horizontal="left"/>
    </xf>
    <xf numFmtId="10" fontId="3" fillId="0" borderId="0" xfId="2" applyNumberFormat="1" applyFont="1" applyFill="1" applyBorder="1" applyAlignment="1">
      <alignment horizontal="center" vertical="center"/>
    </xf>
    <xf numFmtId="9" fontId="3" fillId="0" borderId="2" xfId="2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9" fontId="3" fillId="0" borderId="4" xfId="2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4" fontId="0" fillId="0" borderId="0" xfId="0" applyNumberFormat="1" applyAlignment="1">
      <alignment horizontal="left"/>
    </xf>
    <xf numFmtId="165" fontId="3" fillId="0" borderId="2" xfId="1" applyNumberFormat="1" applyFont="1" applyFill="1" applyBorder="1" applyAlignment="1">
      <alignment horizontal="right" vertical="top"/>
    </xf>
    <xf numFmtId="165" fontId="0" fillId="0" borderId="0" xfId="1" applyNumberFormat="1" applyFont="1" applyAlignment="1">
      <alignment horizontal="left"/>
    </xf>
    <xf numFmtId="165" fontId="3" fillId="0" borderId="2" xfId="1" applyNumberFormat="1" applyFont="1" applyFill="1" applyBorder="1" applyAlignment="1">
      <alignment vertical="top"/>
    </xf>
    <xf numFmtId="165" fontId="0" fillId="0" borderId="0" xfId="1" applyNumberFormat="1" applyFont="1" applyAlignment="1"/>
    <xf numFmtId="165" fontId="3" fillId="0" borderId="0" xfId="1" applyNumberFormat="1" applyFont="1" applyFill="1" applyAlignment="1">
      <alignment horizontal="right" vertical="top"/>
    </xf>
    <xf numFmtId="165" fontId="3" fillId="0" borderId="0" xfId="1" applyNumberFormat="1" applyFont="1" applyFill="1" applyAlignment="1">
      <alignment vertical="top"/>
    </xf>
    <xf numFmtId="165" fontId="0" fillId="0" borderId="0" xfId="0" applyNumberFormat="1" applyAlignment="1">
      <alignment horizontal="left"/>
    </xf>
    <xf numFmtId="165" fontId="6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165" fontId="0" fillId="0" borderId="0" xfId="1" applyNumberFormat="1" applyFont="1" applyAlignment="1">
      <alignment horizontal="center" vertical="center"/>
    </xf>
    <xf numFmtId="165" fontId="3" fillId="0" borderId="0" xfId="1" applyNumberFormat="1" applyFont="1" applyFill="1" applyBorder="1" applyAlignment="1">
      <alignment horizontal="right" vertical="top"/>
    </xf>
    <xf numFmtId="165" fontId="0" fillId="0" borderId="0" xfId="1" applyNumberFormat="1" applyFont="1" applyBorder="1" applyAlignment="1">
      <alignment horizontal="left"/>
    </xf>
    <xf numFmtId="165" fontId="3" fillId="0" borderId="0" xfId="1" applyNumberFormat="1" applyFont="1" applyFill="1" applyBorder="1" applyAlignment="1">
      <alignment vertical="top"/>
    </xf>
    <xf numFmtId="165" fontId="0" fillId="0" borderId="0" xfId="1" applyNumberFormat="1" applyFont="1" applyBorder="1" applyAlignment="1"/>
    <xf numFmtId="10" fontId="3" fillId="0" borderId="2" xfId="2" applyNumberFormat="1" applyFont="1" applyFill="1" applyBorder="1" applyAlignment="1">
      <alignment horizontal="center" vertical="center"/>
    </xf>
    <xf numFmtId="10" fontId="3" fillId="0" borderId="4" xfId="2" applyNumberFormat="1" applyFont="1" applyFill="1" applyBorder="1" applyAlignment="1">
      <alignment horizontal="center" vertical="center"/>
    </xf>
    <xf numFmtId="10" fontId="3" fillId="0" borderId="5" xfId="2" applyNumberFormat="1" applyFont="1" applyFill="1" applyBorder="1" applyAlignment="1">
      <alignment horizontal="center" vertical="center"/>
    </xf>
    <xf numFmtId="37" fontId="3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5" fontId="3" fillId="0" borderId="4" xfId="1" applyNumberFormat="1" applyFont="1" applyFill="1" applyBorder="1" applyAlignment="1">
      <alignment horizontal="right" vertical="top"/>
    </xf>
    <xf numFmtId="165" fontId="8" fillId="0" borderId="0" xfId="1" applyNumberFormat="1" applyFont="1" applyAlignment="1">
      <alignment horizontal="center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0" borderId="0" xfId="1" applyNumberFormat="1" applyFont="1" applyFill="1" applyAlignment="1">
      <alignment horizontal="center" vertical="center"/>
    </xf>
    <xf numFmtId="165" fontId="9" fillId="0" borderId="4" xfId="1" applyNumberFormat="1" applyFont="1" applyFill="1" applyBorder="1" applyAlignment="1">
      <alignment horizontal="center" vertical="center"/>
    </xf>
    <xf numFmtId="165" fontId="9" fillId="0" borderId="5" xfId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3" fillId="0" borderId="0" xfId="4" applyFont="1"/>
    <xf numFmtId="0" fontId="14" fillId="0" borderId="0" xfId="3" applyFont="1"/>
    <xf numFmtId="0" fontId="14" fillId="0" borderId="0" xfId="5" applyFont="1"/>
    <xf numFmtId="0" fontId="15" fillId="0" borderId="0" xfId="6" applyFont="1" applyAlignment="1">
      <alignment horizontal="center" vertical="center"/>
    </xf>
    <xf numFmtId="0" fontId="16" fillId="0" borderId="0" xfId="4" applyFont="1"/>
    <xf numFmtId="165" fontId="9" fillId="0" borderId="2" xfId="1" applyNumberFormat="1" applyFont="1" applyFill="1" applyBorder="1" applyAlignment="1">
      <alignment horizontal="center"/>
    </xf>
    <xf numFmtId="165" fontId="9" fillId="0" borderId="0" xfId="1" applyNumberFormat="1" applyFont="1" applyFill="1" applyAlignment="1">
      <alignment horizontal="center"/>
    </xf>
    <xf numFmtId="165" fontId="9" fillId="0" borderId="4" xfId="1" applyNumberFormat="1" applyFont="1" applyFill="1" applyBorder="1" applyAlignment="1">
      <alignment horizontal="center"/>
    </xf>
    <xf numFmtId="165" fontId="9" fillId="0" borderId="5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top"/>
    </xf>
    <xf numFmtId="165" fontId="3" fillId="0" borderId="5" xfId="1" applyNumberFormat="1" applyFont="1" applyFill="1" applyBorder="1" applyAlignment="1">
      <alignment horizontal="right" vertical="top" shrinkToFit="1"/>
    </xf>
    <xf numFmtId="165" fontId="0" fillId="0" borderId="0" xfId="1" applyNumberFormat="1" applyFont="1" applyAlignment="1">
      <alignment horizontal="left" shrinkToFit="1"/>
    </xf>
    <xf numFmtId="165" fontId="3" fillId="0" borderId="0" xfId="1" applyNumberFormat="1" applyFont="1" applyFill="1" applyAlignment="1">
      <alignment horizontal="right" vertical="top" shrinkToFit="1"/>
    </xf>
    <xf numFmtId="0" fontId="3" fillId="0" borderId="7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7" fontId="3" fillId="0" borderId="2" xfId="0" applyNumberFormat="1" applyFont="1" applyBorder="1" applyAlignment="1">
      <alignment horizontal="center" vertical="center" shrinkToFit="1"/>
    </xf>
    <xf numFmtId="10" fontId="3" fillId="0" borderId="0" xfId="2" applyNumberFormat="1" applyFont="1" applyFill="1" applyBorder="1" applyAlignment="1">
      <alignment horizontal="center" vertical="center" shrinkToFit="1"/>
    </xf>
    <xf numFmtId="3" fontId="3" fillId="0" borderId="0" xfId="0" applyNumberFormat="1" applyFont="1" applyAlignment="1">
      <alignment horizontal="center" vertical="center" shrinkToFit="1"/>
    </xf>
    <xf numFmtId="37" fontId="3" fillId="0" borderId="0" xfId="0" applyNumberFormat="1" applyFont="1" applyAlignment="1">
      <alignment horizontal="center" vertical="center" shrinkToFit="1"/>
    </xf>
    <xf numFmtId="10" fontId="3" fillId="0" borderId="7" xfId="2" applyNumberFormat="1" applyFont="1" applyFill="1" applyBorder="1" applyAlignment="1">
      <alignment horizontal="center" vertical="center" shrinkToFit="1"/>
    </xf>
    <xf numFmtId="3" fontId="3" fillId="0" borderId="5" xfId="0" applyNumberFormat="1" applyFont="1" applyBorder="1" applyAlignment="1">
      <alignment horizontal="center" vertical="center" shrinkToFit="1"/>
    </xf>
    <xf numFmtId="37" fontId="3" fillId="0" borderId="5" xfId="0" applyNumberFormat="1" applyFont="1" applyBorder="1" applyAlignment="1">
      <alignment horizontal="center" vertical="center" shrinkToFit="1"/>
    </xf>
    <xf numFmtId="9" fontId="3" fillId="0" borderId="6" xfId="2" applyFont="1" applyFill="1" applyBorder="1" applyAlignment="1">
      <alignment horizontal="center" vertical="center" shrinkToFit="1"/>
    </xf>
    <xf numFmtId="9" fontId="3" fillId="0" borderId="0" xfId="2" applyFont="1" applyFill="1" applyBorder="1" applyAlignment="1">
      <alignment horizontal="center" vertical="center" shrinkToFit="1"/>
    </xf>
    <xf numFmtId="3" fontId="3" fillId="0" borderId="0" xfId="0" applyNumberFormat="1" applyFont="1" applyAlignment="1">
      <alignment horizontal="center" vertical="top" shrinkToFit="1"/>
    </xf>
    <xf numFmtId="0" fontId="0" fillId="0" borderId="0" xfId="0" applyAlignment="1">
      <alignment horizontal="center" shrinkToFit="1"/>
    </xf>
    <xf numFmtId="37" fontId="3" fillId="0" borderId="0" xfId="0" applyNumberFormat="1" applyFont="1" applyAlignment="1">
      <alignment horizontal="center" vertical="top" shrinkToFit="1"/>
    </xf>
    <xf numFmtId="3" fontId="3" fillId="0" borderId="4" xfId="0" applyNumberFormat="1" applyFont="1" applyBorder="1" applyAlignment="1">
      <alignment horizontal="center" vertical="top" shrinkToFit="1"/>
    </xf>
    <xf numFmtId="37" fontId="3" fillId="0" borderId="4" xfId="0" applyNumberFormat="1" applyFont="1" applyBorder="1" applyAlignment="1">
      <alignment horizontal="center" vertical="top" shrinkToFit="1"/>
    </xf>
    <xf numFmtId="3" fontId="3" fillId="0" borderId="5" xfId="0" applyNumberFormat="1" applyFont="1" applyBorder="1" applyAlignment="1">
      <alignment horizontal="center" vertical="top" shrinkToFit="1"/>
    </xf>
    <xf numFmtId="37" fontId="3" fillId="0" borderId="5" xfId="0" applyNumberFormat="1" applyFont="1" applyBorder="1" applyAlignment="1">
      <alignment horizontal="center" vertical="top" shrinkToFit="1"/>
    </xf>
    <xf numFmtId="10" fontId="3" fillId="0" borderId="6" xfId="2" applyNumberFormat="1" applyFont="1" applyFill="1" applyBorder="1" applyAlignment="1">
      <alignment horizontal="center" vertical="top" shrinkToFi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0" fillId="0" borderId="2" xfId="0" applyBorder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22" fillId="0" borderId="2" xfId="0" applyFont="1" applyBorder="1"/>
    <xf numFmtId="0" fontId="22" fillId="0" borderId="0" xfId="0" applyFont="1" applyAlignment="1">
      <alignment horizontal="left"/>
    </xf>
    <xf numFmtId="0" fontId="22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165" fontId="0" fillId="0" borderId="0" xfId="1" applyNumberFormat="1" applyFont="1" applyAlignment="1">
      <alignment horizontal="left" vertical="center"/>
    </xf>
    <xf numFmtId="0" fontId="1" fillId="0" borderId="0" xfId="0" applyFont="1" applyAlignment="1">
      <alignment horizontal="right" vertical="center" readingOrder="2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right" vertical="top"/>
    </xf>
    <xf numFmtId="43" fontId="3" fillId="0" borderId="0" xfId="1" applyFont="1" applyFill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43" fontId="3" fillId="0" borderId="0" xfId="1" applyFont="1" applyFill="1" applyAlignment="1">
      <alignment horizontal="right" vertical="top" shrinkToFit="1"/>
    </xf>
    <xf numFmtId="165" fontId="3" fillId="0" borderId="0" xfId="1" applyNumberFormat="1" applyFont="1" applyFill="1" applyAlignment="1">
      <alignment vertical="top" shrinkToFit="1"/>
    </xf>
    <xf numFmtId="165" fontId="0" fillId="0" borderId="0" xfId="1" applyNumberFormat="1" applyFont="1" applyAlignment="1">
      <alignment shrinkToFit="1"/>
    </xf>
    <xf numFmtId="165" fontId="3" fillId="0" borderId="0" xfId="1" applyNumberFormat="1" applyFont="1" applyFill="1" applyBorder="1" applyAlignment="1">
      <alignment horizontal="right" vertical="top" shrinkToFit="1"/>
    </xf>
    <xf numFmtId="164" fontId="0" fillId="0" borderId="0" xfId="0" applyNumberFormat="1" applyAlignment="1">
      <alignment horizontal="left" shrinkToFit="1"/>
    </xf>
    <xf numFmtId="164" fontId="3" fillId="0" borderId="0" xfId="0" applyNumberFormat="1" applyFont="1" applyAlignment="1">
      <alignment horizontal="center" vertical="top" shrinkToFit="1"/>
    </xf>
    <xf numFmtId="165" fontId="0" fillId="0" borderId="0" xfId="1" applyNumberFormat="1" applyFont="1" applyBorder="1" applyAlignment="1">
      <alignment horizontal="left" shrinkToFit="1"/>
    </xf>
    <xf numFmtId="165" fontId="3" fillId="0" borderId="0" xfId="1" applyNumberFormat="1" applyFont="1" applyFill="1" applyBorder="1" applyAlignment="1">
      <alignment vertical="top" shrinkToFit="1"/>
    </xf>
    <xf numFmtId="165" fontId="0" fillId="0" borderId="0" xfId="1" applyNumberFormat="1" applyFont="1" applyBorder="1" applyAlignment="1">
      <alignment shrinkToFit="1"/>
    </xf>
    <xf numFmtId="43" fontId="3" fillId="0" borderId="0" xfId="1" applyFont="1" applyFill="1" applyBorder="1" applyAlignment="1">
      <alignment horizontal="right" vertical="top" shrinkToFit="1"/>
    </xf>
    <xf numFmtId="43" fontId="3" fillId="0" borderId="5" xfId="1" applyFont="1" applyFill="1" applyBorder="1" applyAlignment="1">
      <alignment horizontal="right" vertical="top" shrinkToFit="1"/>
    </xf>
    <xf numFmtId="164" fontId="3" fillId="0" borderId="5" xfId="0" applyNumberFormat="1" applyFont="1" applyBorder="1" applyAlignment="1">
      <alignment horizontal="center" vertical="top" shrinkToFit="1"/>
    </xf>
    <xf numFmtId="165" fontId="7" fillId="0" borderId="0" xfId="1" applyNumberFormat="1" applyFont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24" fillId="0" borderId="0" xfId="0" applyFont="1" applyAlignment="1">
      <alignment horizontal="left"/>
    </xf>
    <xf numFmtId="3" fontId="3" fillId="0" borderId="2" xfId="0" applyNumberFormat="1" applyFont="1" applyBorder="1" applyAlignment="1">
      <alignment horizontal="center" vertical="top"/>
    </xf>
    <xf numFmtId="9" fontId="3" fillId="0" borderId="0" xfId="2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right" vertical="top"/>
    </xf>
    <xf numFmtId="165" fontId="3" fillId="0" borderId="2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Alignment="1">
      <alignment horizontal="right" vertical="center"/>
    </xf>
    <xf numFmtId="165" fontId="3" fillId="0" borderId="4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0" fillId="0" borderId="0" xfId="1" applyNumberFormat="1" applyFont="1" applyFill="1" applyAlignment="1">
      <alignment horizontal="left"/>
    </xf>
    <xf numFmtId="164" fontId="3" fillId="0" borderId="9" xfId="0" applyNumberFormat="1" applyFont="1" applyBorder="1" applyAlignment="1">
      <alignment horizontal="center" vertical="top"/>
    </xf>
    <xf numFmtId="0" fontId="3" fillId="0" borderId="5" xfId="0" applyFont="1" applyBorder="1" applyAlignment="1">
      <alignment vertical="center"/>
    </xf>
    <xf numFmtId="43" fontId="3" fillId="0" borderId="0" xfId="1" applyFont="1" applyFill="1" applyBorder="1" applyAlignment="1">
      <alignment horizontal="right" vertical="top"/>
    </xf>
    <xf numFmtId="43" fontId="3" fillId="0" borderId="5" xfId="1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top"/>
    </xf>
    <xf numFmtId="0" fontId="0" fillId="0" borderId="0" xfId="0" applyBorder="1" applyAlignment="1">
      <alignment horizontal="left"/>
    </xf>
    <xf numFmtId="165" fontId="22" fillId="0" borderId="0" xfId="0" applyNumberFormat="1" applyFont="1" applyAlignment="1">
      <alignment horizontal="left"/>
    </xf>
    <xf numFmtId="0" fontId="0" fillId="0" borderId="2" xfId="0" applyBorder="1" applyAlignment="1">
      <alignment horizontal="left" vertical="center"/>
    </xf>
    <xf numFmtId="3" fontId="3" fillId="0" borderId="0" xfId="0" applyNumberFormat="1" applyFont="1" applyBorder="1" applyAlignment="1">
      <alignment horizontal="right" vertical="top"/>
    </xf>
    <xf numFmtId="0" fontId="15" fillId="0" borderId="0" xfId="6" applyFont="1" applyAlignment="1">
      <alignment horizontal="center" vertical="center"/>
    </xf>
    <xf numFmtId="37" fontId="11" fillId="0" borderId="0" xfId="3" applyNumberFormat="1" applyFont="1" applyAlignment="1">
      <alignment horizontal="center" vertical="center"/>
    </xf>
    <xf numFmtId="37" fontId="11" fillId="0" borderId="0" xfId="3" applyNumberFormat="1" applyFont="1" applyAlignment="1">
      <alignment horizontal="center" vertical="center" wrapText="1"/>
    </xf>
    <xf numFmtId="0" fontId="15" fillId="0" borderId="7" xfId="6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7" fontId="3" fillId="0" borderId="0" xfId="1" applyNumberFormat="1" applyFont="1" applyFill="1" applyAlignment="1">
      <alignment horizontal="center" vertical="top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7">
    <cellStyle name="Comma" xfId="1" builtinId="3"/>
    <cellStyle name="Normal" xfId="0" builtinId="0"/>
    <cellStyle name="Normal 2" xfId="4" xr:uid="{8DAE442A-8E6E-45BE-91E0-8C93B4563065}"/>
    <cellStyle name="Normal 2 2" xfId="6" xr:uid="{33451C20-DD30-4C10-9385-BD4B14BA093F}"/>
    <cellStyle name="Normal 3" xfId="5" xr:uid="{7B87B6BD-C7B4-4A97-A18B-F5ABC57470AD}"/>
    <cellStyle name="Normal 4" xfId="3" xr:uid="{CDD722FE-D979-44C9-BB62-D4197D0721A7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586809</xdr:colOff>
      <xdr:row>0</xdr:row>
      <xdr:rowOff>0</xdr:rowOff>
    </xdr:from>
    <xdr:to>
      <xdr:col>6</xdr:col>
      <xdr:colOff>408214</xdr:colOff>
      <xdr:row>10</xdr:row>
      <xdr:rowOff>68036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6841C5-7C68-402E-96B7-60ECC8ABC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563436" y="0"/>
          <a:ext cx="2869405" cy="2449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244548</xdr:colOff>
      <xdr:row>41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4C96B0F-4E22-43FF-B557-D5494DB32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98302" y="0"/>
          <a:ext cx="5730948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665C0-676C-449A-AF1B-E421A27391FC}">
  <dimension ref="A13:I41"/>
  <sheetViews>
    <sheetView rightToLeft="1" tabSelected="1" view="pageBreakPreview" topLeftCell="A4" zoomScaleNormal="100" zoomScaleSheetLayoutView="100" workbookViewId="0">
      <selection activeCell="O18" sqref="O18"/>
    </sheetView>
  </sheetViews>
  <sheetFormatPr defaultRowHeight="18.75" x14ac:dyDescent="0.45"/>
  <cols>
    <col min="1" max="9" width="9.140625" style="72"/>
    <col min="10" max="10" width="8.28515625" style="72" customWidth="1"/>
    <col min="11" max="16384" width="9.140625" style="72"/>
  </cols>
  <sheetData>
    <row r="13" spans="1:9" ht="33.75" customHeight="1" x14ac:dyDescent="0.45">
      <c r="A13" s="179" t="s">
        <v>598</v>
      </c>
      <c r="B13" s="179"/>
      <c r="C13" s="179"/>
      <c r="D13" s="179"/>
      <c r="E13" s="179"/>
      <c r="F13" s="179"/>
      <c r="G13" s="179"/>
      <c r="H13" s="179"/>
      <c r="I13" s="179"/>
    </row>
    <row r="14" spans="1:9" ht="33.75" customHeight="1" x14ac:dyDescent="0.45">
      <c r="A14" s="179" t="s">
        <v>599</v>
      </c>
      <c r="B14" s="179"/>
      <c r="C14" s="179"/>
      <c r="D14" s="179"/>
      <c r="E14" s="179"/>
      <c r="F14" s="179"/>
      <c r="G14" s="179"/>
      <c r="H14" s="179"/>
      <c r="I14" s="179"/>
    </row>
    <row r="15" spans="1:9" ht="33.75" customHeight="1" x14ac:dyDescent="0.45">
      <c r="A15" s="180" t="s">
        <v>600</v>
      </c>
      <c r="B15" s="180"/>
      <c r="C15" s="180"/>
      <c r="D15" s="180"/>
      <c r="E15" s="180"/>
      <c r="F15" s="180"/>
      <c r="G15" s="180"/>
      <c r="H15" s="180"/>
      <c r="I15" s="180"/>
    </row>
    <row r="16" spans="1:9" ht="33.75" customHeight="1" x14ac:dyDescent="0.45">
      <c r="A16" s="179" t="s">
        <v>605</v>
      </c>
      <c r="B16" s="179"/>
      <c r="C16" s="179"/>
      <c r="D16" s="179"/>
      <c r="E16" s="179"/>
      <c r="F16" s="179"/>
      <c r="G16" s="179"/>
      <c r="H16" s="179"/>
      <c r="I16" s="179"/>
    </row>
    <row r="17" spans="1:9" x14ac:dyDescent="0.45">
      <c r="A17" s="73"/>
      <c r="B17" s="73"/>
      <c r="C17" s="73"/>
      <c r="D17" s="73"/>
      <c r="E17" s="73"/>
      <c r="F17" s="73"/>
      <c r="G17" s="73"/>
      <c r="H17" s="73"/>
      <c r="I17" s="73"/>
    </row>
    <row r="18" spans="1:9" x14ac:dyDescent="0.45">
      <c r="A18" s="73"/>
      <c r="B18" s="73"/>
      <c r="C18" s="73"/>
      <c r="D18" s="73"/>
      <c r="E18" s="73"/>
      <c r="F18" s="73"/>
      <c r="G18" s="73"/>
      <c r="H18" s="73"/>
      <c r="I18" s="73"/>
    </row>
    <row r="19" spans="1:9" x14ac:dyDescent="0.45">
      <c r="A19" s="73"/>
      <c r="B19" s="73"/>
      <c r="C19" s="73"/>
      <c r="D19" s="73"/>
      <c r="E19" s="73"/>
      <c r="F19" s="73"/>
      <c r="G19" s="73"/>
      <c r="H19" s="73"/>
      <c r="I19" s="73"/>
    </row>
    <row r="20" spans="1:9" x14ac:dyDescent="0.45">
      <c r="A20" s="73"/>
      <c r="B20" s="73"/>
      <c r="C20" s="73"/>
      <c r="D20" s="73"/>
      <c r="E20" s="73"/>
      <c r="F20" s="73"/>
      <c r="G20" s="73"/>
      <c r="H20" s="73"/>
      <c r="I20" s="73"/>
    </row>
    <row r="21" spans="1:9" x14ac:dyDescent="0.45">
      <c r="A21" s="73"/>
      <c r="B21" s="73"/>
      <c r="C21" s="73"/>
      <c r="D21" s="73"/>
      <c r="E21" s="73"/>
      <c r="F21" s="73"/>
      <c r="G21" s="73"/>
      <c r="H21" s="73"/>
      <c r="I21" s="73"/>
    </row>
    <row r="22" spans="1:9" ht="6" customHeight="1" x14ac:dyDescent="0.45">
      <c r="A22" s="73"/>
      <c r="B22" s="73"/>
      <c r="C22" s="73"/>
      <c r="D22" s="73"/>
      <c r="E22" s="73"/>
      <c r="F22" s="73"/>
      <c r="G22" s="73"/>
      <c r="H22" s="73"/>
      <c r="I22" s="73"/>
    </row>
    <row r="23" spans="1:9" ht="21" x14ac:dyDescent="0.45">
      <c r="A23" s="74"/>
      <c r="B23" s="181" t="s">
        <v>601</v>
      </c>
      <c r="C23" s="181"/>
      <c r="D23" s="181"/>
      <c r="E23" s="74"/>
      <c r="F23" s="181" t="s">
        <v>602</v>
      </c>
      <c r="G23" s="181"/>
      <c r="H23" s="181"/>
    </row>
    <row r="24" spans="1:9" ht="21" x14ac:dyDescent="0.45">
      <c r="A24" s="74"/>
      <c r="B24" s="178" t="s">
        <v>603</v>
      </c>
      <c r="C24" s="178"/>
      <c r="D24" s="178"/>
      <c r="E24" s="74"/>
      <c r="F24" s="75"/>
      <c r="G24" s="75"/>
    </row>
    <row r="28" spans="1:9" x14ac:dyDescent="0.45">
      <c r="C28" s="76" t="s">
        <v>604</v>
      </c>
    </row>
    <row r="37" ht="6.75" customHeight="1" x14ac:dyDescent="0.45"/>
    <row r="39" ht="7.5" customHeight="1" x14ac:dyDescent="0.45"/>
    <row r="40" hidden="1" x14ac:dyDescent="0.45"/>
    <row r="41" ht="22.5" customHeight="1" x14ac:dyDescent="0.45"/>
  </sheetData>
  <sheetProtection algorithmName="SHA-512" hashValue="omdtOYWtgCfQH2tTlwpudj1CjBmWJJIcHtXiOC+H5Z3rdiiE5F2qKq931hS1yBdpm7uv2rXAxzV1ZAWPnANNMQ==" saltValue="R4eiBHPgY4F5FKvoNSPxPw==" spinCount="100000" sheet="1" objects="1" scenarios="1"/>
  <mergeCells count="7">
    <mergeCell ref="B24:D24"/>
    <mergeCell ref="A13:I13"/>
    <mergeCell ref="A14:I14"/>
    <mergeCell ref="A15:I15"/>
    <mergeCell ref="A16:I16"/>
    <mergeCell ref="B23:D23"/>
    <mergeCell ref="F23:H23"/>
  </mergeCells>
  <printOptions horizontalCentered="1"/>
  <pageMargins left="0.2" right="0.2" top="0" bottom="0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5"/>
  <sheetViews>
    <sheetView rightToLeft="1" view="pageBreakPreview" zoomScale="112" zoomScaleNormal="100" zoomScaleSheetLayoutView="112" workbookViewId="0">
      <selection activeCell="L16" sqref="L16"/>
    </sheetView>
  </sheetViews>
  <sheetFormatPr defaultRowHeight="12.75" x14ac:dyDescent="0.2"/>
  <cols>
    <col min="1" max="1" width="5.140625" customWidth="1"/>
    <col min="2" max="2" width="51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s="155" customFormat="1" ht="21" customHeight="1" x14ac:dyDescent="0.2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0" s="155" customFormat="1" ht="21" customHeight="1" x14ac:dyDescent="0.2">
      <c r="A2" s="193" t="s">
        <v>293</v>
      </c>
      <c r="B2" s="193"/>
      <c r="C2" s="193"/>
      <c r="D2" s="193"/>
      <c r="E2" s="193"/>
      <c r="F2" s="193"/>
      <c r="G2" s="193"/>
      <c r="H2" s="193"/>
      <c r="I2" s="193"/>
      <c r="J2" s="193"/>
    </row>
    <row r="3" spans="1:10" s="155" customFormat="1" ht="21" customHeight="1" x14ac:dyDescent="0.2">
      <c r="A3" s="193" t="s">
        <v>2</v>
      </c>
      <c r="B3" s="193"/>
      <c r="C3" s="193"/>
      <c r="D3" s="193"/>
      <c r="E3" s="193"/>
      <c r="F3" s="193"/>
      <c r="G3" s="193"/>
      <c r="H3" s="193"/>
      <c r="I3" s="193"/>
      <c r="J3" s="193"/>
    </row>
    <row r="4" spans="1:10" ht="22.5" customHeight="1" x14ac:dyDescent="0.2"/>
    <row r="5" spans="1:10" ht="23.25" customHeight="1" x14ac:dyDescent="0.2">
      <c r="A5" s="1" t="s">
        <v>323</v>
      </c>
      <c r="B5" s="189" t="s">
        <v>324</v>
      </c>
      <c r="C5" s="189"/>
      <c r="D5" s="189"/>
      <c r="E5" s="189"/>
      <c r="F5" s="189"/>
      <c r="G5" s="189"/>
      <c r="H5" s="189"/>
      <c r="I5" s="189"/>
      <c r="J5" s="189"/>
    </row>
    <row r="6" spans="1:10" ht="14.45" customHeight="1" x14ac:dyDescent="0.2">
      <c r="D6" s="190" t="s">
        <v>308</v>
      </c>
      <c r="E6" s="190"/>
      <c r="F6" s="190"/>
      <c r="H6" s="190" t="s">
        <v>309</v>
      </c>
      <c r="I6" s="190"/>
      <c r="J6" s="190"/>
    </row>
    <row r="7" spans="1:10" ht="36.4" customHeight="1" x14ac:dyDescent="0.2">
      <c r="A7" s="190" t="s">
        <v>325</v>
      </c>
      <c r="B7" s="190"/>
      <c r="D7" s="11" t="s">
        <v>326</v>
      </c>
      <c r="E7" s="3"/>
      <c r="F7" s="11" t="s">
        <v>327</v>
      </c>
      <c r="H7" s="11" t="s">
        <v>326</v>
      </c>
      <c r="I7" s="3"/>
      <c r="J7" s="11" t="s">
        <v>327</v>
      </c>
    </row>
    <row r="8" spans="1:10" s="106" customFormat="1" ht="26.25" customHeight="1" x14ac:dyDescent="0.2">
      <c r="A8" s="202" t="s">
        <v>285</v>
      </c>
      <c r="B8" s="202"/>
      <c r="D8" s="16">
        <v>5692419</v>
      </c>
      <c r="E8" s="15"/>
      <c r="F8" s="16">
        <f>D8/سپرده!$J$18</f>
        <v>2.691612566068787E-5</v>
      </c>
      <c r="G8" s="15"/>
      <c r="H8" s="16">
        <v>6324273</v>
      </c>
      <c r="I8" s="15"/>
      <c r="J8" s="16">
        <f>H8/سپرده!J18</f>
        <v>2.9903794288596018E-5</v>
      </c>
    </row>
    <row r="9" spans="1:10" s="106" customFormat="1" ht="26.25" customHeight="1" x14ac:dyDescent="0.2">
      <c r="A9" s="205" t="s">
        <v>286</v>
      </c>
      <c r="B9" s="205"/>
      <c r="D9" s="18">
        <v>2749877</v>
      </c>
      <c r="E9" s="15"/>
      <c r="F9" s="18">
        <f>D9/سپرده!$J$18</f>
        <v>1.3002562686168284E-5</v>
      </c>
      <c r="G9" s="15"/>
      <c r="H9" s="18">
        <v>6564073</v>
      </c>
      <c r="I9" s="15"/>
      <c r="J9" s="18">
        <f>H9/سپرده!$J$18</f>
        <v>3.1037668469929639E-5</v>
      </c>
    </row>
    <row r="10" spans="1:10" s="106" customFormat="1" ht="26.25" customHeight="1" x14ac:dyDescent="0.2">
      <c r="A10" s="205" t="s">
        <v>287</v>
      </c>
      <c r="B10" s="205"/>
      <c r="D10" s="18">
        <v>1994672122</v>
      </c>
      <c r="E10" s="15"/>
      <c r="F10" s="64">
        <f>D10/سپرده!$J$18</f>
        <v>9.4316397804910228E-3</v>
      </c>
      <c r="G10" s="15"/>
      <c r="H10" s="18">
        <v>7712680205</v>
      </c>
      <c r="I10" s="15"/>
      <c r="J10" s="64">
        <f>H10/سپرده!$J$18</f>
        <v>3.6468761273279401E-2</v>
      </c>
    </row>
    <row r="11" spans="1:10" s="106" customFormat="1" ht="26.25" customHeight="1" x14ac:dyDescent="0.2">
      <c r="A11" s="205" t="s">
        <v>288</v>
      </c>
      <c r="B11" s="205"/>
      <c r="D11" s="18">
        <v>3291586</v>
      </c>
      <c r="E11" s="15"/>
      <c r="F11" s="18">
        <f>D11/سپرده!$J$18</f>
        <v>1.5563988244533817E-5</v>
      </c>
      <c r="G11" s="15"/>
      <c r="H11" s="18">
        <v>6427881</v>
      </c>
      <c r="I11" s="15"/>
      <c r="J11" s="18">
        <f>H11/سپرده!$J$18</f>
        <v>3.0393696024124016E-5</v>
      </c>
    </row>
    <row r="12" spans="1:10" s="106" customFormat="1" ht="26.25" customHeight="1" x14ac:dyDescent="0.2">
      <c r="A12" s="205" t="s">
        <v>328</v>
      </c>
      <c r="B12" s="205"/>
      <c r="D12" s="18">
        <v>0</v>
      </c>
      <c r="E12" s="15"/>
      <c r="F12" s="18">
        <f>D12/سپرده!$J$18</f>
        <v>0</v>
      </c>
      <c r="G12" s="15"/>
      <c r="H12" s="18">
        <v>119799128</v>
      </c>
      <c r="I12" s="15"/>
      <c r="J12" s="18">
        <f>H12/سپرده!$J$18</f>
        <v>5.6646012587773854E-4</v>
      </c>
    </row>
    <row r="13" spans="1:10" s="106" customFormat="1" ht="26.25" customHeight="1" x14ac:dyDescent="0.2">
      <c r="A13" s="205" t="s">
        <v>289</v>
      </c>
      <c r="B13" s="205"/>
      <c r="D13" s="18">
        <v>1270491786</v>
      </c>
      <c r="E13" s="15"/>
      <c r="F13" s="64">
        <f>D13/سپرده!$J$18</f>
        <v>6.0074138187733127E-3</v>
      </c>
      <c r="G13" s="15"/>
      <c r="H13" s="18">
        <v>3900404200</v>
      </c>
      <c r="I13" s="15"/>
      <c r="J13" s="64">
        <f>H13/سپرده!$J$18</f>
        <v>1.8442734024792403E-2</v>
      </c>
    </row>
    <row r="14" spans="1:10" s="106" customFormat="1" ht="26.25" customHeight="1" x14ac:dyDescent="0.2">
      <c r="A14" s="205" t="s">
        <v>290</v>
      </c>
      <c r="B14" s="205"/>
      <c r="D14" s="18">
        <v>433150683</v>
      </c>
      <c r="E14" s="15"/>
      <c r="F14" s="18">
        <f>D14/سپرده!$J$18</f>
        <v>2.048116664223202E-3</v>
      </c>
      <c r="G14" s="15"/>
      <c r="H14" s="18">
        <v>1172858738</v>
      </c>
      <c r="I14" s="15"/>
      <c r="J14" s="64">
        <f>H14/سپرده!$J$18</f>
        <v>5.5457641424926365E-3</v>
      </c>
    </row>
    <row r="15" spans="1:10" s="106" customFormat="1" ht="26.25" customHeight="1" x14ac:dyDescent="0.2">
      <c r="A15" s="203" t="s">
        <v>291</v>
      </c>
      <c r="B15" s="203"/>
      <c r="D15" s="37">
        <v>1528767122</v>
      </c>
      <c r="E15" s="15"/>
      <c r="F15" s="64">
        <f>D15/سپرده!$J$18</f>
        <v>7.2286470763448969E-3</v>
      </c>
      <c r="G15" s="15"/>
      <c r="H15" s="37">
        <v>3942780130</v>
      </c>
      <c r="I15" s="15"/>
      <c r="J15" s="64">
        <f>H15/سپرده!$J$18</f>
        <v>1.8643105054554708E-2</v>
      </c>
    </row>
    <row r="16" spans="1:10" s="106" customFormat="1" ht="26.25" customHeight="1" thickBot="1" x14ac:dyDescent="0.25">
      <c r="A16" s="185" t="s">
        <v>79</v>
      </c>
      <c r="B16" s="185"/>
      <c r="D16" s="19">
        <v>5238815595</v>
      </c>
      <c r="E16" s="15"/>
      <c r="F16" s="123">
        <f>SUM(F8:F15)</f>
        <v>2.4771300016423827E-2</v>
      </c>
      <c r="G16" s="15"/>
      <c r="H16" s="19">
        <v>16867838628</v>
      </c>
      <c r="I16" s="15"/>
      <c r="J16" s="123">
        <f>SUM(J8:J15)</f>
        <v>7.9758159779779542E-2</v>
      </c>
    </row>
    <row r="17" spans="1:10" ht="18.75" customHeight="1" thickTop="1" x14ac:dyDescent="0.2"/>
    <row r="18" spans="1:10" ht="18.75" customHeight="1" x14ac:dyDescent="0.2"/>
    <row r="19" spans="1:10" ht="18.75" customHeight="1" x14ac:dyDescent="0.2"/>
    <row r="20" spans="1:10" ht="18.75" customHeight="1" x14ac:dyDescent="0.2"/>
    <row r="21" spans="1:10" ht="18.75" customHeight="1" x14ac:dyDescent="0.2"/>
    <row r="22" spans="1:10" ht="18.75" customHeight="1" x14ac:dyDescent="0.2"/>
    <row r="23" spans="1:10" ht="18.75" customHeight="1" x14ac:dyDescent="0.2"/>
    <row r="24" spans="1:10" ht="18.75" customHeight="1" x14ac:dyDescent="0.2"/>
    <row r="25" spans="1:10" ht="20.25" customHeight="1" x14ac:dyDescent="0.2">
      <c r="A25" s="182">
        <v>22</v>
      </c>
      <c r="B25" s="182"/>
      <c r="C25" s="182"/>
      <c r="D25" s="182"/>
      <c r="E25" s="182"/>
      <c r="F25" s="182"/>
      <c r="G25" s="182"/>
      <c r="H25" s="182"/>
      <c r="I25" s="182"/>
      <c r="J25" s="182"/>
    </row>
  </sheetData>
  <mergeCells count="17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25:J25"/>
    <mergeCell ref="A12:B12"/>
    <mergeCell ref="A13:B13"/>
    <mergeCell ref="A14:B14"/>
    <mergeCell ref="A15:B15"/>
    <mergeCell ref="A16:B16"/>
  </mergeCells>
  <pageMargins left="0.39" right="0.39" top="0.39" bottom="0.39" header="0" footer="0"/>
  <pageSetup scale="9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3"/>
  <sheetViews>
    <sheetView rightToLeft="1" view="pageBreakPreview" zoomScale="112" zoomScaleNormal="100" zoomScaleSheetLayoutView="112" workbookViewId="0">
      <selection activeCell="J16" sqref="J1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4" x14ac:dyDescent="0.2">
      <c r="A1" s="188" t="s">
        <v>0</v>
      </c>
      <c r="B1" s="188"/>
      <c r="C1" s="188"/>
      <c r="D1" s="188"/>
      <c r="E1" s="188"/>
      <c r="F1" s="188"/>
    </row>
    <row r="2" spans="1:6" ht="24" x14ac:dyDescent="0.2">
      <c r="A2" s="188" t="s">
        <v>293</v>
      </c>
      <c r="B2" s="188"/>
      <c r="C2" s="188"/>
      <c r="D2" s="188"/>
      <c r="E2" s="188"/>
      <c r="F2" s="188"/>
    </row>
    <row r="3" spans="1:6" ht="24" x14ac:dyDescent="0.2">
      <c r="A3" s="188" t="s">
        <v>2</v>
      </c>
      <c r="B3" s="188"/>
      <c r="C3" s="188"/>
      <c r="D3" s="188"/>
      <c r="E3" s="188"/>
      <c r="F3" s="188"/>
    </row>
    <row r="4" spans="1:6" ht="24" customHeight="1" x14ac:dyDescent="0.2"/>
    <row r="5" spans="1:6" ht="24" x14ac:dyDescent="0.2">
      <c r="A5" s="1" t="s">
        <v>329</v>
      </c>
      <c r="B5" s="189" t="s">
        <v>307</v>
      </c>
      <c r="C5" s="189"/>
      <c r="D5" s="189"/>
      <c r="E5" s="189"/>
      <c r="F5" s="189"/>
    </row>
    <row r="6" spans="1:6" ht="21" x14ac:dyDescent="0.2">
      <c r="D6" s="2" t="s">
        <v>308</v>
      </c>
      <c r="F6" s="2" t="s">
        <v>9</v>
      </c>
    </row>
    <row r="7" spans="1:6" ht="26.25" customHeight="1" x14ac:dyDescent="0.2">
      <c r="A7" s="190" t="s">
        <v>307</v>
      </c>
      <c r="B7" s="190"/>
      <c r="D7" s="4" t="s">
        <v>282</v>
      </c>
      <c r="F7" s="4" t="s">
        <v>282</v>
      </c>
    </row>
    <row r="8" spans="1:6" ht="24.75" customHeight="1" x14ac:dyDescent="0.2">
      <c r="A8" s="192" t="s">
        <v>307</v>
      </c>
      <c r="B8" s="192"/>
      <c r="D8" s="156">
        <v>2158828</v>
      </c>
      <c r="E8" s="12"/>
      <c r="F8" s="156">
        <v>6240006</v>
      </c>
    </row>
    <row r="9" spans="1:6" ht="24.75" customHeight="1" x14ac:dyDescent="0.2">
      <c r="A9" s="183" t="s">
        <v>330</v>
      </c>
      <c r="B9" s="183"/>
      <c r="D9" s="13">
        <v>0</v>
      </c>
      <c r="E9" s="12"/>
      <c r="F9" s="13">
        <v>17239751</v>
      </c>
    </row>
    <row r="10" spans="1:6" ht="24.75" customHeight="1" x14ac:dyDescent="0.2">
      <c r="A10" s="184" t="s">
        <v>331</v>
      </c>
      <c r="B10" s="184"/>
      <c r="D10" s="25">
        <v>41347259</v>
      </c>
      <c r="E10" s="12"/>
      <c r="F10" s="25">
        <v>146873795</v>
      </c>
    </row>
    <row r="11" spans="1:6" ht="24" customHeight="1" x14ac:dyDescent="0.2">
      <c r="A11" s="185" t="s">
        <v>79</v>
      </c>
      <c r="B11" s="185"/>
      <c r="D11" s="14">
        <v>43506087</v>
      </c>
      <c r="E11" s="12"/>
      <c r="F11" s="14">
        <v>170353552</v>
      </c>
    </row>
    <row r="12" spans="1:6" ht="19.5" customHeight="1" x14ac:dyDescent="0.2"/>
    <row r="13" spans="1:6" ht="19.5" customHeight="1" x14ac:dyDescent="0.2"/>
    <row r="14" spans="1:6" ht="19.5" customHeight="1" x14ac:dyDescent="0.2"/>
    <row r="15" spans="1:6" ht="19.5" customHeight="1" x14ac:dyDescent="0.2"/>
    <row r="16" spans="1:6" ht="19.5" customHeight="1" x14ac:dyDescent="0.2"/>
    <row r="17" spans="1:6" ht="19.5" customHeight="1" x14ac:dyDescent="0.2"/>
    <row r="18" spans="1:6" ht="19.5" customHeight="1" x14ac:dyDescent="0.2"/>
    <row r="19" spans="1:6" ht="19.5" customHeight="1" x14ac:dyDescent="0.2"/>
    <row r="20" spans="1:6" ht="19.5" customHeight="1" x14ac:dyDescent="0.2"/>
    <row r="21" spans="1:6" ht="19.5" customHeight="1" x14ac:dyDescent="0.2"/>
    <row r="22" spans="1:6" ht="19.5" customHeight="1" x14ac:dyDescent="0.2"/>
    <row r="23" spans="1:6" ht="19.5" customHeight="1" x14ac:dyDescent="0.2">
      <c r="A23" s="182">
        <v>23</v>
      </c>
      <c r="B23" s="182"/>
      <c r="C23" s="182"/>
      <c r="D23" s="182"/>
      <c r="E23" s="182"/>
      <c r="F23" s="182"/>
    </row>
  </sheetData>
  <mergeCells count="10">
    <mergeCell ref="A1:F1"/>
    <mergeCell ref="A2:F2"/>
    <mergeCell ref="A3:F3"/>
    <mergeCell ref="B5:F5"/>
    <mergeCell ref="A7:B7"/>
    <mergeCell ref="A23:F23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30"/>
  <sheetViews>
    <sheetView rightToLeft="1" view="pageBreakPreview" topLeftCell="A16" zoomScale="98" zoomScaleNormal="100" zoomScaleSheetLayoutView="98" workbookViewId="0">
      <selection activeCell="U28" sqref="U28"/>
    </sheetView>
  </sheetViews>
  <sheetFormatPr defaultRowHeight="12.75" x14ac:dyDescent="0.2"/>
  <cols>
    <col min="1" max="1" width="21.85546875" bestFit="1" customWidth="1"/>
    <col min="2" max="2" width="1.28515625" customWidth="1"/>
    <col min="3" max="3" width="14.28515625" style="12" customWidth="1"/>
    <col min="4" max="4" width="1.28515625" customWidth="1"/>
    <col min="5" max="5" width="15.42578125" customWidth="1"/>
    <col min="6" max="6" width="1.28515625" customWidth="1"/>
    <col min="7" max="7" width="12.85546875" style="12" customWidth="1"/>
    <col min="8" max="8" width="1.28515625" style="12" customWidth="1"/>
    <col min="9" max="9" width="14.85546875" style="12" bestFit="1" customWidth="1"/>
    <col min="10" max="10" width="1.28515625" style="12" customWidth="1"/>
    <col min="11" max="11" width="12.28515625" style="12" bestFit="1" customWidth="1"/>
    <col min="12" max="12" width="1.28515625" style="12" customWidth="1"/>
    <col min="13" max="13" width="15.85546875" style="12" bestFit="1" customWidth="1"/>
    <col min="14" max="14" width="1.28515625" style="12" customWidth="1"/>
    <col min="15" max="15" width="15.140625" style="12" bestFit="1" customWidth="1"/>
    <col min="16" max="16" width="1.28515625" style="12" customWidth="1"/>
    <col min="17" max="17" width="14.140625" style="12" bestFit="1" customWidth="1"/>
    <col min="18" max="18" width="1.28515625" style="12" customWidth="1"/>
    <col min="19" max="19" width="15.85546875" style="12" bestFit="1" customWidth="1"/>
    <col min="20" max="20" width="0.28515625" customWidth="1"/>
    <col min="21" max="21" width="2" bestFit="1" customWidth="1"/>
  </cols>
  <sheetData>
    <row r="1" spans="1:19" ht="25.5" x14ac:dyDescent="0.2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</row>
    <row r="2" spans="1:19" ht="25.5" x14ac:dyDescent="0.2">
      <c r="A2" s="193" t="s">
        <v>293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ht="25.5" x14ac:dyDescent="0.2">
      <c r="A3" s="193" t="s">
        <v>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</row>
    <row r="5" spans="1:19" ht="24" x14ac:dyDescent="0.2">
      <c r="A5" s="189" t="s">
        <v>311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</row>
    <row r="6" spans="1:19" ht="13.5" customHeight="1" x14ac:dyDescent="0.2">
      <c r="A6" s="1"/>
      <c r="B6" s="1"/>
      <c r="C6" s="138"/>
      <c r="D6" s="1"/>
      <c r="E6" s="1"/>
      <c r="F6" s="1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ht="21" x14ac:dyDescent="0.2">
      <c r="A7" s="190" t="s">
        <v>80</v>
      </c>
      <c r="C7" s="190" t="s">
        <v>332</v>
      </c>
      <c r="D7" s="190"/>
      <c r="E7" s="190"/>
      <c r="F7" s="190"/>
      <c r="G7" s="190"/>
      <c r="I7" s="190" t="s">
        <v>308</v>
      </c>
      <c r="J7" s="190"/>
      <c r="K7" s="190"/>
      <c r="L7" s="190"/>
      <c r="M7" s="190"/>
      <c r="O7" s="190" t="s">
        <v>309</v>
      </c>
      <c r="P7" s="190"/>
      <c r="Q7" s="190"/>
      <c r="R7" s="190"/>
      <c r="S7" s="190"/>
    </row>
    <row r="8" spans="1:19" ht="67.5" customHeight="1" x14ac:dyDescent="0.2">
      <c r="A8" s="190"/>
      <c r="C8" s="11" t="s">
        <v>333</v>
      </c>
      <c r="D8" s="3"/>
      <c r="E8" s="11" t="s">
        <v>334</v>
      </c>
      <c r="F8" s="3"/>
      <c r="G8" s="11" t="s">
        <v>335</v>
      </c>
      <c r="I8" s="11" t="s">
        <v>336</v>
      </c>
      <c r="J8" s="109"/>
      <c r="K8" s="11" t="s">
        <v>337</v>
      </c>
      <c r="L8" s="109"/>
      <c r="M8" s="11" t="s">
        <v>338</v>
      </c>
      <c r="O8" s="11" t="s">
        <v>336</v>
      </c>
      <c r="P8" s="109"/>
      <c r="Q8" s="11" t="s">
        <v>337</v>
      </c>
      <c r="R8" s="109"/>
      <c r="S8" s="11" t="s">
        <v>338</v>
      </c>
    </row>
    <row r="9" spans="1:19" ht="22.5" customHeight="1" x14ac:dyDescent="0.2">
      <c r="A9" s="5" t="s">
        <v>63</v>
      </c>
      <c r="C9" s="128" t="s">
        <v>339</v>
      </c>
      <c r="E9" s="156">
        <v>1300000</v>
      </c>
      <c r="G9" s="156">
        <v>630</v>
      </c>
      <c r="I9" s="156">
        <v>0</v>
      </c>
      <c r="K9" s="156">
        <v>0</v>
      </c>
      <c r="M9" s="156">
        <v>0</v>
      </c>
      <c r="O9" s="156">
        <v>819000000</v>
      </c>
      <c r="Q9" s="156">
        <v>103416517</v>
      </c>
      <c r="S9" s="156">
        <v>715583483</v>
      </c>
    </row>
    <row r="10" spans="1:19" ht="22.5" customHeight="1" x14ac:dyDescent="0.2">
      <c r="A10" s="6" t="s">
        <v>69</v>
      </c>
      <c r="C10" s="81" t="s">
        <v>7</v>
      </c>
      <c r="E10" s="13">
        <v>1404000</v>
      </c>
      <c r="G10" s="13">
        <v>370</v>
      </c>
      <c r="I10" s="13">
        <v>519480000</v>
      </c>
      <c r="K10" s="13">
        <v>65867081</v>
      </c>
      <c r="M10" s="13">
        <v>453612919</v>
      </c>
      <c r="O10" s="13">
        <v>519480000</v>
      </c>
      <c r="Q10" s="13">
        <v>65867081</v>
      </c>
      <c r="S10" s="13">
        <v>453612919</v>
      </c>
    </row>
    <row r="11" spans="1:19" ht="22.5" customHeight="1" x14ac:dyDescent="0.2">
      <c r="A11" s="6" t="s">
        <v>52</v>
      </c>
      <c r="C11" s="81" t="s">
        <v>340</v>
      </c>
      <c r="E11" s="13">
        <v>17400000</v>
      </c>
      <c r="G11" s="13">
        <v>610</v>
      </c>
      <c r="I11" s="13">
        <v>0</v>
      </c>
      <c r="K11" s="13">
        <v>0</v>
      </c>
      <c r="M11" s="13">
        <v>0</v>
      </c>
      <c r="O11" s="13">
        <v>10614000000</v>
      </c>
      <c r="Q11" s="13">
        <v>1329134811</v>
      </c>
      <c r="S11" s="13">
        <v>9284865189</v>
      </c>
    </row>
    <row r="12" spans="1:19" ht="22.5" customHeight="1" x14ac:dyDescent="0.2">
      <c r="A12" s="6" t="s">
        <v>65</v>
      </c>
      <c r="C12" s="81" t="s">
        <v>339</v>
      </c>
      <c r="E12" s="13">
        <v>2055643</v>
      </c>
      <c r="G12" s="13">
        <v>400</v>
      </c>
      <c r="I12" s="13">
        <v>0</v>
      </c>
      <c r="K12" s="13">
        <v>0</v>
      </c>
      <c r="M12" s="13">
        <v>0</v>
      </c>
      <c r="O12" s="13">
        <v>822257200</v>
      </c>
      <c r="Q12" s="13">
        <v>103827809</v>
      </c>
      <c r="S12" s="13">
        <v>718429391</v>
      </c>
    </row>
    <row r="13" spans="1:19" ht="22.5" customHeight="1" x14ac:dyDescent="0.2">
      <c r="A13" s="6" t="s">
        <v>47</v>
      </c>
      <c r="C13" s="81" t="s">
        <v>341</v>
      </c>
      <c r="E13" s="13">
        <v>59609000</v>
      </c>
      <c r="G13" s="13">
        <v>82</v>
      </c>
      <c r="I13" s="13">
        <v>0</v>
      </c>
      <c r="K13" s="13">
        <v>0</v>
      </c>
      <c r="M13" s="13">
        <v>0</v>
      </c>
      <c r="O13" s="13">
        <v>4887938000</v>
      </c>
      <c r="Q13" s="13">
        <v>0</v>
      </c>
      <c r="S13" s="13">
        <v>4887938000</v>
      </c>
    </row>
    <row r="14" spans="1:19" ht="22.5" customHeight="1" x14ac:dyDescent="0.2">
      <c r="A14" s="6" t="s">
        <v>43</v>
      </c>
      <c r="C14" s="81" t="s">
        <v>342</v>
      </c>
      <c r="E14" s="13">
        <v>237520000</v>
      </c>
      <c r="G14" s="13">
        <v>66</v>
      </c>
      <c r="I14" s="13">
        <v>0</v>
      </c>
      <c r="K14" s="13">
        <v>0</v>
      </c>
      <c r="M14" s="13">
        <v>0</v>
      </c>
      <c r="O14" s="13">
        <v>15676320000</v>
      </c>
      <c r="Q14" s="13">
        <v>0</v>
      </c>
      <c r="S14" s="13">
        <v>15676320000</v>
      </c>
    </row>
    <row r="15" spans="1:19" ht="22.5" customHeight="1" x14ac:dyDescent="0.2">
      <c r="A15" s="6" t="s">
        <v>46</v>
      </c>
      <c r="C15" s="81" t="s">
        <v>341</v>
      </c>
      <c r="E15" s="13">
        <v>14595800</v>
      </c>
      <c r="G15" s="13">
        <v>17</v>
      </c>
      <c r="I15" s="13">
        <v>0</v>
      </c>
      <c r="K15" s="13">
        <v>0</v>
      </c>
      <c r="M15" s="13">
        <v>0</v>
      </c>
      <c r="O15" s="13">
        <v>248128600</v>
      </c>
      <c r="Q15" s="13">
        <v>2</v>
      </c>
      <c r="S15" s="13">
        <v>248128598</v>
      </c>
    </row>
    <row r="16" spans="1:19" ht="22.5" customHeight="1" x14ac:dyDescent="0.2">
      <c r="A16" s="6" t="s">
        <v>53</v>
      </c>
      <c r="C16" s="81" t="s">
        <v>343</v>
      </c>
      <c r="E16" s="13">
        <v>3099000</v>
      </c>
      <c r="G16" s="13">
        <v>1500</v>
      </c>
      <c r="I16" s="13">
        <v>0</v>
      </c>
      <c r="K16" s="13">
        <v>0</v>
      </c>
      <c r="M16" s="13">
        <v>0</v>
      </c>
      <c r="O16" s="13">
        <v>4648500000</v>
      </c>
      <c r="Q16" s="13">
        <v>572337838</v>
      </c>
      <c r="S16" s="13">
        <v>4076162162</v>
      </c>
    </row>
    <row r="17" spans="1:21" ht="22.5" customHeight="1" x14ac:dyDescent="0.2">
      <c r="A17" s="6" t="s">
        <v>49</v>
      </c>
      <c r="C17" s="81" t="s">
        <v>7</v>
      </c>
      <c r="E17" s="13">
        <v>680000</v>
      </c>
      <c r="G17" s="13">
        <v>388</v>
      </c>
      <c r="I17" s="13">
        <v>0</v>
      </c>
      <c r="K17" s="13">
        <v>0</v>
      </c>
      <c r="M17" s="13">
        <v>0</v>
      </c>
      <c r="O17" s="13">
        <v>263840000</v>
      </c>
      <c r="Q17" s="13">
        <v>0</v>
      </c>
      <c r="S17" s="13">
        <v>263840000</v>
      </c>
    </row>
    <row r="18" spans="1:21" ht="22.5" customHeight="1" x14ac:dyDescent="0.2">
      <c r="A18" s="6" t="s">
        <v>54</v>
      </c>
      <c r="C18" s="81" t="s">
        <v>7</v>
      </c>
      <c r="E18" s="13">
        <v>2125925</v>
      </c>
      <c r="G18" s="13">
        <v>260</v>
      </c>
      <c r="I18" s="13">
        <v>552740500</v>
      </c>
      <c r="K18" s="13">
        <v>0</v>
      </c>
      <c r="M18" s="13">
        <v>552740500</v>
      </c>
      <c r="O18" s="13">
        <v>552740500</v>
      </c>
      <c r="Q18" s="13">
        <v>0</v>
      </c>
      <c r="S18" s="13">
        <v>552740500</v>
      </c>
    </row>
    <row r="19" spans="1:21" ht="22.5" customHeight="1" x14ac:dyDescent="0.2">
      <c r="A19" s="6" t="s">
        <v>67</v>
      </c>
      <c r="C19" s="81" t="s">
        <v>344</v>
      </c>
      <c r="E19" s="13">
        <v>226000</v>
      </c>
      <c r="G19" s="13">
        <v>105</v>
      </c>
      <c r="I19" s="13">
        <v>0</v>
      </c>
      <c r="K19" s="13">
        <v>0</v>
      </c>
      <c r="M19" s="13">
        <v>0</v>
      </c>
      <c r="O19" s="13">
        <v>23730000</v>
      </c>
      <c r="Q19" s="13">
        <v>2783325</v>
      </c>
      <c r="S19" s="13">
        <v>20946675</v>
      </c>
    </row>
    <row r="20" spans="1:21" ht="22.5" customHeight="1" x14ac:dyDescent="0.2">
      <c r="A20" s="6" t="s">
        <v>56</v>
      </c>
      <c r="C20" s="81" t="s">
        <v>7</v>
      </c>
      <c r="E20" s="13">
        <v>4066000</v>
      </c>
      <c r="G20" s="13">
        <v>22</v>
      </c>
      <c r="I20" s="13">
        <v>0</v>
      </c>
      <c r="K20" s="13">
        <v>0</v>
      </c>
      <c r="M20" s="13">
        <v>0</v>
      </c>
      <c r="O20" s="13">
        <v>89452000</v>
      </c>
      <c r="Q20" s="13">
        <v>11342000</v>
      </c>
      <c r="S20" s="13">
        <v>78110000</v>
      </c>
    </row>
    <row r="21" spans="1:21" ht="22.5" customHeight="1" x14ac:dyDescent="0.2">
      <c r="A21" s="6" t="s">
        <v>61</v>
      </c>
      <c r="C21" s="81" t="s">
        <v>345</v>
      </c>
      <c r="E21" s="13">
        <v>2000000</v>
      </c>
      <c r="G21" s="13">
        <v>950</v>
      </c>
      <c r="I21" s="13">
        <v>1900000000</v>
      </c>
      <c r="K21" s="13">
        <v>270152761</v>
      </c>
      <c r="M21" s="13">
        <v>1629847239</v>
      </c>
      <c r="O21" s="13">
        <v>1900000000</v>
      </c>
      <c r="Q21" s="13">
        <v>270152761</v>
      </c>
      <c r="S21" s="13">
        <v>1629847239</v>
      </c>
    </row>
    <row r="22" spans="1:21" ht="22.5" customHeight="1" x14ac:dyDescent="0.2">
      <c r="A22" s="6" t="s">
        <v>64</v>
      </c>
      <c r="C22" s="81" t="s">
        <v>346</v>
      </c>
      <c r="E22" s="13">
        <v>20000</v>
      </c>
      <c r="G22" s="13">
        <v>50</v>
      </c>
      <c r="I22" s="13">
        <v>0</v>
      </c>
      <c r="K22" s="13">
        <v>0</v>
      </c>
      <c r="M22" s="13">
        <v>0</v>
      </c>
      <c r="O22" s="13">
        <v>1000000</v>
      </c>
      <c r="Q22" s="13">
        <v>0</v>
      </c>
      <c r="S22" s="13">
        <v>1000000</v>
      </c>
    </row>
    <row r="23" spans="1:21" ht="22.5" customHeight="1" x14ac:dyDescent="0.2">
      <c r="A23" s="6" t="s">
        <v>20</v>
      </c>
      <c r="C23" s="81" t="s">
        <v>347</v>
      </c>
      <c r="E23" s="13">
        <v>4001000</v>
      </c>
      <c r="G23" s="13">
        <v>1060</v>
      </c>
      <c r="I23" s="13">
        <v>0</v>
      </c>
      <c r="K23" s="13">
        <v>0</v>
      </c>
      <c r="M23" s="13">
        <v>0</v>
      </c>
      <c r="O23" s="13">
        <v>4241060000</v>
      </c>
      <c r="Q23" s="13">
        <v>453936086</v>
      </c>
      <c r="S23" s="13">
        <v>3787123914</v>
      </c>
    </row>
    <row r="24" spans="1:21" ht="22.5" customHeight="1" x14ac:dyDescent="0.2">
      <c r="A24" s="6" t="s">
        <v>41</v>
      </c>
      <c r="C24" s="81" t="s">
        <v>340</v>
      </c>
      <c r="E24" s="13">
        <v>262260</v>
      </c>
      <c r="G24" s="13">
        <v>110</v>
      </c>
      <c r="I24" s="13">
        <v>0</v>
      </c>
      <c r="K24" s="13">
        <v>0</v>
      </c>
      <c r="M24" s="13">
        <v>0</v>
      </c>
      <c r="O24" s="13">
        <v>28848600</v>
      </c>
      <c r="Q24" s="13">
        <v>3612557</v>
      </c>
      <c r="S24" s="13">
        <v>25236043</v>
      </c>
    </row>
    <row r="25" spans="1:21" ht="22.5" customHeight="1" x14ac:dyDescent="0.2">
      <c r="A25" s="6" t="s">
        <v>48</v>
      </c>
      <c r="C25" s="81" t="s">
        <v>348</v>
      </c>
      <c r="E25" s="13">
        <v>1564500</v>
      </c>
      <c r="G25" s="13">
        <v>320</v>
      </c>
      <c r="I25" s="13">
        <v>0</v>
      </c>
      <c r="K25" s="13">
        <v>0</v>
      </c>
      <c r="M25" s="13">
        <v>0</v>
      </c>
      <c r="O25" s="13">
        <v>500640000</v>
      </c>
      <c r="Q25" s="13">
        <v>0</v>
      </c>
      <c r="S25" s="13">
        <v>500640000</v>
      </c>
    </row>
    <row r="26" spans="1:21" ht="22.5" customHeight="1" x14ac:dyDescent="0.2">
      <c r="A26" s="6" t="s">
        <v>70</v>
      </c>
      <c r="C26" s="81" t="s">
        <v>7</v>
      </c>
      <c r="E26" s="13">
        <v>200000</v>
      </c>
      <c r="G26" s="13">
        <v>1000</v>
      </c>
      <c r="I26" s="13">
        <v>200000000</v>
      </c>
      <c r="K26" s="13">
        <v>0</v>
      </c>
      <c r="M26" s="13">
        <v>200000000</v>
      </c>
      <c r="O26" s="13">
        <v>200000000</v>
      </c>
      <c r="Q26" s="13">
        <v>0</v>
      </c>
      <c r="S26" s="13">
        <v>200000000</v>
      </c>
    </row>
    <row r="27" spans="1:21" ht="22.5" customHeight="1" x14ac:dyDescent="0.2">
      <c r="A27" s="7" t="s">
        <v>45</v>
      </c>
      <c r="C27" s="81" t="s">
        <v>349</v>
      </c>
      <c r="E27" s="13">
        <v>378695</v>
      </c>
      <c r="G27" s="13">
        <v>70</v>
      </c>
      <c r="I27" s="25">
        <v>0</v>
      </c>
      <c r="K27" s="25">
        <v>0</v>
      </c>
      <c r="M27" s="25">
        <v>0</v>
      </c>
      <c r="O27" s="25">
        <v>26508650</v>
      </c>
      <c r="Q27" s="25">
        <v>0</v>
      </c>
      <c r="S27" s="25">
        <v>26508650</v>
      </c>
    </row>
    <row r="28" spans="1:21" ht="22.5" customHeight="1" x14ac:dyDescent="0.2">
      <c r="A28" s="8" t="s">
        <v>79</v>
      </c>
      <c r="C28" s="13"/>
      <c r="E28" s="158"/>
      <c r="G28" s="13"/>
      <c r="I28" s="14">
        <v>3172220500</v>
      </c>
      <c r="K28" s="14">
        <v>336019842</v>
      </c>
      <c r="M28" s="14">
        <v>2836200658</v>
      </c>
      <c r="O28" s="14">
        <v>46063443550</v>
      </c>
      <c r="Q28" s="14">
        <v>2916410787</v>
      </c>
      <c r="S28" s="14">
        <v>43147032763</v>
      </c>
      <c r="U28" s="34"/>
    </row>
    <row r="30" spans="1:21" ht="18" customHeight="1" x14ac:dyDescent="0.2">
      <c r="A30" s="182">
        <v>24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</row>
  </sheetData>
  <mergeCells count="9">
    <mergeCell ref="A30:S30"/>
    <mergeCell ref="A1:S1"/>
    <mergeCell ref="A2:S2"/>
    <mergeCell ref="A3:S3"/>
    <mergeCell ref="A5:S5"/>
    <mergeCell ref="A7:A8"/>
    <mergeCell ref="C7:G7"/>
    <mergeCell ref="I7:M7"/>
    <mergeCell ref="O7:S7"/>
  </mergeCells>
  <pageMargins left="0.39" right="0.39" top="0.39" bottom="0.39" header="0" footer="0"/>
  <pageSetup scale="8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19"/>
  <sheetViews>
    <sheetView rightToLeft="1" view="pageBreakPreview" zoomScale="96" zoomScaleNormal="100" zoomScaleSheetLayoutView="96" workbookViewId="0">
      <selection activeCell="S13" sqref="S13"/>
    </sheetView>
  </sheetViews>
  <sheetFormatPr defaultRowHeight="12.75" x14ac:dyDescent="0.2"/>
  <cols>
    <col min="1" max="1" width="29.7109375" bestFit="1" customWidth="1"/>
    <col min="2" max="2" width="1.28515625" customWidth="1"/>
    <col min="3" max="3" width="16.140625" customWidth="1"/>
    <col min="4" max="4" width="1.28515625" customWidth="1"/>
    <col min="5" max="5" width="12.42578125" customWidth="1"/>
    <col min="6" max="6" width="1.28515625" customWidth="1"/>
    <col min="7" max="7" width="14.85546875" bestFit="1" customWidth="1"/>
    <col min="8" max="8" width="1.28515625" customWidth="1"/>
    <col min="9" max="9" width="10.7109375" bestFit="1" customWidth="1"/>
    <col min="10" max="10" width="1.28515625" customWidth="1"/>
    <col min="11" max="11" width="14.85546875" bestFit="1" customWidth="1"/>
    <col min="12" max="12" width="1.28515625" customWidth="1"/>
    <col min="13" max="13" width="15" bestFit="1" customWidth="1"/>
    <col min="14" max="14" width="1.28515625" customWidth="1"/>
    <col min="15" max="15" width="10.7109375" bestFit="1" customWidth="1"/>
    <col min="16" max="16" width="1.28515625" customWidth="1"/>
    <col min="17" max="17" width="15" bestFit="1" customWidth="1"/>
    <col min="18" max="18" width="0.28515625" customWidth="1"/>
    <col min="19" max="19" width="2.140625" bestFit="1" customWidth="1"/>
  </cols>
  <sheetData>
    <row r="1" spans="1:19" ht="25.5" x14ac:dyDescent="0.2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1:19" ht="25.5" x14ac:dyDescent="0.2">
      <c r="A2" s="193" t="s">
        <v>293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9" ht="25.5" x14ac:dyDescent="0.2">
      <c r="A3" s="193" t="s">
        <v>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</row>
    <row r="4" spans="1:19" ht="14.45" customHeight="1" x14ac:dyDescent="0.2"/>
    <row r="5" spans="1:19" ht="32.25" customHeight="1" x14ac:dyDescent="0.2">
      <c r="A5" s="189" t="s">
        <v>350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</row>
    <row r="6" spans="1:19" ht="19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9" ht="24" customHeight="1" x14ac:dyDescent="0.2">
      <c r="A7" s="190" t="s">
        <v>296</v>
      </c>
      <c r="G7" s="190" t="s">
        <v>308</v>
      </c>
      <c r="H7" s="190"/>
      <c r="I7" s="190"/>
      <c r="J7" s="190"/>
      <c r="K7" s="190"/>
      <c r="M7" s="190" t="s">
        <v>309</v>
      </c>
      <c r="N7" s="190"/>
      <c r="O7" s="190"/>
      <c r="P7" s="190"/>
      <c r="Q7" s="190"/>
    </row>
    <row r="8" spans="1:19" ht="42" customHeight="1" x14ac:dyDescent="0.2">
      <c r="A8" s="190"/>
      <c r="C8" s="10" t="s">
        <v>258</v>
      </c>
      <c r="D8" s="133"/>
      <c r="E8" s="10" t="s">
        <v>351</v>
      </c>
      <c r="G8" s="11" t="s">
        <v>352</v>
      </c>
      <c r="H8" s="3"/>
      <c r="I8" s="11" t="s">
        <v>337</v>
      </c>
      <c r="J8" s="3"/>
      <c r="K8" s="11" t="s">
        <v>353</v>
      </c>
      <c r="M8" s="11" t="s">
        <v>352</v>
      </c>
      <c r="N8" s="3"/>
      <c r="O8" s="11" t="s">
        <v>337</v>
      </c>
      <c r="P8" s="3"/>
      <c r="Q8" s="11" t="s">
        <v>353</v>
      </c>
    </row>
    <row r="9" spans="1:19" s="106" customFormat="1" ht="27" customHeight="1" x14ac:dyDescent="0.2">
      <c r="A9" s="113" t="s">
        <v>321</v>
      </c>
      <c r="C9" s="31" t="s">
        <v>354</v>
      </c>
      <c r="D9" s="176"/>
      <c r="E9" s="16">
        <v>23</v>
      </c>
      <c r="G9" s="16">
        <v>0</v>
      </c>
      <c r="H9" s="15"/>
      <c r="I9" s="16">
        <v>0</v>
      </c>
      <c r="J9" s="15"/>
      <c r="K9" s="16">
        <v>0</v>
      </c>
      <c r="L9" s="15"/>
      <c r="M9" s="16">
        <v>3250244428</v>
      </c>
      <c r="N9" s="15"/>
      <c r="O9" s="16">
        <v>0</v>
      </c>
      <c r="P9" s="15"/>
      <c r="Q9" s="16">
        <v>3250244428</v>
      </c>
    </row>
    <row r="10" spans="1:19" s="106" customFormat="1" ht="27" customHeight="1" x14ac:dyDescent="0.2">
      <c r="A10" s="118" t="s">
        <v>264</v>
      </c>
      <c r="C10" s="32" t="s">
        <v>266</v>
      </c>
      <c r="E10" s="18">
        <v>23</v>
      </c>
      <c r="G10" s="18">
        <v>26092211782</v>
      </c>
      <c r="H10" s="15"/>
      <c r="I10" s="18">
        <v>0</v>
      </c>
      <c r="J10" s="15"/>
      <c r="K10" s="18">
        <v>26092211782</v>
      </c>
      <c r="L10" s="15"/>
      <c r="M10" s="18">
        <v>46910372887</v>
      </c>
      <c r="N10" s="15"/>
      <c r="O10" s="18">
        <v>0</v>
      </c>
      <c r="P10" s="15"/>
      <c r="Q10" s="18">
        <v>46910372887</v>
      </c>
    </row>
    <row r="11" spans="1:19" s="106" customFormat="1" ht="27" customHeight="1" x14ac:dyDescent="0.2">
      <c r="A11" s="118" t="s">
        <v>322</v>
      </c>
      <c r="C11" s="32" t="s">
        <v>355</v>
      </c>
      <c r="E11" s="18">
        <v>23</v>
      </c>
      <c r="G11" s="18">
        <v>0</v>
      </c>
      <c r="H11" s="15"/>
      <c r="I11" s="18">
        <v>0</v>
      </c>
      <c r="J11" s="15"/>
      <c r="K11" s="18">
        <v>0</v>
      </c>
      <c r="L11" s="15"/>
      <c r="M11" s="18">
        <v>588113533</v>
      </c>
      <c r="N11" s="15"/>
      <c r="O11" s="18">
        <v>0</v>
      </c>
      <c r="P11" s="15"/>
      <c r="Q11" s="18">
        <v>588113533</v>
      </c>
    </row>
    <row r="12" spans="1:19" s="106" customFormat="1" ht="27" customHeight="1" x14ac:dyDescent="0.2">
      <c r="A12" s="115" t="s">
        <v>260</v>
      </c>
      <c r="C12" s="32" t="s">
        <v>263</v>
      </c>
      <c r="E12" s="18">
        <v>23</v>
      </c>
      <c r="G12" s="37">
        <v>9509621725</v>
      </c>
      <c r="H12" s="15"/>
      <c r="I12" s="37">
        <v>0</v>
      </c>
      <c r="J12" s="15"/>
      <c r="K12" s="37">
        <v>9509621725</v>
      </c>
      <c r="L12" s="15"/>
      <c r="M12" s="37">
        <v>29775349185</v>
      </c>
      <c r="N12" s="15"/>
      <c r="O12" s="37">
        <v>0</v>
      </c>
      <c r="P12" s="15"/>
      <c r="Q12" s="37">
        <v>29775349185</v>
      </c>
    </row>
    <row r="13" spans="1:19" ht="27" customHeight="1" x14ac:dyDescent="0.2">
      <c r="A13" s="8" t="s">
        <v>79</v>
      </c>
      <c r="C13" s="158"/>
      <c r="E13" s="158"/>
      <c r="G13" s="14">
        <v>35601833507</v>
      </c>
      <c r="H13" s="12"/>
      <c r="I13" s="14">
        <v>0</v>
      </c>
      <c r="J13" s="12"/>
      <c r="K13" s="14">
        <v>35601833507</v>
      </c>
      <c r="L13" s="12"/>
      <c r="M13" s="14">
        <v>80524080033</v>
      </c>
      <c r="N13" s="12"/>
      <c r="O13" s="14">
        <v>0</v>
      </c>
      <c r="P13" s="12"/>
      <c r="Q13" s="14">
        <v>80524080033</v>
      </c>
      <c r="S13" s="34"/>
    </row>
    <row r="14" spans="1:19" ht="26.25" customHeight="1" x14ac:dyDescent="0.2"/>
    <row r="15" spans="1:19" ht="26.25" customHeight="1" x14ac:dyDescent="0.2"/>
    <row r="16" spans="1:19" ht="26.25" customHeight="1" x14ac:dyDescent="0.2"/>
    <row r="17" spans="1:17" ht="26.25" customHeight="1" x14ac:dyDescent="0.2"/>
    <row r="18" spans="1:17" ht="26.25" customHeight="1" x14ac:dyDescent="0.2"/>
    <row r="19" spans="1:17" ht="26.25" customHeight="1" x14ac:dyDescent="0.2">
      <c r="A19" s="200">
        <v>25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</row>
  </sheetData>
  <mergeCells count="8">
    <mergeCell ref="A19:Q19"/>
    <mergeCell ref="A1:Q1"/>
    <mergeCell ref="A2:Q2"/>
    <mergeCell ref="A3:Q3"/>
    <mergeCell ref="A5:Q5"/>
    <mergeCell ref="A7:A8"/>
    <mergeCell ref="G7:K7"/>
    <mergeCell ref="M7:Q7"/>
  </mergeCells>
  <pageMargins left="0.39" right="0.39" top="0.39" bottom="0.39" header="0" footer="0"/>
  <pageSetup scale="8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24"/>
  <sheetViews>
    <sheetView rightToLeft="1" view="pageBreakPreview" zoomScale="98" zoomScaleNormal="100" zoomScaleSheetLayoutView="98" workbookViewId="0">
      <selection activeCell="A24" sqref="A24:M24"/>
    </sheetView>
  </sheetViews>
  <sheetFormatPr defaultRowHeight="12.75" x14ac:dyDescent="0.2"/>
  <cols>
    <col min="1" max="1" width="56" bestFit="1" customWidth="1"/>
    <col min="2" max="2" width="1.28515625" customWidth="1"/>
    <col min="3" max="3" width="15.28515625" bestFit="1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6" bestFit="1" customWidth="1"/>
    <col min="10" max="10" width="1.28515625" customWidth="1"/>
    <col min="11" max="11" width="15.28515625" bestFit="1" customWidth="1"/>
    <col min="12" max="12" width="1.28515625" customWidth="1"/>
    <col min="13" max="13" width="16.42578125" bestFit="1" customWidth="1"/>
    <col min="14" max="14" width="0.28515625" customWidth="1"/>
    <col min="15" max="15" width="12.5703125" bestFit="1" customWidth="1"/>
  </cols>
  <sheetData>
    <row r="1" spans="1:15" ht="24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5" ht="24" x14ac:dyDescent="0.2">
      <c r="A2" s="188" t="s">
        <v>293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5" ht="24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5" spans="1:15" ht="24" x14ac:dyDescent="0.2">
      <c r="A5" s="189" t="s">
        <v>356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</row>
    <row r="6" spans="1:15" ht="21" x14ac:dyDescent="0.2">
      <c r="A6" s="190" t="s">
        <v>296</v>
      </c>
      <c r="C6" s="190" t="s">
        <v>308</v>
      </c>
      <c r="D6" s="190"/>
      <c r="E6" s="190"/>
      <c r="F6" s="190"/>
      <c r="G6" s="190"/>
      <c r="I6" s="190" t="s">
        <v>309</v>
      </c>
      <c r="J6" s="190"/>
      <c r="K6" s="190"/>
      <c r="L6" s="190"/>
      <c r="M6" s="190"/>
    </row>
    <row r="7" spans="1:15" ht="42" x14ac:dyDescent="0.2">
      <c r="A7" s="190"/>
      <c r="C7" s="11" t="s">
        <v>352</v>
      </c>
      <c r="D7" s="3"/>
      <c r="E7" s="11" t="s">
        <v>337</v>
      </c>
      <c r="F7" s="3"/>
      <c r="G7" s="11" t="s">
        <v>353</v>
      </c>
      <c r="I7" s="11" t="s">
        <v>352</v>
      </c>
      <c r="J7" s="3"/>
      <c r="K7" s="11" t="s">
        <v>337</v>
      </c>
      <c r="L7" s="3"/>
      <c r="M7" s="11" t="s">
        <v>353</v>
      </c>
    </row>
    <row r="8" spans="1:15" s="106" customFormat="1" ht="27.75" customHeight="1" x14ac:dyDescent="0.2">
      <c r="A8" s="113" t="s">
        <v>285</v>
      </c>
      <c r="C8" s="159">
        <v>5692419</v>
      </c>
      <c r="D8" s="129"/>
      <c r="E8" s="159">
        <v>0</v>
      </c>
      <c r="F8" s="129"/>
      <c r="G8" s="159">
        <v>5692419</v>
      </c>
      <c r="H8" s="129"/>
      <c r="I8" s="159">
        <v>6324273</v>
      </c>
      <c r="J8" s="129"/>
      <c r="K8" s="159">
        <v>0</v>
      </c>
      <c r="L8" s="129"/>
      <c r="M8" s="159">
        <v>6324273</v>
      </c>
    </row>
    <row r="9" spans="1:15" s="106" customFormat="1" ht="27.75" customHeight="1" x14ac:dyDescent="0.2">
      <c r="A9" s="118" t="s">
        <v>286</v>
      </c>
      <c r="C9" s="160">
        <v>2749877</v>
      </c>
      <c r="D9" s="129"/>
      <c r="E9" s="160">
        <v>0</v>
      </c>
      <c r="F9" s="129"/>
      <c r="G9" s="160">
        <v>2749877</v>
      </c>
      <c r="H9" s="129"/>
      <c r="I9" s="160">
        <v>6564073</v>
      </c>
      <c r="J9" s="129"/>
      <c r="K9" s="160">
        <v>0</v>
      </c>
      <c r="L9" s="129"/>
      <c r="M9" s="160">
        <v>6564073</v>
      </c>
    </row>
    <row r="10" spans="1:15" s="106" customFormat="1" ht="27.75" customHeight="1" x14ac:dyDescent="0.2">
      <c r="A10" s="118" t="s">
        <v>287</v>
      </c>
      <c r="C10" s="160">
        <v>1994672122</v>
      </c>
      <c r="D10" s="129"/>
      <c r="E10" s="160">
        <v>-4476</v>
      </c>
      <c r="F10" s="129"/>
      <c r="G10" s="160">
        <v>1994676598</v>
      </c>
      <c r="H10" s="129"/>
      <c r="I10" s="160">
        <v>7712680205</v>
      </c>
      <c r="J10" s="129"/>
      <c r="K10" s="160">
        <v>1826115</v>
      </c>
      <c r="L10" s="129"/>
      <c r="M10" s="160">
        <v>7710854090</v>
      </c>
    </row>
    <row r="11" spans="1:15" s="106" customFormat="1" ht="27.75" customHeight="1" x14ac:dyDescent="0.2">
      <c r="A11" s="118" t="s">
        <v>288</v>
      </c>
      <c r="C11" s="160">
        <v>3291586</v>
      </c>
      <c r="D11" s="129"/>
      <c r="E11" s="160">
        <v>0</v>
      </c>
      <c r="F11" s="129"/>
      <c r="G11" s="160">
        <v>3291586</v>
      </c>
      <c r="H11" s="129"/>
      <c r="I11" s="160">
        <v>6427881</v>
      </c>
      <c r="J11" s="129"/>
      <c r="K11" s="160">
        <v>0</v>
      </c>
      <c r="L11" s="129"/>
      <c r="M11" s="160">
        <v>6427881</v>
      </c>
    </row>
    <row r="12" spans="1:15" s="106" customFormat="1" ht="27.75" customHeight="1" x14ac:dyDescent="0.2">
      <c r="A12" s="118" t="s">
        <v>328</v>
      </c>
      <c r="C12" s="160">
        <v>0</v>
      </c>
      <c r="D12" s="129"/>
      <c r="E12" s="160">
        <v>0</v>
      </c>
      <c r="F12" s="129"/>
      <c r="G12" s="160">
        <v>0</v>
      </c>
      <c r="H12" s="129"/>
      <c r="I12" s="160">
        <v>119799128</v>
      </c>
      <c r="J12" s="129"/>
      <c r="K12" s="160">
        <v>0</v>
      </c>
      <c r="L12" s="129"/>
      <c r="M12" s="160">
        <v>119799128</v>
      </c>
    </row>
    <row r="13" spans="1:15" s="106" customFormat="1" ht="27.75" customHeight="1" x14ac:dyDescent="0.2">
      <c r="A13" s="118" t="s">
        <v>289</v>
      </c>
      <c r="C13" s="160">
        <v>1270491786</v>
      </c>
      <c r="D13" s="129"/>
      <c r="E13" s="160">
        <v>-61657</v>
      </c>
      <c r="F13" s="129"/>
      <c r="G13" s="160">
        <v>1270553443</v>
      </c>
      <c r="H13" s="129"/>
      <c r="I13" s="160">
        <v>3900404200</v>
      </c>
      <c r="J13" s="129"/>
      <c r="K13" s="160">
        <v>12815847</v>
      </c>
      <c r="L13" s="129"/>
      <c r="M13" s="160">
        <v>3887588353</v>
      </c>
    </row>
    <row r="14" spans="1:15" s="106" customFormat="1" ht="27.75" customHeight="1" x14ac:dyDescent="0.2">
      <c r="A14" s="118" t="s">
        <v>290</v>
      </c>
      <c r="C14" s="160">
        <v>433150683</v>
      </c>
      <c r="D14" s="129"/>
      <c r="E14" s="160">
        <v>0</v>
      </c>
      <c r="F14" s="129"/>
      <c r="G14" s="160">
        <v>433150683</v>
      </c>
      <c r="H14" s="129"/>
      <c r="I14" s="160">
        <v>1172858738</v>
      </c>
      <c r="J14" s="129"/>
      <c r="K14" s="160">
        <v>2244928</v>
      </c>
      <c r="L14" s="129"/>
      <c r="M14" s="160">
        <v>1170613810</v>
      </c>
    </row>
    <row r="15" spans="1:15" s="106" customFormat="1" ht="27.75" customHeight="1" x14ac:dyDescent="0.2">
      <c r="A15" s="115" t="s">
        <v>291</v>
      </c>
      <c r="C15" s="161">
        <v>1528767122</v>
      </c>
      <c r="D15" s="129"/>
      <c r="E15" s="161">
        <v>0</v>
      </c>
      <c r="F15" s="129"/>
      <c r="G15" s="161">
        <v>1528767122</v>
      </c>
      <c r="H15" s="129"/>
      <c r="I15" s="161">
        <v>3942780130</v>
      </c>
      <c r="J15" s="129"/>
      <c r="K15" s="161">
        <v>9333493</v>
      </c>
      <c r="L15" s="129"/>
      <c r="M15" s="161">
        <v>3933446637</v>
      </c>
    </row>
    <row r="16" spans="1:15" s="106" customFormat="1" ht="27.75" customHeight="1" x14ac:dyDescent="0.2">
      <c r="A16" s="8" t="s">
        <v>79</v>
      </c>
      <c r="C16" s="162">
        <v>5238815595</v>
      </c>
      <c r="D16" s="129"/>
      <c r="E16" s="162">
        <v>-66133</v>
      </c>
      <c r="F16" s="129"/>
      <c r="G16" s="162">
        <v>5238881728</v>
      </c>
      <c r="H16" s="129"/>
      <c r="I16" s="162">
        <v>16867838628</v>
      </c>
      <c r="J16" s="129"/>
      <c r="K16" s="162">
        <v>26220383</v>
      </c>
      <c r="L16" s="129"/>
      <c r="M16" s="162">
        <v>16841618245</v>
      </c>
      <c r="O16" s="163">
        <f>I16-'درآمد سپرده بانکی'!H16</f>
        <v>0</v>
      </c>
    </row>
    <row r="17" spans="1:13" ht="21.75" customHeight="1" x14ac:dyDescent="0.2"/>
    <row r="18" spans="1:13" ht="21.75" customHeight="1" x14ac:dyDescent="0.2"/>
    <row r="19" spans="1:13" ht="21.75" customHeight="1" x14ac:dyDescent="0.2"/>
    <row r="20" spans="1:13" ht="21.75" customHeight="1" x14ac:dyDescent="0.2"/>
    <row r="21" spans="1:13" ht="21.75" customHeight="1" x14ac:dyDescent="0.2"/>
    <row r="22" spans="1:13" ht="21.75" customHeight="1" x14ac:dyDescent="0.2"/>
    <row r="23" spans="1:13" ht="27.75" customHeight="1" x14ac:dyDescent="0.2"/>
    <row r="24" spans="1:13" ht="27.75" customHeight="1" x14ac:dyDescent="0.2">
      <c r="A24" s="200">
        <v>26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</row>
  </sheetData>
  <mergeCells count="8">
    <mergeCell ref="A24:M24"/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38"/>
  <sheetViews>
    <sheetView rightToLeft="1" view="pageBreakPreview" topLeftCell="A19" zoomScale="84" zoomScaleNormal="100" zoomScaleSheetLayoutView="84" workbookViewId="0">
      <selection activeCell="S42" sqref="S42"/>
    </sheetView>
  </sheetViews>
  <sheetFormatPr defaultRowHeight="26.25" customHeight="1" x14ac:dyDescent="0.2"/>
  <cols>
    <col min="1" max="1" width="34.42578125" customWidth="1"/>
    <col min="2" max="2" width="1.28515625" customWidth="1"/>
    <col min="3" max="3" width="14.28515625" bestFit="1" customWidth="1"/>
    <col min="4" max="4" width="1.28515625" customWidth="1"/>
    <col min="5" max="5" width="20.5703125" bestFit="1" customWidth="1"/>
    <col min="6" max="6" width="1.28515625" customWidth="1"/>
    <col min="7" max="7" width="20.5703125" bestFit="1" customWidth="1"/>
    <col min="8" max="8" width="1.28515625" customWidth="1"/>
    <col min="9" max="9" width="22.7109375" bestFit="1" customWidth="1"/>
    <col min="10" max="10" width="1.28515625" customWidth="1"/>
    <col min="11" max="11" width="15.7109375" bestFit="1" customWidth="1"/>
    <col min="12" max="12" width="1.28515625" customWidth="1"/>
    <col min="13" max="13" width="22.28515625" bestFit="1" customWidth="1"/>
    <col min="14" max="14" width="1.28515625" customWidth="1"/>
    <col min="15" max="15" width="22.28515625" bestFit="1" customWidth="1"/>
    <col min="16" max="16" width="1.28515625" customWidth="1"/>
    <col min="17" max="17" width="25.85546875" bestFit="1" customWidth="1"/>
    <col min="18" max="18" width="19.7109375" customWidth="1"/>
    <col min="19" max="19" width="15.42578125" bestFit="1" customWidth="1"/>
    <col min="20" max="20" width="14.42578125" bestFit="1" customWidth="1"/>
    <col min="21" max="21" width="15.140625" bestFit="1" customWidth="1"/>
    <col min="22" max="22" width="12.85546875" bestFit="1" customWidth="1"/>
  </cols>
  <sheetData>
    <row r="1" spans="1:22" ht="26.25" customHeight="1" x14ac:dyDescent="0.2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1:22" ht="26.25" customHeight="1" x14ac:dyDescent="0.2">
      <c r="A2" s="193" t="s">
        <v>293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22" ht="26.25" customHeight="1" x14ac:dyDescent="0.2">
      <c r="A3" s="193" t="s">
        <v>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</row>
    <row r="5" spans="1:22" ht="26.25" customHeight="1" x14ac:dyDescent="0.2">
      <c r="A5" s="189" t="s">
        <v>357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</row>
    <row r="6" spans="1:22" ht="26.25" customHeight="1" x14ac:dyDescent="0.2">
      <c r="A6" s="190" t="s">
        <v>296</v>
      </c>
      <c r="C6" s="190" t="s">
        <v>308</v>
      </c>
      <c r="D6" s="190"/>
      <c r="E6" s="190"/>
      <c r="F6" s="190"/>
      <c r="G6" s="190"/>
      <c r="H6" s="190"/>
      <c r="I6" s="190"/>
      <c r="K6" s="190" t="s">
        <v>309</v>
      </c>
      <c r="L6" s="190"/>
      <c r="M6" s="190"/>
      <c r="N6" s="190"/>
      <c r="O6" s="190"/>
      <c r="P6" s="190"/>
      <c r="Q6" s="190"/>
    </row>
    <row r="7" spans="1:22" ht="42" customHeight="1" x14ac:dyDescent="0.2">
      <c r="A7" s="190"/>
      <c r="C7" s="11" t="s">
        <v>13</v>
      </c>
      <c r="D7" s="3"/>
      <c r="E7" s="11" t="s">
        <v>358</v>
      </c>
      <c r="F7" s="3"/>
      <c r="G7" s="11" t="s">
        <v>359</v>
      </c>
      <c r="H7" s="3"/>
      <c r="I7" s="11" t="s">
        <v>360</v>
      </c>
      <c r="K7" s="11" t="s">
        <v>13</v>
      </c>
      <c r="L7" s="3"/>
      <c r="M7" s="11" t="s">
        <v>358</v>
      </c>
      <c r="N7" s="3"/>
      <c r="O7" s="11" t="s">
        <v>359</v>
      </c>
      <c r="P7" s="3"/>
      <c r="Q7" s="71" t="s">
        <v>360</v>
      </c>
    </row>
    <row r="8" spans="1:22" ht="26.25" customHeight="1" x14ac:dyDescent="0.6">
      <c r="A8" s="5" t="s">
        <v>64</v>
      </c>
      <c r="B8" s="66"/>
      <c r="C8" s="67">
        <v>1</v>
      </c>
      <c r="D8" s="66"/>
      <c r="E8" s="67">
        <v>1</v>
      </c>
      <c r="F8" s="66"/>
      <c r="G8" s="67">
        <v>5440</v>
      </c>
      <c r="H8" s="66"/>
      <c r="I8" s="67">
        <v>-5439</v>
      </c>
      <c r="J8" s="66"/>
      <c r="K8" s="67">
        <v>1</v>
      </c>
      <c r="L8" s="66"/>
      <c r="M8" s="67">
        <v>1</v>
      </c>
      <c r="N8" s="66"/>
      <c r="O8" s="67">
        <v>5440</v>
      </c>
      <c r="P8" s="66"/>
      <c r="Q8" s="77">
        <v>-5439</v>
      </c>
      <c r="R8" s="42"/>
      <c r="S8" s="47"/>
    </row>
    <row r="9" spans="1:22" ht="26.25" customHeight="1" x14ac:dyDescent="0.6">
      <c r="A9" s="6" t="s">
        <v>19</v>
      </c>
      <c r="B9" s="66"/>
      <c r="C9" s="68">
        <v>64038</v>
      </c>
      <c r="D9" s="66"/>
      <c r="E9" s="68">
        <v>1152191239</v>
      </c>
      <c r="F9" s="66"/>
      <c r="G9" s="68">
        <v>1193568261</v>
      </c>
      <c r="H9" s="66"/>
      <c r="I9" s="68">
        <v>-41377022</v>
      </c>
      <c r="J9" s="66"/>
      <c r="K9" s="68">
        <v>65232</v>
      </c>
      <c r="L9" s="66"/>
      <c r="M9" s="68">
        <v>1174279370</v>
      </c>
      <c r="N9" s="66"/>
      <c r="O9" s="68">
        <v>1222851325</v>
      </c>
      <c r="P9" s="66"/>
      <c r="Q9" s="78">
        <v>-34514415</v>
      </c>
      <c r="R9" s="42"/>
      <c r="S9" s="47"/>
      <c r="T9" s="47"/>
      <c r="U9" s="47"/>
      <c r="V9" s="47"/>
    </row>
    <row r="10" spans="1:22" ht="26.25" customHeight="1" x14ac:dyDescent="0.6">
      <c r="A10" s="6" t="s">
        <v>62</v>
      </c>
      <c r="B10" s="66"/>
      <c r="C10" s="68">
        <v>6200000</v>
      </c>
      <c r="D10" s="66"/>
      <c r="E10" s="68">
        <v>20948411196</v>
      </c>
      <c r="F10" s="66"/>
      <c r="G10" s="68">
        <v>22082423116</v>
      </c>
      <c r="H10" s="66"/>
      <c r="I10" s="68">
        <v>-1134011920</v>
      </c>
      <c r="J10" s="66"/>
      <c r="K10" s="68">
        <v>7813000</v>
      </c>
      <c r="L10" s="66"/>
      <c r="M10" s="68">
        <v>26877794251</v>
      </c>
      <c r="N10" s="66"/>
      <c r="O10" s="68">
        <v>27827414835</v>
      </c>
      <c r="P10" s="66"/>
      <c r="Q10" s="78">
        <v>-788740835</v>
      </c>
      <c r="R10" s="42"/>
      <c r="S10" s="47"/>
      <c r="T10" s="47"/>
      <c r="U10" s="47"/>
    </row>
    <row r="11" spans="1:22" ht="26.25" customHeight="1" x14ac:dyDescent="0.6">
      <c r="A11" s="6" t="s">
        <v>69</v>
      </c>
      <c r="B11" s="66"/>
      <c r="C11" s="68">
        <v>1300000</v>
      </c>
      <c r="D11" s="66"/>
      <c r="E11" s="68">
        <v>9114444547</v>
      </c>
      <c r="F11" s="66"/>
      <c r="G11" s="68">
        <v>8916628516</v>
      </c>
      <c r="H11" s="66"/>
      <c r="I11" s="68">
        <v>197816031</v>
      </c>
      <c r="J11" s="66"/>
      <c r="K11" s="68">
        <v>1726882</v>
      </c>
      <c r="L11" s="66"/>
      <c r="M11" s="68">
        <v>12146042605</v>
      </c>
      <c r="N11" s="66"/>
      <c r="O11" s="68">
        <v>11844588710</v>
      </c>
      <c r="P11" s="66"/>
      <c r="Q11" s="78">
        <v>374155230</v>
      </c>
      <c r="R11" s="42"/>
      <c r="S11" s="47"/>
    </row>
    <row r="12" spans="1:22" ht="26.25" customHeight="1" x14ac:dyDescent="0.6">
      <c r="A12" s="6" t="s">
        <v>44</v>
      </c>
      <c r="B12" s="66"/>
      <c r="C12" s="68">
        <v>1000</v>
      </c>
      <c r="D12" s="66"/>
      <c r="E12" s="68">
        <v>794249</v>
      </c>
      <c r="F12" s="66"/>
      <c r="G12" s="68">
        <v>747382</v>
      </c>
      <c r="H12" s="66"/>
      <c r="I12" s="68">
        <v>46867</v>
      </c>
      <c r="J12" s="66"/>
      <c r="K12" s="68">
        <v>1000</v>
      </c>
      <c r="L12" s="66"/>
      <c r="M12" s="68">
        <v>794249</v>
      </c>
      <c r="N12" s="66"/>
      <c r="O12" s="68">
        <v>747382</v>
      </c>
      <c r="P12" s="66"/>
      <c r="Q12" s="78">
        <v>51618</v>
      </c>
      <c r="R12" s="42"/>
      <c r="S12" s="47"/>
    </row>
    <row r="13" spans="1:22" ht="26.25" customHeight="1" x14ac:dyDescent="0.6">
      <c r="A13" s="6" t="s">
        <v>20</v>
      </c>
      <c r="B13" s="66"/>
      <c r="C13" s="68">
        <v>20000</v>
      </c>
      <c r="D13" s="66"/>
      <c r="E13" s="68">
        <v>161036100</v>
      </c>
      <c r="F13" s="66"/>
      <c r="G13" s="68">
        <v>183502246</v>
      </c>
      <c r="H13" s="66"/>
      <c r="I13" s="68">
        <v>-22466146</v>
      </c>
      <c r="J13" s="66"/>
      <c r="K13" s="68">
        <v>20000</v>
      </c>
      <c r="L13" s="66"/>
      <c r="M13" s="68">
        <v>161036100</v>
      </c>
      <c r="N13" s="66"/>
      <c r="O13" s="68">
        <v>183502246</v>
      </c>
      <c r="P13" s="66"/>
      <c r="Q13" s="78">
        <v>-21502246</v>
      </c>
      <c r="R13" s="42"/>
      <c r="S13" s="47"/>
    </row>
    <row r="14" spans="1:22" ht="26.25" customHeight="1" x14ac:dyDescent="0.6">
      <c r="A14" s="6" t="s">
        <v>70</v>
      </c>
      <c r="B14" s="66"/>
      <c r="C14" s="68">
        <v>99000</v>
      </c>
      <c r="D14" s="66"/>
      <c r="E14" s="68">
        <v>2598049145</v>
      </c>
      <c r="F14" s="66"/>
      <c r="G14" s="68">
        <v>1884392466</v>
      </c>
      <c r="H14" s="66"/>
      <c r="I14" s="68">
        <v>713656679</v>
      </c>
      <c r="J14" s="66"/>
      <c r="K14" s="68">
        <v>99000</v>
      </c>
      <c r="L14" s="66"/>
      <c r="M14" s="68">
        <v>2598049145</v>
      </c>
      <c r="N14" s="66"/>
      <c r="O14" s="68">
        <v>1884392466</v>
      </c>
      <c r="P14" s="66"/>
      <c r="Q14" s="78">
        <v>729207534</v>
      </c>
      <c r="R14" s="42"/>
      <c r="S14" s="47"/>
    </row>
    <row r="15" spans="1:22" ht="26.25" customHeight="1" x14ac:dyDescent="0.6">
      <c r="A15" s="6" t="s">
        <v>45</v>
      </c>
      <c r="B15" s="66"/>
      <c r="C15" s="68">
        <v>0</v>
      </c>
      <c r="D15" s="66"/>
      <c r="E15" s="68">
        <v>0</v>
      </c>
      <c r="F15" s="66"/>
      <c r="G15" s="68">
        <v>0</v>
      </c>
      <c r="H15" s="66"/>
      <c r="I15" s="68">
        <v>0</v>
      </c>
      <c r="J15" s="66"/>
      <c r="K15" s="68">
        <v>287523</v>
      </c>
      <c r="L15" s="66"/>
      <c r="M15" s="68">
        <v>470933393</v>
      </c>
      <c r="N15" s="66"/>
      <c r="O15" s="68">
        <v>482165243</v>
      </c>
      <c r="P15" s="66"/>
      <c r="Q15" s="78">
        <v>-8413047</v>
      </c>
      <c r="R15" s="42"/>
      <c r="S15" s="47"/>
    </row>
    <row r="16" spans="1:22" ht="26.25" customHeight="1" x14ac:dyDescent="0.6">
      <c r="A16" s="6" t="s">
        <v>52</v>
      </c>
      <c r="B16" s="66"/>
      <c r="C16" s="68">
        <v>0</v>
      </c>
      <c r="D16" s="66"/>
      <c r="E16" s="68">
        <v>0</v>
      </c>
      <c r="F16" s="66"/>
      <c r="G16" s="68">
        <v>0</v>
      </c>
      <c r="H16" s="66"/>
      <c r="I16" s="68">
        <v>0</v>
      </c>
      <c r="J16" s="66"/>
      <c r="K16" s="68">
        <v>620002</v>
      </c>
      <c r="L16" s="66"/>
      <c r="M16" s="68">
        <v>3457504749</v>
      </c>
      <c r="N16" s="66"/>
      <c r="O16" s="68">
        <v>3395884582</v>
      </c>
      <c r="P16" s="66"/>
      <c r="Q16" s="78">
        <v>82315420</v>
      </c>
      <c r="R16" s="42"/>
      <c r="S16" s="47"/>
    </row>
    <row r="17" spans="1:22" ht="26.25" customHeight="1" x14ac:dyDescent="0.6">
      <c r="A17" s="6" t="s">
        <v>41</v>
      </c>
      <c r="B17" s="66"/>
      <c r="C17" s="68">
        <v>0</v>
      </c>
      <c r="D17" s="66"/>
      <c r="E17" s="68">
        <v>0</v>
      </c>
      <c r="F17" s="66"/>
      <c r="G17" s="68">
        <v>0</v>
      </c>
      <c r="H17" s="66"/>
      <c r="I17" s="68">
        <v>0</v>
      </c>
      <c r="J17" s="66"/>
      <c r="K17" s="68">
        <v>1</v>
      </c>
      <c r="L17" s="66"/>
      <c r="M17" s="68">
        <v>1</v>
      </c>
      <c r="N17" s="66"/>
      <c r="O17" s="68">
        <v>2004</v>
      </c>
      <c r="P17" s="66"/>
      <c r="Q17" s="78">
        <v>-2003</v>
      </c>
      <c r="R17" s="42"/>
      <c r="S17" s="47"/>
    </row>
    <row r="18" spans="1:22" ht="26.25" customHeight="1" x14ac:dyDescent="0.6">
      <c r="A18" s="6" t="s">
        <v>46</v>
      </c>
      <c r="B18" s="66"/>
      <c r="C18" s="68">
        <v>0</v>
      </c>
      <c r="D18" s="66"/>
      <c r="E18" s="68">
        <v>0</v>
      </c>
      <c r="F18" s="66"/>
      <c r="G18" s="68">
        <v>0</v>
      </c>
      <c r="H18" s="66"/>
      <c r="I18" s="68">
        <v>0</v>
      </c>
      <c r="J18" s="66"/>
      <c r="K18" s="68">
        <v>1200001</v>
      </c>
      <c r="L18" s="66"/>
      <c r="M18" s="68">
        <v>2004402454</v>
      </c>
      <c r="N18" s="66"/>
      <c r="O18" s="68">
        <v>2002813610</v>
      </c>
      <c r="P18" s="66"/>
      <c r="Q18" s="78">
        <v>13586391</v>
      </c>
      <c r="R18" s="42"/>
      <c r="S18" s="47"/>
    </row>
    <row r="19" spans="1:22" ht="26.25" customHeight="1" x14ac:dyDescent="0.6">
      <c r="A19" s="6" t="s">
        <v>48</v>
      </c>
      <c r="B19" s="66"/>
      <c r="C19" s="68">
        <v>0</v>
      </c>
      <c r="D19" s="66"/>
      <c r="E19" s="68">
        <v>0</v>
      </c>
      <c r="F19" s="66"/>
      <c r="G19" s="68">
        <v>0</v>
      </c>
      <c r="H19" s="66"/>
      <c r="I19" s="68">
        <v>0</v>
      </c>
      <c r="J19" s="66"/>
      <c r="K19" s="68">
        <v>1562500</v>
      </c>
      <c r="L19" s="66"/>
      <c r="M19" s="68">
        <v>5319844978</v>
      </c>
      <c r="N19" s="66"/>
      <c r="O19" s="68">
        <v>3686140261</v>
      </c>
      <c r="P19" s="66"/>
      <c r="Q19" s="78">
        <v>1665547239</v>
      </c>
      <c r="R19" s="42"/>
      <c r="S19" s="47"/>
    </row>
    <row r="20" spans="1:22" ht="26.25" customHeight="1" x14ac:dyDescent="0.6">
      <c r="A20" s="6" t="s">
        <v>58</v>
      </c>
      <c r="B20" s="66"/>
      <c r="C20" s="68">
        <v>0</v>
      </c>
      <c r="D20" s="66"/>
      <c r="E20" s="68">
        <v>0</v>
      </c>
      <c r="F20" s="66"/>
      <c r="G20" s="68">
        <v>0</v>
      </c>
      <c r="H20" s="66"/>
      <c r="I20" s="68">
        <v>0</v>
      </c>
      <c r="J20" s="66"/>
      <c r="K20" s="68">
        <v>1743000</v>
      </c>
      <c r="L20" s="66"/>
      <c r="M20" s="68">
        <v>1939511454</v>
      </c>
      <c r="N20" s="66"/>
      <c r="O20" s="68">
        <v>1963068824</v>
      </c>
      <c r="P20" s="66"/>
      <c r="Q20" s="78">
        <v>-11948260</v>
      </c>
      <c r="R20" s="42"/>
      <c r="S20" s="47"/>
    </row>
    <row r="21" spans="1:22" ht="26.25" customHeight="1" x14ac:dyDescent="0.6">
      <c r="A21" s="6" t="s">
        <v>55</v>
      </c>
      <c r="B21" s="66"/>
      <c r="C21" s="68">
        <v>0</v>
      </c>
      <c r="D21" s="66"/>
      <c r="E21" s="68">
        <v>0</v>
      </c>
      <c r="F21" s="66"/>
      <c r="G21" s="68">
        <v>0</v>
      </c>
      <c r="H21" s="66"/>
      <c r="I21" s="68">
        <v>0</v>
      </c>
      <c r="J21" s="66"/>
      <c r="K21" s="68">
        <v>23905</v>
      </c>
      <c r="L21" s="66"/>
      <c r="M21" s="68">
        <v>105682160</v>
      </c>
      <c r="N21" s="66"/>
      <c r="O21" s="68">
        <v>107764140</v>
      </c>
      <c r="P21" s="66"/>
      <c r="Q21" s="78">
        <v>-1449415</v>
      </c>
      <c r="R21" s="42"/>
      <c r="S21" s="47"/>
    </row>
    <row r="22" spans="1:22" ht="26.25" customHeight="1" x14ac:dyDescent="0.6">
      <c r="A22" s="6" t="s">
        <v>54</v>
      </c>
      <c r="B22" s="66"/>
      <c r="C22" s="68">
        <v>0</v>
      </c>
      <c r="D22" s="66"/>
      <c r="E22" s="68">
        <v>0</v>
      </c>
      <c r="F22" s="66"/>
      <c r="G22" s="68">
        <v>0</v>
      </c>
      <c r="H22" s="66"/>
      <c r="I22" s="68">
        <v>0</v>
      </c>
      <c r="J22" s="66"/>
      <c r="K22" s="68">
        <v>1166856</v>
      </c>
      <c r="L22" s="66"/>
      <c r="M22" s="68">
        <v>3069309927</v>
      </c>
      <c r="N22" s="66"/>
      <c r="O22" s="68">
        <v>3224558718</v>
      </c>
      <c r="P22" s="66"/>
      <c r="Q22" s="78">
        <v>-136877201</v>
      </c>
      <c r="R22" s="42"/>
      <c r="S22" s="47"/>
    </row>
    <row r="23" spans="1:22" ht="26.25" customHeight="1" x14ac:dyDescent="0.6">
      <c r="A23" s="6" t="s">
        <v>43</v>
      </c>
      <c r="B23" s="66"/>
      <c r="C23" s="68">
        <v>0</v>
      </c>
      <c r="D23" s="66"/>
      <c r="E23" s="68">
        <v>0</v>
      </c>
      <c r="F23" s="66"/>
      <c r="G23" s="68">
        <v>0</v>
      </c>
      <c r="H23" s="66"/>
      <c r="I23" s="68">
        <v>0</v>
      </c>
      <c r="J23" s="66"/>
      <c r="K23" s="68">
        <v>77520000</v>
      </c>
      <c r="L23" s="66"/>
      <c r="M23" s="68">
        <v>112754015604</v>
      </c>
      <c r="N23" s="66"/>
      <c r="O23" s="68">
        <v>94641055430</v>
      </c>
      <c r="P23" s="66"/>
      <c r="Q23" s="78">
        <v>18787860442</v>
      </c>
      <c r="R23" s="42"/>
      <c r="S23" s="47"/>
    </row>
    <row r="24" spans="1:22" ht="26.25" customHeight="1" x14ac:dyDescent="0.6">
      <c r="A24" s="6" t="s">
        <v>53</v>
      </c>
      <c r="B24" s="66"/>
      <c r="C24" s="68">
        <v>0</v>
      </c>
      <c r="D24" s="66"/>
      <c r="E24" s="68">
        <v>0</v>
      </c>
      <c r="F24" s="66"/>
      <c r="G24" s="68">
        <v>0</v>
      </c>
      <c r="H24" s="66"/>
      <c r="I24" s="68">
        <v>0</v>
      </c>
      <c r="J24" s="66"/>
      <c r="K24" s="68">
        <v>200000</v>
      </c>
      <c r="L24" s="66"/>
      <c r="M24" s="68">
        <v>1954302419</v>
      </c>
      <c r="N24" s="66"/>
      <c r="O24" s="68">
        <v>2071600196</v>
      </c>
      <c r="P24" s="66"/>
      <c r="Q24" s="78">
        <v>-105600196</v>
      </c>
      <c r="R24" s="42"/>
      <c r="S24" s="47"/>
    </row>
    <row r="25" spans="1:22" ht="26.25" customHeight="1" x14ac:dyDescent="0.6">
      <c r="A25" s="6" t="s">
        <v>315</v>
      </c>
      <c r="B25" s="66"/>
      <c r="C25" s="68">
        <v>0</v>
      </c>
      <c r="D25" s="66"/>
      <c r="E25" s="68">
        <v>0</v>
      </c>
      <c r="F25" s="66"/>
      <c r="G25" s="68">
        <v>0</v>
      </c>
      <c r="H25" s="66"/>
      <c r="I25" s="68">
        <v>0</v>
      </c>
      <c r="J25" s="66"/>
      <c r="K25" s="68">
        <v>1</v>
      </c>
      <c r="L25" s="66"/>
      <c r="M25" s="68">
        <v>1</v>
      </c>
      <c r="N25" s="66"/>
      <c r="O25" s="68">
        <v>4256</v>
      </c>
      <c r="P25" s="66"/>
      <c r="Q25" s="78">
        <v>-4255</v>
      </c>
      <c r="R25" s="42"/>
      <c r="S25" s="47"/>
    </row>
    <row r="26" spans="1:22" ht="26.25" customHeight="1" x14ac:dyDescent="0.6">
      <c r="A26" s="6" t="s">
        <v>260</v>
      </c>
      <c r="B26" s="66"/>
      <c r="C26" s="68">
        <v>0</v>
      </c>
      <c r="D26" s="66"/>
      <c r="E26" s="68">
        <v>0</v>
      </c>
      <c r="F26" s="66"/>
      <c r="G26" s="68">
        <v>0</v>
      </c>
      <c r="H26" s="66"/>
      <c r="I26" s="68">
        <v>0</v>
      </c>
      <c r="J26" s="66"/>
      <c r="K26" s="68">
        <v>270000</v>
      </c>
      <c r="L26" s="66"/>
      <c r="M26" s="68">
        <v>269951062500</v>
      </c>
      <c r="N26" s="66"/>
      <c r="O26" s="68">
        <v>262503533077</v>
      </c>
      <c r="P26" s="66"/>
      <c r="Q26" s="78">
        <v>7496466923</v>
      </c>
      <c r="R26" s="42"/>
      <c r="U26" s="34"/>
      <c r="V26" s="34"/>
    </row>
    <row r="27" spans="1:22" ht="26.25" customHeight="1" x14ac:dyDescent="0.6">
      <c r="A27" s="7" t="s">
        <v>321</v>
      </c>
      <c r="B27" s="66"/>
      <c r="C27" s="69">
        <v>0</v>
      </c>
      <c r="D27" s="66"/>
      <c r="E27" s="69">
        <v>0</v>
      </c>
      <c r="F27" s="66"/>
      <c r="G27" s="69">
        <v>0</v>
      </c>
      <c r="H27" s="66"/>
      <c r="I27" s="69">
        <v>0</v>
      </c>
      <c r="J27" s="66"/>
      <c r="K27" s="69">
        <v>400000</v>
      </c>
      <c r="L27" s="66"/>
      <c r="M27" s="69">
        <v>399980000000</v>
      </c>
      <c r="N27" s="66"/>
      <c r="O27" s="69">
        <v>399927500000</v>
      </c>
      <c r="P27" s="66"/>
      <c r="Q27" s="79">
        <v>72500000</v>
      </c>
      <c r="R27" s="42"/>
      <c r="U27" s="34"/>
      <c r="V27" s="34"/>
    </row>
    <row r="28" spans="1:22" ht="26.25" customHeight="1" x14ac:dyDescent="0.6">
      <c r="A28" s="8" t="s">
        <v>79</v>
      </c>
      <c r="B28" s="66"/>
      <c r="C28" s="70">
        <v>7684039</v>
      </c>
      <c r="D28" s="66"/>
      <c r="E28" s="70">
        <v>33974926477</v>
      </c>
      <c r="F28" s="66"/>
      <c r="G28" s="70">
        <v>34261267427</v>
      </c>
      <c r="H28" s="66"/>
      <c r="I28" s="70">
        <v>-286340950</v>
      </c>
      <c r="J28" s="66"/>
      <c r="K28" s="70">
        <v>94903904</v>
      </c>
      <c r="L28" s="66"/>
      <c r="M28" s="70">
        <v>843974666361</v>
      </c>
      <c r="N28" s="66"/>
      <c r="O28" s="70">
        <v>792893454442</v>
      </c>
      <c r="P28" s="66"/>
      <c r="Q28" s="80">
        <f>SUM(Q8:Q27)</f>
        <v>28112633485</v>
      </c>
      <c r="R28" s="47"/>
      <c r="U28" s="34"/>
      <c r="V28" s="34"/>
    </row>
    <row r="29" spans="1:22" ht="26.25" customHeight="1" x14ac:dyDescent="0.2">
      <c r="R29" s="47"/>
      <c r="U29" s="34"/>
    </row>
    <row r="30" spans="1:22" ht="26.25" customHeight="1" x14ac:dyDescent="0.2">
      <c r="R30" s="47"/>
      <c r="U30" s="34"/>
    </row>
    <row r="31" spans="1:22" ht="26.25" customHeight="1" x14ac:dyDescent="0.2">
      <c r="R31" s="47"/>
      <c r="U31" s="34"/>
    </row>
    <row r="32" spans="1:22" ht="26.25" customHeight="1" x14ac:dyDescent="0.2">
      <c r="R32" s="47"/>
      <c r="U32" s="34"/>
    </row>
    <row r="33" spans="1:17" ht="26.25" customHeight="1" x14ac:dyDescent="0.2">
      <c r="A33" s="200">
        <v>27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</row>
    <row r="34" spans="1:17" ht="26.25" customHeight="1" x14ac:dyDescent="0.2">
      <c r="Q34" s="42"/>
    </row>
    <row r="35" spans="1:17" ht="26.25" customHeight="1" x14ac:dyDescent="0.2">
      <c r="Q35" s="42"/>
    </row>
    <row r="36" spans="1:17" ht="26.25" customHeight="1" x14ac:dyDescent="0.2">
      <c r="Q36" s="42"/>
    </row>
    <row r="37" spans="1:17" ht="26.25" customHeight="1" x14ac:dyDescent="0.2">
      <c r="Q37" s="42"/>
    </row>
    <row r="38" spans="1:17" ht="26.25" customHeight="1" x14ac:dyDescent="0.2">
      <c r="Q38" s="47"/>
    </row>
  </sheetData>
  <mergeCells count="8">
    <mergeCell ref="A33:Q33"/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3891-6654-40D8-B738-379DB2EF781D}">
  <sheetPr>
    <pageSetUpPr fitToPage="1"/>
  </sheetPr>
  <dimension ref="A1:S146"/>
  <sheetViews>
    <sheetView rightToLeft="1" view="pageBreakPreview" topLeftCell="A127" zoomScaleNormal="100" zoomScaleSheetLayoutView="100" workbookViewId="0">
      <selection activeCell="S140" sqref="S140:S154"/>
    </sheetView>
  </sheetViews>
  <sheetFormatPr defaultRowHeight="12.75" x14ac:dyDescent="0.2"/>
  <cols>
    <col min="1" max="1" width="28.7109375" bestFit="1" customWidth="1"/>
    <col min="2" max="2" width="1.28515625" customWidth="1"/>
    <col min="3" max="3" width="14.85546875" customWidth="1"/>
    <col min="4" max="4" width="1.28515625" customWidth="1"/>
    <col min="5" max="5" width="17.42578125" bestFit="1" customWidth="1"/>
    <col min="6" max="6" width="1.28515625" customWidth="1"/>
    <col min="7" max="7" width="17.7109375" customWidth="1"/>
    <col min="8" max="8" width="1.28515625" customWidth="1"/>
    <col min="9" max="9" width="16.42578125" bestFit="1" customWidth="1"/>
    <col min="10" max="10" width="1.28515625" customWidth="1"/>
    <col min="11" max="11" width="19" bestFit="1" customWidth="1"/>
    <col min="12" max="12" width="1.28515625" customWidth="1"/>
    <col min="13" max="13" width="18.42578125" bestFit="1" customWidth="1"/>
    <col min="14" max="14" width="1.28515625" customWidth="1"/>
    <col min="15" max="15" width="17.5703125" bestFit="1" customWidth="1"/>
    <col min="16" max="16" width="1.28515625" customWidth="1"/>
    <col min="17" max="17" width="22.28515625" bestFit="1" customWidth="1"/>
    <col min="18" max="18" width="15.5703125" bestFit="1" customWidth="1"/>
    <col min="19" max="19" width="15.42578125" bestFit="1" customWidth="1"/>
  </cols>
  <sheetData>
    <row r="1" spans="1:18" ht="25.5" x14ac:dyDescent="0.2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1:18" ht="25.5" x14ac:dyDescent="0.2">
      <c r="A2" s="193" t="s">
        <v>293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8" ht="25.5" x14ac:dyDescent="0.2">
      <c r="A3" s="193" t="s">
        <v>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</row>
    <row r="4" spans="1:18" ht="7.35" customHeight="1" x14ac:dyDescent="0.2"/>
    <row r="5" spans="1:18" ht="18.75" customHeight="1" x14ac:dyDescent="0.2">
      <c r="A5" s="28" t="s">
        <v>361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8" ht="20.25" customHeight="1" x14ac:dyDescent="0.2">
      <c r="C6" s="195" t="s">
        <v>609</v>
      </c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Q6" s="165" t="s">
        <v>309</v>
      </c>
    </row>
    <row r="7" spans="1:18" ht="29.1" customHeight="1" x14ac:dyDescent="0.2">
      <c r="A7" s="165" t="s">
        <v>362</v>
      </c>
      <c r="C7" s="11" t="s">
        <v>606</v>
      </c>
      <c r="D7" s="3"/>
      <c r="E7" s="11" t="s">
        <v>363</v>
      </c>
      <c r="F7" s="3"/>
      <c r="G7" s="11" t="s">
        <v>364</v>
      </c>
      <c r="H7" s="3"/>
      <c r="I7" s="11" t="s">
        <v>365</v>
      </c>
      <c r="J7" s="3"/>
      <c r="K7" s="11" t="s">
        <v>366</v>
      </c>
      <c r="L7" s="3"/>
      <c r="M7" s="11" t="s">
        <v>367</v>
      </c>
      <c r="N7" s="3"/>
      <c r="O7" s="11" t="s">
        <v>368</v>
      </c>
      <c r="Q7" s="11" t="s">
        <v>368</v>
      </c>
    </row>
    <row r="8" spans="1:18" ht="21.75" customHeight="1" x14ac:dyDescent="0.2">
      <c r="A8" s="6" t="s">
        <v>198</v>
      </c>
      <c r="C8" s="41">
        <v>300000</v>
      </c>
      <c r="D8" s="42"/>
      <c r="E8" s="41">
        <v>0</v>
      </c>
      <c r="F8" s="42"/>
      <c r="G8" s="41">
        <v>569853225</v>
      </c>
      <c r="H8" s="42"/>
      <c r="I8" s="41">
        <v>0</v>
      </c>
      <c r="J8" s="42"/>
      <c r="K8" s="41">
        <v>0</v>
      </c>
      <c r="L8" s="42"/>
      <c r="M8" s="41">
        <v>0</v>
      </c>
      <c r="N8" s="42"/>
      <c r="O8" s="41">
        <v>-569853225</v>
      </c>
      <c r="P8" s="42"/>
      <c r="Q8" s="41">
        <v>-569853225</v>
      </c>
      <c r="R8" s="42"/>
    </row>
    <row r="9" spans="1:18" ht="21.75" customHeight="1" x14ac:dyDescent="0.2">
      <c r="A9" s="6" t="s">
        <v>588</v>
      </c>
      <c r="C9" s="45">
        <v>60000</v>
      </c>
      <c r="D9" s="42"/>
      <c r="E9" s="45">
        <v>0</v>
      </c>
      <c r="F9" s="42"/>
      <c r="G9" s="45">
        <v>6000000</v>
      </c>
      <c r="H9" s="42"/>
      <c r="I9" s="45">
        <v>0</v>
      </c>
      <c r="J9" s="42"/>
      <c r="K9" s="45">
        <v>0</v>
      </c>
      <c r="L9" s="42"/>
      <c r="M9" s="45">
        <v>1545</v>
      </c>
      <c r="N9" s="42"/>
      <c r="O9" s="45">
        <v>6000000</v>
      </c>
      <c r="P9" s="42"/>
      <c r="Q9" s="45">
        <v>6000000</v>
      </c>
      <c r="R9" s="42"/>
    </row>
    <row r="10" spans="1:18" ht="21.75" customHeight="1" x14ac:dyDescent="0.2">
      <c r="A10" s="6" t="s">
        <v>612</v>
      </c>
      <c r="C10" s="45">
        <v>0</v>
      </c>
      <c r="D10" s="42"/>
      <c r="E10" s="45">
        <v>0</v>
      </c>
      <c r="F10" s="42"/>
      <c r="G10" s="45">
        <v>0</v>
      </c>
      <c r="H10" s="42"/>
      <c r="I10" s="45">
        <v>0</v>
      </c>
      <c r="J10" s="42"/>
      <c r="K10" s="45">
        <v>0</v>
      </c>
      <c r="L10" s="42"/>
      <c r="M10" s="45">
        <v>0</v>
      </c>
      <c r="N10" s="42"/>
      <c r="O10" s="45">
        <v>0</v>
      </c>
      <c r="P10" s="42"/>
      <c r="Q10" s="45">
        <v>54811108</v>
      </c>
      <c r="R10" s="42"/>
    </row>
    <row r="11" spans="1:18" ht="21.75" customHeight="1" x14ac:dyDescent="0.2">
      <c r="A11" s="6" t="s">
        <v>613</v>
      </c>
      <c r="C11" s="45">
        <v>2505000</v>
      </c>
      <c r="D11" s="42"/>
      <c r="E11" s="45">
        <v>2000000</v>
      </c>
      <c r="F11" s="42"/>
      <c r="G11" s="45">
        <v>66656000</v>
      </c>
      <c r="H11" s="42"/>
      <c r="I11" s="45">
        <v>514</v>
      </c>
      <c r="J11" s="42"/>
      <c r="K11" s="45">
        <v>0</v>
      </c>
      <c r="L11" s="42"/>
      <c r="M11" s="45">
        <v>34306</v>
      </c>
      <c r="N11" s="42"/>
      <c r="O11" s="45">
        <v>64655486</v>
      </c>
      <c r="P11" s="42"/>
      <c r="Q11" s="45">
        <v>64655486</v>
      </c>
      <c r="R11" s="42"/>
    </row>
    <row r="12" spans="1:18" ht="21.75" customHeight="1" x14ac:dyDescent="0.2">
      <c r="A12" s="6" t="s">
        <v>614</v>
      </c>
      <c r="C12" s="45">
        <v>0</v>
      </c>
      <c r="D12" s="42"/>
      <c r="E12" s="45">
        <v>0</v>
      </c>
      <c r="F12" s="42"/>
      <c r="G12" s="45">
        <v>0</v>
      </c>
      <c r="H12" s="42"/>
      <c r="I12" s="45">
        <v>0</v>
      </c>
      <c r="J12" s="42"/>
      <c r="K12" s="45">
        <v>0</v>
      </c>
      <c r="L12" s="42"/>
      <c r="M12" s="45">
        <v>0</v>
      </c>
      <c r="N12" s="42"/>
      <c r="O12" s="45">
        <v>0</v>
      </c>
      <c r="P12" s="42"/>
      <c r="Q12" s="45">
        <v>-3183135524</v>
      </c>
      <c r="R12" s="42"/>
    </row>
    <row r="13" spans="1:18" ht="21.75" customHeight="1" x14ac:dyDescent="0.2">
      <c r="A13" s="6" t="s">
        <v>615</v>
      </c>
      <c r="C13" s="45">
        <v>0</v>
      </c>
      <c r="D13" s="42"/>
      <c r="E13" s="45">
        <v>0</v>
      </c>
      <c r="F13" s="42"/>
      <c r="G13" s="45">
        <v>0</v>
      </c>
      <c r="H13" s="42"/>
      <c r="I13" s="45">
        <v>0</v>
      </c>
      <c r="J13" s="42"/>
      <c r="K13" s="45">
        <v>0</v>
      </c>
      <c r="L13" s="42"/>
      <c r="M13" s="45">
        <v>0</v>
      </c>
      <c r="N13" s="42"/>
      <c r="O13" s="45">
        <v>0</v>
      </c>
      <c r="P13" s="42"/>
      <c r="Q13" s="45">
        <v>3071351860</v>
      </c>
      <c r="R13" s="42"/>
    </row>
    <row r="14" spans="1:18" ht="21.75" customHeight="1" x14ac:dyDescent="0.2">
      <c r="A14" s="6" t="s">
        <v>616</v>
      </c>
      <c r="C14" s="45">
        <v>560000</v>
      </c>
      <c r="D14" s="42"/>
      <c r="E14" s="45">
        <v>346088008</v>
      </c>
      <c r="F14" s="42"/>
      <c r="G14" s="45">
        <v>587923849</v>
      </c>
      <c r="H14" s="42"/>
      <c r="I14" s="45">
        <v>89110</v>
      </c>
      <c r="J14" s="42"/>
      <c r="K14" s="45">
        <v>0</v>
      </c>
      <c r="L14" s="42"/>
      <c r="M14" s="45">
        <v>542402</v>
      </c>
      <c r="N14" s="42"/>
      <c r="O14" s="45">
        <v>-241924951</v>
      </c>
      <c r="P14" s="42"/>
      <c r="Q14" s="45">
        <v>-771974425</v>
      </c>
      <c r="R14" s="42"/>
    </row>
    <row r="15" spans="1:18" ht="21.75" customHeight="1" x14ac:dyDescent="0.2">
      <c r="A15" s="6" t="s">
        <v>617</v>
      </c>
      <c r="C15" s="45">
        <v>0</v>
      </c>
      <c r="D15" s="42"/>
      <c r="E15" s="45">
        <v>0</v>
      </c>
      <c r="F15" s="42"/>
      <c r="G15" s="45">
        <v>0</v>
      </c>
      <c r="H15" s="42"/>
      <c r="I15" s="45">
        <v>0</v>
      </c>
      <c r="J15" s="42"/>
      <c r="K15" s="45">
        <v>0</v>
      </c>
      <c r="L15" s="42"/>
      <c r="M15" s="45">
        <v>0</v>
      </c>
      <c r="N15" s="42"/>
      <c r="O15" s="45">
        <v>0</v>
      </c>
      <c r="P15" s="42"/>
      <c r="Q15" s="45">
        <v>-18815035</v>
      </c>
      <c r="R15" s="42"/>
    </row>
    <row r="16" spans="1:18" ht="21.75" customHeight="1" x14ac:dyDescent="0.2">
      <c r="A16" s="6" t="s">
        <v>618</v>
      </c>
      <c r="C16" s="45">
        <v>132977000</v>
      </c>
      <c r="D16" s="42"/>
      <c r="E16" s="45">
        <v>2025153438.2999997</v>
      </c>
      <c r="F16" s="42"/>
      <c r="G16" s="45">
        <v>6127884608</v>
      </c>
      <c r="H16" s="42"/>
      <c r="I16" s="45">
        <v>520725</v>
      </c>
      <c r="J16" s="42"/>
      <c r="K16" s="45">
        <v>0</v>
      </c>
      <c r="L16" s="42"/>
      <c r="M16" s="45">
        <v>4814976</v>
      </c>
      <c r="N16" s="42"/>
      <c r="O16" s="45">
        <v>4102210444.6999998</v>
      </c>
      <c r="P16" s="42"/>
      <c r="Q16" s="45">
        <v>2651720940</v>
      </c>
      <c r="R16" s="42"/>
    </row>
    <row r="17" spans="1:18" ht="21.75" customHeight="1" x14ac:dyDescent="0.2">
      <c r="A17" s="6" t="s">
        <v>146</v>
      </c>
      <c r="C17" s="45">
        <v>1000</v>
      </c>
      <c r="D17" s="42"/>
      <c r="E17" s="45">
        <v>69000</v>
      </c>
      <c r="F17" s="42"/>
      <c r="G17" s="45">
        <v>134316</v>
      </c>
      <c r="H17" s="42"/>
      <c r="I17" s="45">
        <v>15</v>
      </c>
      <c r="J17" s="42"/>
      <c r="K17" s="45">
        <v>0</v>
      </c>
      <c r="L17" s="42"/>
      <c r="M17" s="45">
        <v>2754231</v>
      </c>
      <c r="N17" s="42"/>
      <c r="O17" s="45">
        <v>65301</v>
      </c>
      <c r="P17" s="42"/>
      <c r="Q17" s="45">
        <v>90560451</v>
      </c>
      <c r="R17" s="42"/>
    </row>
    <row r="18" spans="1:18" ht="21.75" customHeight="1" x14ac:dyDescent="0.2">
      <c r="A18" s="6" t="s">
        <v>178</v>
      </c>
      <c r="C18" s="45">
        <v>5108000</v>
      </c>
      <c r="D18" s="42"/>
      <c r="E18" s="45">
        <v>80168000</v>
      </c>
      <c r="F18" s="42"/>
      <c r="G18" s="45">
        <v>258094364</v>
      </c>
      <c r="H18" s="42"/>
      <c r="I18" s="45">
        <v>20616</v>
      </c>
      <c r="J18" s="42"/>
      <c r="K18" s="45">
        <v>0</v>
      </c>
      <c r="L18" s="42"/>
      <c r="M18" s="45">
        <v>301848</v>
      </c>
      <c r="N18" s="42"/>
      <c r="O18" s="45">
        <v>177905748</v>
      </c>
      <c r="P18" s="42"/>
      <c r="Q18" s="45">
        <v>3050073544</v>
      </c>
      <c r="R18" s="42"/>
    </row>
    <row r="19" spans="1:18" ht="21.75" customHeight="1" x14ac:dyDescent="0.2">
      <c r="A19" s="6" t="s">
        <v>563</v>
      </c>
      <c r="C19" s="45">
        <v>0</v>
      </c>
      <c r="D19" s="42"/>
      <c r="E19" s="45">
        <v>0</v>
      </c>
      <c r="F19" s="42"/>
      <c r="G19" s="45">
        <v>0</v>
      </c>
      <c r="H19" s="42"/>
      <c r="I19" s="45">
        <v>0</v>
      </c>
      <c r="J19" s="42"/>
      <c r="K19" s="45">
        <v>0</v>
      </c>
      <c r="L19" s="42"/>
      <c r="M19" s="45">
        <v>0</v>
      </c>
      <c r="N19" s="42"/>
      <c r="O19" s="45">
        <v>0</v>
      </c>
      <c r="P19" s="42"/>
      <c r="Q19" s="45">
        <v>40919409</v>
      </c>
      <c r="R19" s="42"/>
    </row>
    <row r="20" spans="1:18" ht="21.75" customHeight="1" x14ac:dyDescent="0.2">
      <c r="A20" s="6" t="s">
        <v>110</v>
      </c>
      <c r="C20" s="45">
        <v>10000</v>
      </c>
      <c r="D20" s="42"/>
      <c r="E20" s="45">
        <v>41300000</v>
      </c>
      <c r="F20" s="42"/>
      <c r="G20" s="45">
        <v>37990215</v>
      </c>
      <c r="H20" s="42"/>
      <c r="I20" s="45">
        <v>20650</v>
      </c>
      <c r="J20" s="42"/>
      <c r="K20" s="45">
        <v>206500</v>
      </c>
      <c r="L20" s="42"/>
      <c r="M20" s="45">
        <v>0</v>
      </c>
      <c r="N20" s="42"/>
      <c r="O20" s="45">
        <v>10473620</v>
      </c>
      <c r="P20" s="42"/>
      <c r="Q20" s="45">
        <v>6106561793</v>
      </c>
      <c r="R20" s="42"/>
    </row>
    <row r="21" spans="1:18" ht="21.75" customHeight="1" x14ac:dyDescent="0.2">
      <c r="A21" s="6" t="s">
        <v>567</v>
      </c>
      <c r="C21" s="45">
        <v>0</v>
      </c>
      <c r="D21" s="42"/>
      <c r="E21" s="45">
        <v>0</v>
      </c>
      <c r="F21" s="42"/>
      <c r="G21" s="45">
        <v>0</v>
      </c>
      <c r="H21" s="42"/>
      <c r="I21" s="45">
        <v>0</v>
      </c>
      <c r="J21" s="42"/>
      <c r="K21" s="45">
        <v>0</v>
      </c>
      <c r="L21" s="42"/>
      <c r="M21" s="45">
        <v>0</v>
      </c>
      <c r="N21" s="42"/>
      <c r="O21" s="45">
        <v>0</v>
      </c>
      <c r="P21" s="42"/>
      <c r="Q21" s="45">
        <v>625891691</v>
      </c>
      <c r="R21" s="42"/>
    </row>
    <row r="22" spans="1:18" ht="21.75" customHeight="1" x14ac:dyDescent="0.2">
      <c r="A22" s="6" t="s">
        <v>165</v>
      </c>
      <c r="C22" s="45">
        <v>106000</v>
      </c>
      <c r="D22" s="42"/>
      <c r="E22" s="45">
        <v>0</v>
      </c>
      <c r="F22" s="42"/>
      <c r="G22" s="45">
        <v>7841980</v>
      </c>
      <c r="H22" s="42"/>
      <c r="I22" s="45">
        <v>0</v>
      </c>
      <c r="J22" s="42"/>
      <c r="K22" s="45">
        <v>0</v>
      </c>
      <c r="L22" s="42"/>
      <c r="M22" s="45">
        <v>0</v>
      </c>
      <c r="N22" s="42"/>
      <c r="O22" s="45">
        <v>-7841980</v>
      </c>
      <c r="P22" s="42"/>
      <c r="Q22" s="45">
        <v>-7841980</v>
      </c>
      <c r="R22" s="42"/>
    </row>
    <row r="23" spans="1:18" ht="21.75" customHeight="1" x14ac:dyDescent="0.2">
      <c r="A23" s="6" t="s">
        <v>122</v>
      </c>
      <c r="C23" s="45">
        <v>0</v>
      </c>
      <c r="D23" s="42"/>
      <c r="E23" s="45">
        <v>0</v>
      </c>
      <c r="F23" s="42"/>
      <c r="G23" s="45">
        <v>0</v>
      </c>
      <c r="H23" s="42"/>
      <c r="I23" s="45">
        <v>0</v>
      </c>
      <c r="J23" s="42"/>
      <c r="K23" s="45">
        <v>0</v>
      </c>
      <c r="L23" s="42"/>
      <c r="M23" s="45">
        <v>0</v>
      </c>
      <c r="N23" s="42"/>
      <c r="O23" s="45">
        <v>0</v>
      </c>
      <c r="P23" s="42"/>
      <c r="Q23" s="45">
        <v>36308415874</v>
      </c>
      <c r="R23" s="42"/>
    </row>
    <row r="24" spans="1:18" ht="21.75" customHeight="1" x14ac:dyDescent="0.2">
      <c r="A24" s="6" t="s">
        <v>501</v>
      </c>
      <c r="C24" s="45">
        <v>0</v>
      </c>
      <c r="D24" s="42"/>
      <c r="E24" s="45">
        <v>0</v>
      </c>
      <c r="F24" s="42"/>
      <c r="G24" s="45">
        <v>0</v>
      </c>
      <c r="H24" s="42"/>
      <c r="I24" s="45">
        <v>0</v>
      </c>
      <c r="J24" s="42"/>
      <c r="K24" s="45">
        <v>0</v>
      </c>
      <c r="L24" s="42"/>
      <c r="M24" s="45">
        <v>0</v>
      </c>
      <c r="N24" s="42"/>
      <c r="O24" s="45">
        <v>0</v>
      </c>
      <c r="P24" s="42"/>
      <c r="Q24" s="45">
        <v>-3379231981</v>
      </c>
      <c r="R24" s="42"/>
    </row>
    <row r="25" spans="1:18" ht="21.75" customHeight="1" x14ac:dyDescent="0.2">
      <c r="A25" s="6" t="s">
        <v>527</v>
      </c>
      <c r="C25" s="45">
        <v>0</v>
      </c>
      <c r="D25" s="42"/>
      <c r="E25" s="45">
        <v>0</v>
      </c>
      <c r="F25" s="42"/>
      <c r="G25" s="45">
        <v>0</v>
      </c>
      <c r="H25" s="42"/>
      <c r="I25" s="45">
        <v>0</v>
      </c>
      <c r="J25" s="42"/>
      <c r="K25" s="45">
        <v>0</v>
      </c>
      <c r="L25" s="42"/>
      <c r="M25" s="45">
        <v>0</v>
      </c>
      <c r="N25" s="42"/>
      <c r="O25" s="45">
        <v>0</v>
      </c>
      <c r="P25" s="42"/>
      <c r="Q25" s="45">
        <v>-280451</v>
      </c>
      <c r="R25" s="42"/>
    </row>
    <row r="26" spans="1:18" ht="21.75" customHeight="1" x14ac:dyDescent="0.2">
      <c r="A26" s="6" t="s">
        <v>502</v>
      </c>
      <c r="C26" s="45">
        <v>0</v>
      </c>
      <c r="D26" s="42"/>
      <c r="E26" s="45">
        <v>0</v>
      </c>
      <c r="F26" s="42"/>
      <c r="G26" s="45">
        <v>0</v>
      </c>
      <c r="H26" s="42"/>
      <c r="I26" s="45">
        <v>0</v>
      </c>
      <c r="J26" s="42"/>
      <c r="K26" s="45">
        <v>0</v>
      </c>
      <c r="L26" s="42"/>
      <c r="M26" s="45">
        <v>0</v>
      </c>
      <c r="N26" s="42"/>
      <c r="O26" s="45">
        <v>0</v>
      </c>
      <c r="P26" s="42"/>
      <c r="Q26" s="45">
        <v>-9528817741</v>
      </c>
      <c r="R26" s="42"/>
    </row>
    <row r="27" spans="1:18" ht="21.75" customHeight="1" x14ac:dyDescent="0.2">
      <c r="A27" s="6" t="s">
        <v>503</v>
      </c>
      <c r="C27" s="45">
        <v>0</v>
      </c>
      <c r="D27" s="42"/>
      <c r="E27" s="45">
        <v>0</v>
      </c>
      <c r="F27" s="42"/>
      <c r="G27" s="45">
        <v>0</v>
      </c>
      <c r="H27" s="42"/>
      <c r="I27" s="45">
        <v>0</v>
      </c>
      <c r="J27" s="42"/>
      <c r="K27" s="45">
        <v>0</v>
      </c>
      <c r="L27" s="42"/>
      <c r="M27" s="45">
        <v>0</v>
      </c>
      <c r="N27" s="42"/>
      <c r="O27" s="45">
        <v>0</v>
      </c>
      <c r="P27" s="42"/>
      <c r="Q27" s="45">
        <v>-5210138519</v>
      </c>
      <c r="R27" s="42"/>
    </row>
    <row r="28" spans="1:18" ht="21.75" customHeight="1" x14ac:dyDescent="0.2">
      <c r="A28" s="6" t="s">
        <v>148</v>
      </c>
      <c r="C28" s="45">
        <v>0</v>
      </c>
      <c r="D28" s="42"/>
      <c r="E28" s="45">
        <v>0</v>
      </c>
      <c r="F28" s="42"/>
      <c r="G28" s="45">
        <v>0</v>
      </c>
      <c r="H28" s="42"/>
      <c r="I28" s="45">
        <v>0</v>
      </c>
      <c r="J28" s="42"/>
      <c r="K28" s="45">
        <v>0</v>
      </c>
      <c r="L28" s="42"/>
      <c r="M28" s="45">
        <v>0</v>
      </c>
      <c r="N28" s="42"/>
      <c r="O28" s="45">
        <v>0</v>
      </c>
      <c r="P28" s="42"/>
      <c r="Q28" s="45">
        <v>138482382</v>
      </c>
      <c r="R28" s="42"/>
    </row>
    <row r="29" spans="1:18" ht="21.75" customHeight="1" x14ac:dyDescent="0.2">
      <c r="A29" s="6" t="s">
        <v>504</v>
      </c>
      <c r="C29" s="45">
        <v>0</v>
      </c>
      <c r="D29" s="42"/>
      <c r="E29" s="45">
        <v>0</v>
      </c>
      <c r="F29" s="42"/>
      <c r="G29" s="45">
        <v>0</v>
      </c>
      <c r="H29" s="42"/>
      <c r="I29" s="45">
        <v>0</v>
      </c>
      <c r="J29" s="42"/>
      <c r="K29" s="45">
        <v>0</v>
      </c>
      <c r="L29" s="42"/>
      <c r="M29" s="45">
        <v>0</v>
      </c>
      <c r="N29" s="42"/>
      <c r="O29" s="45">
        <v>0</v>
      </c>
      <c r="P29" s="42"/>
      <c r="Q29" s="45">
        <v>500000110</v>
      </c>
      <c r="R29" s="42"/>
    </row>
    <row r="30" spans="1:18" ht="21.75" customHeight="1" x14ac:dyDescent="0.2">
      <c r="A30" s="6" t="s">
        <v>177</v>
      </c>
      <c r="C30" s="45">
        <v>3762000</v>
      </c>
      <c r="D30" s="42"/>
      <c r="E30" s="45">
        <v>36634000</v>
      </c>
      <c r="F30" s="42"/>
      <c r="G30" s="45">
        <v>121417000</v>
      </c>
      <c r="H30" s="42"/>
      <c r="I30" s="45">
        <v>9429</v>
      </c>
      <c r="J30" s="42"/>
      <c r="K30" s="45">
        <v>0</v>
      </c>
      <c r="L30" s="42"/>
      <c r="M30" s="45">
        <v>83468</v>
      </c>
      <c r="N30" s="42"/>
      <c r="O30" s="45">
        <v>84773571</v>
      </c>
      <c r="P30" s="42"/>
      <c r="Q30" s="45">
        <v>19710167111</v>
      </c>
      <c r="R30" s="42"/>
    </row>
    <row r="31" spans="1:18" ht="21.75" customHeight="1" x14ac:dyDescent="0.2">
      <c r="A31" s="6" t="s">
        <v>212</v>
      </c>
      <c r="C31" s="45">
        <v>33000000</v>
      </c>
      <c r="D31" s="42"/>
      <c r="E31" s="45">
        <v>264000000</v>
      </c>
      <c r="F31" s="42"/>
      <c r="G31" s="45">
        <v>1837518713</v>
      </c>
      <c r="H31" s="42"/>
      <c r="I31" s="45">
        <v>67928</v>
      </c>
      <c r="J31" s="42"/>
      <c r="K31" s="45">
        <v>0</v>
      </c>
      <c r="L31" s="42"/>
      <c r="M31" s="45">
        <v>2574418</v>
      </c>
      <c r="N31" s="42"/>
      <c r="O31" s="45">
        <v>1573450785</v>
      </c>
      <c r="P31" s="42"/>
      <c r="Q31" s="45">
        <v>1573450785</v>
      </c>
      <c r="R31" s="42"/>
    </row>
    <row r="32" spans="1:18" ht="21.75" customHeight="1" x14ac:dyDescent="0.2">
      <c r="A32" s="6" t="s">
        <v>505</v>
      </c>
      <c r="C32" s="45">
        <v>0</v>
      </c>
      <c r="D32" s="42"/>
      <c r="E32" s="45">
        <v>0</v>
      </c>
      <c r="F32" s="42"/>
      <c r="G32" s="45">
        <v>0</v>
      </c>
      <c r="H32" s="42"/>
      <c r="I32" s="45">
        <v>0</v>
      </c>
      <c r="J32" s="42"/>
      <c r="K32" s="45">
        <v>0</v>
      </c>
      <c r="L32" s="42"/>
      <c r="M32" s="45">
        <v>0</v>
      </c>
      <c r="N32" s="42"/>
      <c r="O32" s="45">
        <v>0</v>
      </c>
      <c r="P32" s="42"/>
      <c r="Q32" s="45">
        <v>-1805493268</v>
      </c>
      <c r="R32" s="42"/>
    </row>
    <row r="33" spans="1:18" ht="21.75" customHeight="1" x14ac:dyDescent="0.2">
      <c r="A33" s="6" t="s">
        <v>78</v>
      </c>
      <c r="C33" s="45">
        <v>260000</v>
      </c>
      <c r="D33" s="42"/>
      <c r="E33" s="45">
        <v>572000000</v>
      </c>
      <c r="F33" s="42"/>
      <c r="G33" s="45">
        <v>161800000</v>
      </c>
      <c r="H33" s="42"/>
      <c r="I33" s="45">
        <v>286000</v>
      </c>
      <c r="J33" s="42"/>
      <c r="K33" s="45">
        <v>2860000</v>
      </c>
      <c r="L33" s="42"/>
      <c r="M33" s="45">
        <v>41662</v>
      </c>
      <c r="N33" s="42"/>
      <c r="O33" s="45">
        <v>18378582</v>
      </c>
      <c r="P33" s="42"/>
      <c r="Q33" s="45">
        <v>1350880207</v>
      </c>
      <c r="R33" s="42"/>
    </row>
    <row r="34" spans="1:18" ht="21.75" customHeight="1" x14ac:dyDescent="0.2">
      <c r="A34" s="6" t="s">
        <v>92</v>
      </c>
      <c r="C34" s="45">
        <v>71388000</v>
      </c>
      <c r="D34" s="42"/>
      <c r="E34" s="45">
        <v>7368046457.8999996</v>
      </c>
      <c r="F34" s="42"/>
      <c r="G34" s="45">
        <v>3334503414</v>
      </c>
      <c r="H34" s="42"/>
      <c r="I34" s="45">
        <v>3296140</v>
      </c>
      <c r="J34" s="42"/>
      <c r="K34" s="45">
        <v>28847500</v>
      </c>
      <c r="L34" s="42"/>
      <c r="M34" s="45">
        <v>7043078</v>
      </c>
      <c r="N34" s="42"/>
      <c r="O34" s="45">
        <v>2106035712.0999999</v>
      </c>
      <c r="P34" s="42"/>
      <c r="Q34" s="45">
        <v>6611669448</v>
      </c>
      <c r="R34" s="42"/>
    </row>
    <row r="35" spans="1:18" ht="21.75" customHeight="1" thickBot="1" x14ac:dyDescent="0.25">
      <c r="A35" s="6" t="s">
        <v>458</v>
      </c>
      <c r="C35" s="9">
        <f>SUM(C8:C34)</f>
        <v>250037000</v>
      </c>
      <c r="E35" s="9">
        <f>SUM(E8:E34)</f>
        <v>10735458904.199999</v>
      </c>
      <c r="G35" s="9">
        <f>SUM(G8:G34)</f>
        <v>13117617684</v>
      </c>
      <c r="I35" s="9">
        <f>SUM(I8:I34)</f>
        <v>4311127</v>
      </c>
      <c r="K35" s="9">
        <f>SUM(K8:K34)</f>
        <v>31914000</v>
      </c>
      <c r="M35" s="9">
        <f>SUM(M8:M34)</f>
        <v>18191934</v>
      </c>
      <c r="O35" s="9">
        <f>SUM(O8:O34)</f>
        <v>7324329093.7999992</v>
      </c>
      <c r="Q35" s="9">
        <f>SUM(Q8:Q34)</f>
        <v>57480030050</v>
      </c>
      <c r="R35" s="42"/>
    </row>
    <row r="36" spans="1:18" ht="21.75" customHeight="1" thickTop="1" x14ac:dyDescent="0.2">
      <c r="A36" s="182">
        <v>28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42"/>
    </row>
    <row r="37" spans="1:18" ht="21.75" customHeight="1" x14ac:dyDescent="0.2">
      <c r="A37" s="193" t="s">
        <v>0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42"/>
    </row>
    <row r="38" spans="1:18" ht="21.75" customHeight="1" x14ac:dyDescent="0.2">
      <c r="A38" s="193" t="s">
        <v>293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42"/>
    </row>
    <row r="39" spans="1:18" ht="21.75" customHeight="1" x14ac:dyDescent="0.2">
      <c r="A39" s="193" t="s">
        <v>2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42"/>
    </row>
    <row r="40" spans="1:18" ht="21.75" customHeight="1" x14ac:dyDescent="0.2">
      <c r="A40" s="28" t="s">
        <v>361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42"/>
    </row>
    <row r="41" spans="1:18" ht="21.75" customHeight="1" x14ac:dyDescent="0.2">
      <c r="C41" s="195" t="s">
        <v>609</v>
      </c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Q41" s="165" t="s">
        <v>309</v>
      </c>
      <c r="R41" s="42"/>
    </row>
    <row r="42" spans="1:18" ht="21.75" customHeight="1" x14ac:dyDescent="0.2">
      <c r="A42" s="165" t="s">
        <v>362</v>
      </c>
      <c r="C42" s="11" t="s">
        <v>606</v>
      </c>
      <c r="D42" s="3"/>
      <c r="E42" s="11" t="s">
        <v>363</v>
      </c>
      <c r="F42" s="3"/>
      <c r="G42" s="11" t="s">
        <v>364</v>
      </c>
      <c r="H42" s="3"/>
      <c r="I42" s="11" t="s">
        <v>365</v>
      </c>
      <c r="J42" s="3"/>
      <c r="K42" s="11" t="s">
        <v>366</v>
      </c>
      <c r="L42" s="3"/>
      <c r="M42" s="11" t="s">
        <v>367</v>
      </c>
      <c r="N42" s="3"/>
      <c r="O42" s="11" t="s">
        <v>368</v>
      </c>
      <c r="Q42" s="11" t="s">
        <v>368</v>
      </c>
      <c r="R42" s="42"/>
    </row>
    <row r="43" spans="1:18" ht="21.75" customHeight="1" x14ac:dyDescent="0.2">
      <c r="A43" s="6" t="s">
        <v>457</v>
      </c>
      <c r="C43" s="45">
        <f>C35</f>
        <v>250037000</v>
      </c>
      <c r="D43" s="42"/>
      <c r="E43" s="45">
        <f>E35</f>
        <v>10735458904.199999</v>
      </c>
      <c r="F43" s="42"/>
      <c r="G43" s="45">
        <f>G35</f>
        <v>13117617684</v>
      </c>
      <c r="H43" s="42"/>
      <c r="I43" s="45">
        <f>I35</f>
        <v>4311127</v>
      </c>
      <c r="J43" s="42"/>
      <c r="K43" s="45">
        <f>K35</f>
        <v>31914000</v>
      </c>
      <c r="L43" s="42"/>
      <c r="M43" s="45">
        <f>M35</f>
        <v>18191934</v>
      </c>
      <c r="N43" s="42"/>
      <c r="O43" s="45">
        <f>O35</f>
        <v>7324329093.7999992</v>
      </c>
      <c r="P43" s="42"/>
      <c r="Q43" s="45">
        <f>Q35</f>
        <v>57480030050</v>
      </c>
      <c r="R43" s="42"/>
    </row>
    <row r="44" spans="1:18" ht="21.75" customHeight="1" x14ac:dyDescent="0.2">
      <c r="A44" s="6" t="s">
        <v>100</v>
      </c>
      <c r="C44" s="45">
        <v>3713000</v>
      </c>
      <c r="D44" s="42"/>
      <c r="E44" s="45">
        <v>15594000</v>
      </c>
      <c r="F44" s="42"/>
      <c r="G44" s="45">
        <v>965682864</v>
      </c>
      <c r="H44" s="42"/>
      <c r="I44" s="45">
        <v>7797</v>
      </c>
      <c r="J44" s="42"/>
      <c r="K44" s="45">
        <v>77970</v>
      </c>
      <c r="L44" s="42"/>
      <c r="M44" s="45">
        <v>27154</v>
      </c>
      <c r="N44" s="42"/>
      <c r="O44" s="45">
        <v>961826009</v>
      </c>
      <c r="P44" s="42"/>
      <c r="Q44" s="45">
        <v>352956989</v>
      </c>
      <c r="R44" s="42"/>
    </row>
    <row r="45" spans="1:18" ht="21.75" customHeight="1" x14ac:dyDescent="0.2">
      <c r="A45" s="6" t="s">
        <v>506</v>
      </c>
      <c r="C45" s="45">
        <v>0</v>
      </c>
      <c r="D45" s="42"/>
      <c r="E45" s="45">
        <v>0</v>
      </c>
      <c r="F45" s="42"/>
      <c r="G45" s="45">
        <v>0</v>
      </c>
      <c r="H45" s="42"/>
      <c r="I45" s="45">
        <v>0</v>
      </c>
      <c r="J45" s="42"/>
      <c r="K45" s="45">
        <v>0</v>
      </c>
      <c r="L45" s="42"/>
      <c r="M45" s="45">
        <v>0</v>
      </c>
      <c r="N45" s="42"/>
      <c r="O45" s="45">
        <v>0</v>
      </c>
      <c r="P45" s="42"/>
      <c r="Q45" s="45">
        <v>2196996</v>
      </c>
      <c r="R45" s="42"/>
    </row>
    <row r="46" spans="1:18" ht="21.75" customHeight="1" x14ac:dyDescent="0.2">
      <c r="A46" s="6" t="s">
        <v>314</v>
      </c>
      <c r="C46" s="45">
        <v>0</v>
      </c>
      <c r="D46" s="42"/>
      <c r="E46" s="45">
        <v>0</v>
      </c>
      <c r="F46" s="42"/>
      <c r="G46" s="45">
        <v>0</v>
      </c>
      <c r="H46" s="42"/>
      <c r="I46" s="45">
        <v>0</v>
      </c>
      <c r="J46" s="42"/>
      <c r="K46" s="45">
        <v>0</v>
      </c>
      <c r="L46" s="42"/>
      <c r="M46" s="45">
        <v>0</v>
      </c>
      <c r="N46" s="42"/>
      <c r="O46" s="45">
        <v>0</v>
      </c>
      <c r="P46" s="42"/>
      <c r="Q46" s="45">
        <v>55985580</v>
      </c>
      <c r="R46" s="42"/>
    </row>
    <row r="47" spans="1:18" ht="21.75" customHeight="1" x14ac:dyDescent="0.2">
      <c r="A47" s="6" t="s">
        <v>111</v>
      </c>
      <c r="C47" s="45">
        <v>8371000</v>
      </c>
      <c r="D47" s="42"/>
      <c r="E47" s="45">
        <v>4476080.7</v>
      </c>
      <c r="F47" s="42"/>
      <c r="G47" s="45">
        <v>233701000</v>
      </c>
      <c r="H47" s="42"/>
      <c r="I47" s="45">
        <v>1146</v>
      </c>
      <c r="J47" s="42"/>
      <c r="K47" s="45">
        <v>0</v>
      </c>
      <c r="L47" s="42"/>
      <c r="M47" s="45">
        <v>120306</v>
      </c>
      <c r="N47" s="42"/>
      <c r="O47" s="45">
        <v>229223773.30000001</v>
      </c>
      <c r="P47" s="42"/>
      <c r="Q47" s="45">
        <v>16710699252</v>
      </c>
      <c r="R47" s="42"/>
    </row>
    <row r="48" spans="1:18" ht="21.75" customHeight="1" x14ac:dyDescent="0.2">
      <c r="A48" s="6" t="s">
        <v>168</v>
      </c>
      <c r="C48" s="45">
        <v>171646000</v>
      </c>
      <c r="D48" s="42"/>
      <c r="E48" s="45">
        <v>1381642884</v>
      </c>
      <c r="F48" s="42"/>
      <c r="G48" s="45">
        <v>31667630909</v>
      </c>
      <c r="H48" s="42"/>
      <c r="I48" s="45">
        <v>355207</v>
      </c>
      <c r="J48" s="42"/>
      <c r="K48" s="45">
        <v>0</v>
      </c>
      <c r="L48" s="42"/>
      <c r="M48" s="45">
        <v>33997705</v>
      </c>
      <c r="N48" s="42"/>
      <c r="O48" s="45">
        <v>30285632818</v>
      </c>
      <c r="P48" s="42"/>
      <c r="Q48" s="45">
        <v>32694499603</v>
      </c>
      <c r="R48" s="42"/>
    </row>
    <row r="49" spans="1:18" ht="21.75" customHeight="1" x14ac:dyDescent="0.2">
      <c r="A49" s="6" t="s">
        <v>532</v>
      </c>
      <c r="C49" s="45">
        <v>0</v>
      </c>
      <c r="D49" s="42"/>
      <c r="E49" s="45">
        <v>0</v>
      </c>
      <c r="F49" s="42"/>
      <c r="G49" s="45">
        <v>0</v>
      </c>
      <c r="H49" s="42"/>
      <c r="I49" s="45">
        <v>0</v>
      </c>
      <c r="J49" s="42"/>
      <c r="K49" s="45">
        <v>0</v>
      </c>
      <c r="L49" s="42"/>
      <c r="M49" s="45">
        <v>0</v>
      </c>
      <c r="N49" s="42"/>
      <c r="O49" s="45">
        <v>0</v>
      </c>
      <c r="P49" s="42"/>
      <c r="Q49" s="45">
        <v>94467409</v>
      </c>
      <c r="R49" s="42"/>
    </row>
    <row r="50" spans="1:18" ht="21.75" customHeight="1" x14ac:dyDescent="0.2">
      <c r="A50" s="6" t="s">
        <v>159</v>
      </c>
      <c r="C50" s="45">
        <v>0</v>
      </c>
      <c r="D50" s="42"/>
      <c r="E50" s="45">
        <v>0</v>
      </c>
      <c r="F50" s="42"/>
      <c r="G50" s="45">
        <v>0</v>
      </c>
      <c r="H50" s="42"/>
      <c r="I50" s="45">
        <v>0</v>
      </c>
      <c r="J50" s="42"/>
      <c r="K50" s="45">
        <v>0</v>
      </c>
      <c r="L50" s="42"/>
      <c r="M50" s="45">
        <v>0</v>
      </c>
      <c r="N50" s="42"/>
      <c r="O50" s="45">
        <v>0</v>
      </c>
      <c r="P50" s="42"/>
      <c r="Q50" s="45">
        <v>6674386</v>
      </c>
      <c r="R50" s="42"/>
    </row>
    <row r="51" spans="1:18" ht="21.75" customHeight="1" x14ac:dyDescent="0.2">
      <c r="A51" s="6" t="s">
        <v>77</v>
      </c>
      <c r="C51" s="45">
        <v>248514000</v>
      </c>
      <c r="D51" s="42"/>
      <c r="E51" s="45">
        <v>6393487122.6000004</v>
      </c>
      <c r="F51" s="42"/>
      <c r="G51" s="45">
        <v>18565890543</v>
      </c>
      <c r="H51" s="42"/>
      <c r="I51" s="45">
        <v>1644819</v>
      </c>
      <c r="J51" s="42"/>
      <c r="K51" s="45">
        <v>0</v>
      </c>
      <c r="L51" s="42"/>
      <c r="M51" s="45">
        <v>44838420</v>
      </c>
      <c r="N51" s="42"/>
      <c r="O51" s="45">
        <v>12170758601.4</v>
      </c>
      <c r="P51" s="42"/>
      <c r="Q51" s="45">
        <v>19487729479</v>
      </c>
      <c r="R51" s="42"/>
    </row>
    <row r="52" spans="1:18" ht="21.75" customHeight="1" x14ac:dyDescent="0.2">
      <c r="A52" s="6" t="s">
        <v>533</v>
      </c>
      <c r="C52" s="45">
        <v>7702000</v>
      </c>
      <c r="D52" s="42"/>
      <c r="E52" s="45">
        <v>12164495000</v>
      </c>
      <c r="F52" s="42"/>
      <c r="G52" s="45">
        <v>4789371446</v>
      </c>
      <c r="H52" s="42"/>
      <c r="I52" s="45">
        <v>6082155</v>
      </c>
      <c r="J52" s="42"/>
      <c r="K52" s="45">
        <v>60820620</v>
      </c>
      <c r="L52" s="42"/>
      <c r="M52" s="45">
        <v>1607607</v>
      </c>
      <c r="N52" s="42"/>
      <c r="O52" s="45">
        <v>773015613</v>
      </c>
      <c r="P52" s="42"/>
      <c r="Q52" s="45">
        <v>902828548</v>
      </c>
      <c r="R52" s="42"/>
    </row>
    <row r="53" spans="1:18" ht="21.75" customHeight="1" x14ac:dyDescent="0.2">
      <c r="A53" s="6" t="s">
        <v>147</v>
      </c>
      <c r="C53" s="45">
        <v>11842000</v>
      </c>
      <c r="D53" s="42"/>
      <c r="E53" s="45">
        <v>654480940.79999995</v>
      </c>
      <c r="F53" s="42"/>
      <c r="G53" s="45">
        <v>1360135364</v>
      </c>
      <c r="H53" s="42"/>
      <c r="I53" s="45">
        <v>168463</v>
      </c>
      <c r="J53" s="42"/>
      <c r="K53" s="45">
        <v>0</v>
      </c>
      <c r="L53" s="42"/>
      <c r="M53" s="45">
        <v>1963686</v>
      </c>
      <c r="N53" s="42"/>
      <c r="O53" s="45">
        <v>705485960.20000005</v>
      </c>
      <c r="P53" s="42"/>
      <c r="Q53" s="45">
        <v>705485901</v>
      </c>
      <c r="R53" s="42"/>
    </row>
    <row r="54" spans="1:18" ht="21.75" customHeight="1" x14ac:dyDescent="0.2">
      <c r="A54" s="6" t="s">
        <v>610</v>
      </c>
      <c r="C54" s="45">
        <v>40314000</v>
      </c>
      <c r="D54" s="42"/>
      <c r="E54" s="45">
        <v>14000000</v>
      </c>
      <c r="F54" s="42"/>
      <c r="G54" s="45">
        <v>2453838000</v>
      </c>
      <c r="H54" s="42"/>
      <c r="I54" s="45">
        <v>3526</v>
      </c>
      <c r="J54" s="42"/>
      <c r="K54" s="45">
        <v>0</v>
      </c>
      <c r="L54" s="42"/>
      <c r="M54" s="45">
        <v>1263362</v>
      </c>
      <c r="N54" s="42"/>
      <c r="O54" s="45">
        <v>2439834474</v>
      </c>
      <c r="P54" s="42"/>
      <c r="Q54" s="45">
        <v>2439834474</v>
      </c>
      <c r="R54" s="42"/>
    </row>
    <row r="55" spans="1:18" ht="21.75" customHeight="1" x14ac:dyDescent="0.2">
      <c r="A55" s="6" t="s">
        <v>611</v>
      </c>
      <c r="C55" s="45">
        <v>0</v>
      </c>
      <c r="D55" s="42"/>
      <c r="E55" s="45">
        <v>0</v>
      </c>
      <c r="F55" s="42"/>
      <c r="G55" s="45">
        <v>0</v>
      </c>
      <c r="H55" s="42"/>
      <c r="I55" s="45">
        <v>0</v>
      </c>
      <c r="J55" s="42"/>
      <c r="K55" s="45">
        <v>0</v>
      </c>
      <c r="L55" s="42"/>
      <c r="M55" s="45">
        <v>0</v>
      </c>
      <c r="N55" s="42"/>
      <c r="O55" s="45">
        <v>0</v>
      </c>
      <c r="P55" s="42"/>
      <c r="Q55" s="45">
        <v>1943094173</v>
      </c>
      <c r="R55" s="42"/>
    </row>
    <row r="56" spans="1:18" ht="21.75" customHeight="1" x14ac:dyDescent="0.2">
      <c r="A56" s="6" t="s">
        <v>158</v>
      </c>
      <c r="C56" s="45">
        <v>83000000</v>
      </c>
      <c r="D56" s="42"/>
      <c r="E56" s="45">
        <v>414999400</v>
      </c>
      <c r="F56" s="42"/>
      <c r="G56" s="45">
        <v>3052655798</v>
      </c>
      <c r="H56" s="42"/>
      <c r="I56" s="45">
        <v>106537</v>
      </c>
      <c r="J56" s="42"/>
      <c r="K56" s="45">
        <v>0</v>
      </c>
      <c r="L56" s="42"/>
      <c r="M56" s="45">
        <v>5846514</v>
      </c>
      <c r="N56" s="42"/>
      <c r="O56" s="45">
        <v>2637549861</v>
      </c>
      <c r="P56" s="42"/>
      <c r="Q56" s="45">
        <v>2660250244</v>
      </c>
      <c r="R56" s="42"/>
    </row>
    <row r="57" spans="1:18" ht="21.75" customHeight="1" x14ac:dyDescent="0.2">
      <c r="A57" s="6" t="s">
        <v>132</v>
      </c>
      <c r="C57" s="45">
        <v>0</v>
      </c>
      <c r="D57" s="42"/>
      <c r="E57" s="45">
        <v>0</v>
      </c>
      <c r="F57" s="42"/>
      <c r="G57" s="45">
        <v>0</v>
      </c>
      <c r="H57" s="42"/>
      <c r="I57" s="45">
        <v>0</v>
      </c>
      <c r="J57" s="42"/>
      <c r="K57" s="45">
        <v>0</v>
      </c>
      <c r="L57" s="42"/>
      <c r="M57" s="45">
        <v>0</v>
      </c>
      <c r="N57" s="42"/>
      <c r="O57" s="45">
        <v>0</v>
      </c>
      <c r="P57" s="42"/>
      <c r="Q57" s="45">
        <v>59478472</v>
      </c>
      <c r="R57" s="42"/>
    </row>
    <row r="58" spans="1:18" ht="21.75" customHeight="1" x14ac:dyDescent="0.2">
      <c r="A58" s="6" t="s">
        <v>170</v>
      </c>
      <c r="C58" s="45">
        <v>168015000</v>
      </c>
      <c r="D58" s="42"/>
      <c r="E58" s="45">
        <v>645499400</v>
      </c>
      <c r="F58" s="42"/>
      <c r="G58" s="45">
        <v>2233212758</v>
      </c>
      <c r="H58" s="42"/>
      <c r="I58" s="45">
        <v>166610</v>
      </c>
      <c r="J58" s="42"/>
      <c r="K58" s="45">
        <v>22500</v>
      </c>
      <c r="L58" s="42"/>
      <c r="M58" s="45">
        <v>2493432</v>
      </c>
      <c r="N58" s="42"/>
      <c r="O58" s="45">
        <v>1590335073</v>
      </c>
      <c r="P58" s="42"/>
      <c r="Q58" s="45">
        <v>1590359223</v>
      </c>
      <c r="R58" s="42"/>
    </row>
    <row r="59" spans="1:18" ht="21.75" customHeight="1" x14ac:dyDescent="0.2">
      <c r="A59" s="6" t="s">
        <v>114</v>
      </c>
      <c r="C59" s="45">
        <v>1390000</v>
      </c>
      <c r="D59" s="42"/>
      <c r="E59" s="45">
        <v>4600000</v>
      </c>
      <c r="F59" s="42"/>
      <c r="G59" s="45">
        <v>125600001</v>
      </c>
      <c r="H59" s="42"/>
      <c r="I59" s="45">
        <v>2300</v>
      </c>
      <c r="J59" s="42"/>
      <c r="K59" s="45">
        <v>23000</v>
      </c>
      <c r="L59" s="42"/>
      <c r="M59" s="45">
        <v>64676</v>
      </c>
      <c r="N59" s="42"/>
      <c r="O59" s="45">
        <v>125335926</v>
      </c>
      <c r="P59" s="42"/>
      <c r="Q59" s="45">
        <v>0</v>
      </c>
      <c r="R59" s="42"/>
    </row>
    <row r="60" spans="1:18" ht="21.75" customHeight="1" x14ac:dyDescent="0.2">
      <c r="A60" s="6" t="s">
        <v>596</v>
      </c>
      <c r="C60" s="45">
        <v>0</v>
      </c>
      <c r="D60" s="42"/>
      <c r="E60" s="45">
        <v>0</v>
      </c>
      <c r="F60" s="42"/>
      <c r="G60" s="45">
        <v>0</v>
      </c>
      <c r="H60" s="42"/>
      <c r="I60" s="45">
        <v>0</v>
      </c>
      <c r="J60" s="42"/>
      <c r="K60" s="45">
        <v>0</v>
      </c>
      <c r="L60" s="42"/>
      <c r="M60" s="45">
        <v>0</v>
      </c>
      <c r="N60" s="42"/>
      <c r="O60" s="45">
        <v>0</v>
      </c>
      <c r="P60" s="42"/>
      <c r="Q60" s="45">
        <v>132569586</v>
      </c>
      <c r="R60" s="42"/>
    </row>
    <row r="61" spans="1:18" ht="21.75" customHeight="1" x14ac:dyDescent="0.2">
      <c r="A61" s="6" t="s">
        <v>126</v>
      </c>
      <c r="C61" s="45">
        <v>534000</v>
      </c>
      <c r="D61" s="42"/>
      <c r="E61" s="45">
        <v>104400000</v>
      </c>
      <c r="F61" s="42"/>
      <c r="G61" s="45">
        <v>124923824</v>
      </c>
      <c r="H61" s="42"/>
      <c r="I61" s="45">
        <v>52200</v>
      </c>
      <c r="J61" s="42"/>
      <c r="K61" s="45">
        <v>522000</v>
      </c>
      <c r="L61" s="42"/>
      <c r="M61" s="45">
        <v>0</v>
      </c>
      <c r="N61" s="42"/>
      <c r="O61" s="45">
        <v>13366285</v>
      </c>
      <c r="P61" s="42"/>
      <c r="Q61" s="45">
        <v>18920419</v>
      </c>
      <c r="R61" s="42"/>
    </row>
    <row r="62" spans="1:18" ht="21.75" customHeight="1" x14ac:dyDescent="0.2">
      <c r="A62" s="6" t="s">
        <v>608</v>
      </c>
      <c r="C62" s="45">
        <v>0</v>
      </c>
      <c r="D62" s="42"/>
      <c r="E62" s="45">
        <v>0</v>
      </c>
      <c r="F62" s="42"/>
      <c r="G62" s="45">
        <v>0</v>
      </c>
      <c r="H62" s="42"/>
      <c r="I62" s="45">
        <v>0</v>
      </c>
      <c r="J62" s="42"/>
      <c r="K62" s="45">
        <v>0</v>
      </c>
      <c r="L62" s="42"/>
      <c r="M62" s="45">
        <v>0</v>
      </c>
      <c r="N62" s="42"/>
      <c r="O62" s="45">
        <v>0</v>
      </c>
      <c r="P62" s="42"/>
      <c r="Q62" s="45">
        <v>-5784047</v>
      </c>
      <c r="R62" s="42"/>
    </row>
    <row r="63" spans="1:18" ht="21.75" customHeight="1" x14ac:dyDescent="0.2">
      <c r="A63" s="6" t="s">
        <v>538</v>
      </c>
      <c r="C63" s="45">
        <v>0</v>
      </c>
      <c r="D63" s="42"/>
      <c r="E63" s="45">
        <v>0</v>
      </c>
      <c r="F63" s="42"/>
      <c r="G63" s="45">
        <v>0</v>
      </c>
      <c r="H63" s="42"/>
      <c r="I63" s="45">
        <v>0</v>
      </c>
      <c r="J63" s="42"/>
      <c r="K63" s="45">
        <v>0</v>
      </c>
      <c r="L63" s="42"/>
      <c r="M63" s="45">
        <v>0</v>
      </c>
      <c r="N63" s="42"/>
      <c r="O63" s="45">
        <v>0</v>
      </c>
      <c r="P63" s="42"/>
      <c r="Q63" s="45">
        <v>149306</v>
      </c>
      <c r="R63" s="42"/>
    </row>
    <row r="64" spans="1:18" ht="21.75" customHeight="1" x14ac:dyDescent="0.2">
      <c r="A64" s="6" t="s">
        <v>549</v>
      </c>
      <c r="C64" s="45">
        <v>0</v>
      </c>
      <c r="D64" s="42"/>
      <c r="E64" s="45">
        <v>0</v>
      </c>
      <c r="F64" s="42"/>
      <c r="G64" s="45">
        <v>0</v>
      </c>
      <c r="H64" s="42"/>
      <c r="I64" s="45">
        <v>0</v>
      </c>
      <c r="J64" s="42"/>
      <c r="K64" s="45">
        <v>0</v>
      </c>
      <c r="L64" s="42"/>
      <c r="M64" s="45">
        <v>0</v>
      </c>
      <c r="N64" s="42"/>
      <c r="O64" s="45">
        <v>0</v>
      </c>
      <c r="P64" s="42"/>
      <c r="Q64" s="45">
        <v>938814</v>
      </c>
      <c r="R64" s="42"/>
    </row>
    <row r="65" spans="1:18" ht="21.75" customHeight="1" x14ac:dyDescent="0.2">
      <c r="A65" s="6" t="s">
        <v>550</v>
      </c>
      <c r="C65" s="45">
        <v>0</v>
      </c>
      <c r="D65" s="42"/>
      <c r="E65" s="45">
        <v>0</v>
      </c>
      <c r="F65" s="42"/>
      <c r="G65" s="45">
        <v>0</v>
      </c>
      <c r="H65" s="42"/>
      <c r="I65" s="45">
        <v>0</v>
      </c>
      <c r="J65" s="42"/>
      <c r="K65" s="45">
        <v>0</v>
      </c>
      <c r="L65" s="42"/>
      <c r="M65" s="45">
        <v>0</v>
      </c>
      <c r="N65" s="42"/>
      <c r="O65" s="45">
        <v>0</v>
      </c>
      <c r="P65" s="42"/>
      <c r="Q65" s="45">
        <v>188362605</v>
      </c>
      <c r="R65" s="42"/>
    </row>
    <row r="66" spans="1:18" ht="21.75" customHeight="1" x14ac:dyDescent="0.2">
      <c r="A66" s="6" t="s">
        <v>551</v>
      </c>
      <c r="C66" s="45">
        <v>0</v>
      </c>
      <c r="D66" s="42"/>
      <c r="E66" s="45">
        <v>0</v>
      </c>
      <c r="F66" s="42"/>
      <c r="G66" s="45">
        <v>0</v>
      </c>
      <c r="H66" s="42"/>
      <c r="I66" s="45">
        <v>0</v>
      </c>
      <c r="J66" s="42"/>
      <c r="K66" s="45">
        <v>0</v>
      </c>
      <c r="L66" s="42"/>
      <c r="M66" s="45">
        <v>0</v>
      </c>
      <c r="N66" s="42"/>
      <c r="O66" s="45">
        <v>0</v>
      </c>
      <c r="P66" s="42"/>
      <c r="Q66" s="45">
        <v>-258320090</v>
      </c>
      <c r="R66" s="42"/>
    </row>
    <row r="67" spans="1:18" ht="21.75" customHeight="1" x14ac:dyDescent="0.2">
      <c r="A67" s="6" t="s">
        <v>581</v>
      </c>
      <c r="C67" s="45">
        <v>0</v>
      </c>
      <c r="D67" s="42"/>
      <c r="E67" s="45">
        <v>0</v>
      </c>
      <c r="F67" s="42"/>
      <c r="G67" s="45">
        <v>0</v>
      </c>
      <c r="H67" s="42"/>
      <c r="I67" s="45">
        <v>0</v>
      </c>
      <c r="J67" s="42"/>
      <c r="K67" s="45">
        <v>0</v>
      </c>
      <c r="L67" s="42"/>
      <c r="M67" s="45">
        <v>0</v>
      </c>
      <c r="N67" s="42"/>
      <c r="O67" s="45">
        <v>0</v>
      </c>
      <c r="P67" s="42"/>
      <c r="Q67" s="45">
        <v>232824</v>
      </c>
      <c r="R67" s="42"/>
    </row>
    <row r="68" spans="1:18" ht="21.75" customHeight="1" x14ac:dyDescent="0.2">
      <c r="A68" s="6" t="s">
        <v>32</v>
      </c>
      <c r="C68" s="45">
        <v>138000</v>
      </c>
      <c r="D68" s="42"/>
      <c r="E68" s="45">
        <v>0</v>
      </c>
      <c r="F68" s="42"/>
      <c r="G68" s="45">
        <v>96851055</v>
      </c>
      <c r="H68" s="42"/>
      <c r="I68" s="45">
        <v>0</v>
      </c>
      <c r="J68" s="42"/>
      <c r="K68" s="45">
        <v>0</v>
      </c>
      <c r="L68" s="42"/>
      <c r="M68" s="45">
        <v>0</v>
      </c>
      <c r="N68" s="42"/>
      <c r="O68" s="45">
        <v>-96851055</v>
      </c>
      <c r="P68" s="42"/>
      <c r="Q68" s="45">
        <v>-157032977</v>
      </c>
      <c r="R68" s="42"/>
    </row>
    <row r="69" spans="1:18" ht="21.75" customHeight="1" x14ac:dyDescent="0.2">
      <c r="A69" s="6" t="s">
        <v>513</v>
      </c>
      <c r="C69" s="45">
        <v>0</v>
      </c>
      <c r="D69" s="42"/>
      <c r="E69" s="45">
        <v>0</v>
      </c>
      <c r="F69" s="42"/>
      <c r="G69" s="45">
        <v>0</v>
      </c>
      <c r="H69" s="42"/>
      <c r="I69" s="45">
        <v>0</v>
      </c>
      <c r="J69" s="42"/>
      <c r="K69" s="45">
        <v>0</v>
      </c>
      <c r="L69" s="42"/>
      <c r="M69" s="45">
        <v>0</v>
      </c>
      <c r="N69" s="42"/>
      <c r="O69" s="45">
        <v>0</v>
      </c>
      <c r="P69" s="42"/>
      <c r="Q69" s="45">
        <v>-475627747</v>
      </c>
      <c r="R69" s="42"/>
    </row>
    <row r="70" spans="1:18" ht="21.75" customHeight="1" x14ac:dyDescent="0.2">
      <c r="A70" s="6" t="s">
        <v>172</v>
      </c>
      <c r="C70" s="45">
        <v>0</v>
      </c>
      <c r="D70" s="42"/>
      <c r="E70" s="45">
        <v>0</v>
      </c>
      <c r="F70" s="42"/>
      <c r="G70" s="45">
        <v>0</v>
      </c>
      <c r="H70" s="42"/>
      <c r="I70" s="45">
        <v>0</v>
      </c>
      <c r="J70" s="42"/>
      <c r="K70" s="45">
        <v>0</v>
      </c>
      <c r="L70" s="42"/>
      <c r="M70" s="45">
        <v>0</v>
      </c>
      <c r="N70" s="42"/>
      <c r="O70" s="45">
        <v>0</v>
      </c>
      <c r="P70" s="42"/>
      <c r="Q70" s="45">
        <v>503504881</v>
      </c>
      <c r="R70" s="42"/>
    </row>
    <row r="71" spans="1:18" ht="21.75" customHeight="1" thickBot="1" x14ac:dyDescent="0.25">
      <c r="A71" s="6" t="s">
        <v>458</v>
      </c>
      <c r="C71" s="9">
        <f>SUM(C43:C70)</f>
        <v>995216000</v>
      </c>
      <c r="E71" s="9">
        <f>SUM(E43:E70)</f>
        <v>32533133732.299999</v>
      </c>
      <c r="G71" s="9">
        <f>SUM(G43:G70)</f>
        <v>78787111246</v>
      </c>
      <c r="I71" s="9">
        <f>SUM(I43:I70)</f>
        <v>12901887</v>
      </c>
      <c r="K71" s="9">
        <f>SUM(K43:K70)</f>
        <v>93380090</v>
      </c>
      <c r="M71" s="9">
        <f>SUM(M43:M70)</f>
        <v>110414796</v>
      </c>
      <c r="O71" s="9">
        <f>SUM(O43:O70)</f>
        <v>59159842432.699997</v>
      </c>
      <c r="Q71" s="9">
        <f>SUM(Q43:Q70)</f>
        <v>137134484353</v>
      </c>
      <c r="R71" s="42"/>
    </row>
    <row r="72" spans="1:18" ht="21.75" customHeight="1" thickTop="1" x14ac:dyDescent="0.2">
      <c r="A72" s="194">
        <v>29</v>
      </c>
      <c r="B72" s="194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42"/>
    </row>
    <row r="73" spans="1:18" ht="21.75" customHeight="1" x14ac:dyDescent="0.2">
      <c r="A73" s="193" t="s">
        <v>0</v>
      </c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42"/>
    </row>
    <row r="74" spans="1:18" ht="21.75" customHeight="1" x14ac:dyDescent="0.2">
      <c r="A74" s="193" t="s">
        <v>293</v>
      </c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42"/>
    </row>
    <row r="75" spans="1:18" ht="21.75" customHeight="1" x14ac:dyDescent="0.2">
      <c r="A75" s="193" t="s">
        <v>2</v>
      </c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42"/>
    </row>
    <row r="76" spans="1:18" ht="21.75" customHeight="1" x14ac:dyDescent="0.2">
      <c r="A76" s="28" t="s">
        <v>361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42"/>
    </row>
    <row r="77" spans="1:18" ht="21.75" customHeight="1" x14ac:dyDescent="0.2">
      <c r="C77" s="195" t="s">
        <v>609</v>
      </c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Q77" s="165" t="s">
        <v>309</v>
      </c>
      <c r="R77" s="42"/>
    </row>
    <row r="78" spans="1:18" ht="21.75" customHeight="1" x14ac:dyDescent="0.2">
      <c r="A78" s="165" t="s">
        <v>362</v>
      </c>
      <c r="C78" s="11" t="s">
        <v>606</v>
      </c>
      <c r="D78" s="3"/>
      <c r="E78" s="11" t="s">
        <v>363</v>
      </c>
      <c r="F78" s="3"/>
      <c r="G78" s="11" t="s">
        <v>364</v>
      </c>
      <c r="H78" s="3"/>
      <c r="I78" s="11" t="s">
        <v>365</v>
      </c>
      <c r="J78" s="3"/>
      <c r="K78" s="11" t="s">
        <v>366</v>
      </c>
      <c r="L78" s="3"/>
      <c r="M78" s="11" t="s">
        <v>367</v>
      </c>
      <c r="N78" s="3"/>
      <c r="O78" s="11" t="s">
        <v>368</v>
      </c>
      <c r="Q78" s="11" t="s">
        <v>368</v>
      </c>
      <c r="R78" s="42"/>
    </row>
    <row r="79" spans="1:18" ht="21.75" customHeight="1" x14ac:dyDescent="0.2">
      <c r="A79" s="6" t="s">
        <v>457</v>
      </c>
      <c r="C79" s="45">
        <f>C71</f>
        <v>995216000</v>
      </c>
      <c r="D79" s="42"/>
      <c r="E79" s="45">
        <f>E71</f>
        <v>32533133732.299999</v>
      </c>
      <c r="F79" s="42"/>
      <c r="G79" s="45">
        <f>G71</f>
        <v>78787111246</v>
      </c>
      <c r="H79" s="42"/>
      <c r="I79" s="45">
        <f>I71</f>
        <v>12901887</v>
      </c>
      <c r="J79" s="42"/>
      <c r="K79" s="45">
        <f>K71</f>
        <v>93380090</v>
      </c>
      <c r="L79" s="42"/>
      <c r="M79" s="45">
        <f>M71</f>
        <v>110414796</v>
      </c>
      <c r="N79" s="42"/>
      <c r="O79" s="45">
        <f>O71</f>
        <v>59159842432.699997</v>
      </c>
      <c r="P79" s="42"/>
      <c r="Q79" s="45">
        <f>Q71</f>
        <v>137134484353</v>
      </c>
      <c r="R79" s="42"/>
    </row>
    <row r="80" spans="1:18" ht="21.75" customHeight="1" x14ac:dyDescent="0.2">
      <c r="A80" s="6" t="s">
        <v>514</v>
      </c>
      <c r="C80" s="45">
        <v>0</v>
      </c>
      <c r="D80" s="42"/>
      <c r="E80" s="45">
        <v>0</v>
      </c>
      <c r="F80" s="42"/>
      <c r="G80" s="45">
        <v>0</v>
      </c>
      <c r="H80" s="42"/>
      <c r="I80" s="45">
        <v>0</v>
      </c>
      <c r="J80" s="42"/>
      <c r="K80" s="45">
        <v>0</v>
      </c>
      <c r="L80" s="42"/>
      <c r="M80" s="45">
        <v>0</v>
      </c>
      <c r="N80" s="42"/>
      <c r="O80" s="45">
        <v>0</v>
      </c>
      <c r="P80" s="42"/>
      <c r="Q80" s="45">
        <v>660566428</v>
      </c>
      <c r="R80" s="42"/>
    </row>
    <row r="81" spans="1:18" ht="21.75" customHeight="1" x14ac:dyDescent="0.2">
      <c r="A81" s="6" t="s">
        <v>123</v>
      </c>
      <c r="C81" s="45">
        <v>1390000</v>
      </c>
      <c r="D81" s="42"/>
      <c r="E81" s="45">
        <v>183897000</v>
      </c>
      <c r="F81" s="42"/>
      <c r="G81" s="45">
        <v>237532346</v>
      </c>
      <c r="H81" s="42"/>
      <c r="I81" s="45">
        <v>47350</v>
      </c>
      <c r="J81" s="42"/>
      <c r="K81" s="45">
        <v>0</v>
      </c>
      <c r="L81" s="42"/>
      <c r="M81" s="45">
        <v>178282</v>
      </c>
      <c r="N81" s="42"/>
      <c r="O81" s="45">
        <v>53587996</v>
      </c>
      <c r="P81" s="42"/>
      <c r="Q81" s="45">
        <v>588407064</v>
      </c>
      <c r="R81" s="42"/>
    </row>
    <row r="82" spans="1:18" ht="21.75" customHeight="1" x14ac:dyDescent="0.2">
      <c r="A82" s="6" t="s">
        <v>160</v>
      </c>
      <c r="C82" s="45">
        <v>0</v>
      </c>
      <c r="D82" s="42"/>
      <c r="E82" s="45">
        <v>0</v>
      </c>
      <c r="F82" s="42"/>
      <c r="G82" s="45">
        <v>0</v>
      </c>
      <c r="H82" s="42"/>
      <c r="I82" s="45">
        <v>0</v>
      </c>
      <c r="J82" s="42"/>
      <c r="K82" s="45">
        <v>0</v>
      </c>
      <c r="L82" s="42"/>
      <c r="M82" s="45">
        <v>0</v>
      </c>
      <c r="N82" s="42"/>
      <c r="O82" s="45">
        <v>0</v>
      </c>
      <c r="P82" s="42"/>
      <c r="Q82" s="45">
        <v>-13040126</v>
      </c>
      <c r="R82" s="42"/>
    </row>
    <row r="83" spans="1:18" ht="21.75" customHeight="1" x14ac:dyDescent="0.2">
      <c r="A83" s="6" t="s">
        <v>175</v>
      </c>
      <c r="C83" s="45">
        <v>0</v>
      </c>
      <c r="D83" s="42"/>
      <c r="E83" s="45">
        <v>0</v>
      </c>
      <c r="F83" s="42"/>
      <c r="G83" s="45">
        <v>0</v>
      </c>
      <c r="H83" s="42"/>
      <c r="I83" s="45">
        <v>0</v>
      </c>
      <c r="J83" s="42"/>
      <c r="K83" s="45">
        <v>0</v>
      </c>
      <c r="L83" s="42"/>
      <c r="M83" s="45">
        <v>0</v>
      </c>
      <c r="N83" s="42"/>
      <c r="O83" s="45">
        <v>0</v>
      </c>
      <c r="P83" s="42"/>
      <c r="Q83" s="45">
        <v>412295378</v>
      </c>
      <c r="R83" s="42"/>
    </row>
    <row r="84" spans="1:18" ht="21.75" customHeight="1" x14ac:dyDescent="0.2">
      <c r="A84" s="6" t="s">
        <v>544</v>
      </c>
      <c r="C84" s="45">
        <v>0</v>
      </c>
      <c r="D84" s="42"/>
      <c r="E84" s="45">
        <v>0</v>
      </c>
      <c r="F84" s="42"/>
      <c r="G84" s="45">
        <v>0</v>
      </c>
      <c r="H84" s="42"/>
      <c r="I84" s="45">
        <v>0</v>
      </c>
      <c r="J84" s="42"/>
      <c r="K84" s="45">
        <v>0</v>
      </c>
      <c r="L84" s="42"/>
      <c r="M84" s="45">
        <v>0</v>
      </c>
      <c r="N84" s="42"/>
      <c r="O84" s="45">
        <v>0</v>
      </c>
      <c r="P84" s="42"/>
      <c r="Q84" s="45">
        <v>381041853</v>
      </c>
      <c r="R84" s="42"/>
    </row>
    <row r="85" spans="1:18" ht="21.75" customHeight="1" x14ac:dyDescent="0.2">
      <c r="A85" s="6" t="s">
        <v>169</v>
      </c>
      <c r="C85" s="45">
        <v>216000</v>
      </c>
      <c r="D85" s="42"/>
      <c r="E85" s="45">
        <v>61776000</v>
      </c>
      <c r="F85" s="42"/>
      <c r="G85" s="45">
        <v>63510001</v>
      </c>
      <c r="H85" s="42"/>
      <c r="I85" s="45">
        <v>15902</v>
      </c>
      <c r="J85" s="42"/>
      <c r="K85" s="45">
        <v>0</v>
      </c>
      <c r="L85" s="42"/>
      <c r="M85" s="45">
        <v>16307</v>
      </c>
      <c r="N85" s="42"/>
      <c r="O85" s="45">
        <v>1718099</v>
      </c>
      <c r="P85" s="42"/>
      <c r="Q85" s="45">
        <v>64242995</v>
      </c>
      <c r="R85" s="42"/>
    </row>
    <row r="86" spans="1:18" ht="21.75" customHeight="1" x14ac:dyDescent="0.2">
      <c r="A86" s="6" t="s">
        <v>140</v>
      </c>
      <c r="C86" s="45">
        <v>75665000</v>
      </c>
      <c r="D86" s="42"/>
      <c r="E86" s="45">
        <v>10064745</v>
      </c>
      <c r="F86" s="42"/>
      <c r="G86" s="45">
        <v>1814516803</v>
      </c>
      <c r="H86" s="42"/>
      <c r="I86" s="45">
        <v>3150</v>
      </c>
      <c r="J86" s="42"/>
      <c r="K86" s="45">
        <v>12000</v>
      </c>
      <c r="L86" s="42"/>
      <c r="M86" s="45">
        <v>946098</v>
      </c>
      <c r="N86" s="42"/>
      <c r="O86" s="45">
        <v>1807190281</v>
      </c>
      <c r="P86" s="42"/>
      <c r="Q86" s="45">
        <v>3580470879</v>
      </c>
      <c r="R86" s="42"/>
    </row>
    <row r="87" spans="1:18" ht="21.75" customHeight="1" x14ac:dyDescent="0.2">
      <c r="A87" s="6" t="s">
        <v>130</v>
      </c>
      <c r="C87" s="45">
        <v>224599000</v>
      </c>
      <c r="D87" s="42"/>
      <c r="E87" s="45">
        <v>597698525.89999998</v>
      </c>
      <c r="F87" s="42"/>
      <c r="G87" s="45">
        <v>16929546595</v>
      </c>
      <c r="H87" s="42"/>
      <c r="I87" s="45">
        <v>202347</v>
      </c>
      <c r="J87" s="42"/>
      <c r="K87" s="45">
        <v>1017500</v>
      </c>
      <c r="L87" s="42"/>
      <c r="M87" s="45">
        <v>26406284</v>
      </c>
      <c r="N87" s="42"/>
      <c r="O87" s="45">
        <v>16498185170.099998</v>
      </c>
      <c r="P87" s="42"/>
      <c r="Q87" s="45">
        <v>15672066372</v>
      </c>
      <c r="R87" s="42"/>
    </row>
    <row r="88" spans="1:18" ht="21.75" customHeight="1" x14ac:dyDescent="0.2">
      <c r="A88" s="6" t="s">
        <v>511</v>
      </c>
      <c r="C88" s="45">
        <v>0</v>
      </c>
      <c r="D88" s="42"/>
      <c r="E88" s="45">
        <v>0</v>
      </c>
      <c r="F88" s="42"/>
      <c r="G88" s="45">
        <v>0</v>
      </c>
      <c r="H88" s="42"/>
      <c r="I88" s="45">
        <v>0</v>
      </c>
      <c r="J88" s="42"/>
      <c r="K88" s="45">
        <v>0</v>
      </c>
      <c r="L88" s="42"/>
      <c r="M88" s="45">
        <v>0</v>
      </c>
      <c r="N88" s="42"/>
      <c r="O88" s="45">
        <v>0</v>
      </c>
      <c r="P88" s="42"/>
      <c r="Q88" s="45">
        <v>68137115</v>
      </c>
      <c r="R88" s="42"/>
    </row>
    <row r="89" spans="1:18" ht="21.75" customHeight="1" x14ac:dyDescent="0.2">
      <c r="A89" s="6" t="s">
        <v>153</v>
      </c>
      <c r="C89" s="45">
        <v>89000</v>
      </c>
      <c r="D89" s="42"/>
      <c r="E89" s="45">
        <v>0</v>
      </c>
      <c r="F89" s="42"/>
      <c r="G89" s="45">
        <v>18351286</v>
      </c>
      <c r="H89" s="42"/>
      <c r="I89" s="45">
        <v>0</v>
      </c>
      <c r="J89" s="42"/>
      <c r="K89" s="45">
        <v>0</v>
      </c>
      <c r="L89" s="42"/>
      <c r="M89" s="45">
        <v>3003</v>
      </c>
      <c r="N89" s="42"/>
      <c r="O89" s="45">
        <v>18351286</v>
      </c>
      <c r="P89" s="42"/>
      <c r="Q89" s="45">
        <v>0</v>
      </c>
      <c r="R89" s="42"/>
    </row>
    <row r="90" spans="1:18" ht="21.75" customHeight="1" x14ac:dyDescent="0.2">
      <c r="A90" s="6" t="s">
        <v>512</v>
      </c>
      <c r="C90" s="45">
        <v>0</v>
      </c>
      <c r="D90" s="42"/>
      <c r="E90" s="45">
        <v>0</v>
      </c>
      <c r="F90" s="42"/>
      <c r="G90" s="45">
        <v>0</v>
      </c>
      <c r="H90" s="42"/>
      <c r="I90" s="45">
        <v>0</v>
      </c>
      <c r="J90" s="42"/>
      <c r="K90" s="45">
        <v>0</v>
      </c>
      <c r="L90" s="42"/>
      <c r="M90" s="45">
        <v>0</v>
      </c>
      <c r="N90" s="42"/>
      <c r="O90" s="45">
        <v>0</v>
      </c>
      <c r="P90" s="42"/>
      <c r="Q90" s="45">
        <v>1167452031</v>
      </c>
      <c r="R90" s="42"/>
    </row>
    <row r="91" spans="1:18" ht="21.75" customHeight="1" x14ac:dyDescent="0.2">
      <c r="A91" s="6" t="s">
        <v>127</v>
      </c>
      <c r="C91" s="45">
        <v>11000</v>
      </c>
      <c r="D91" s="42"/>
      <c r="E91" s="45">
        <v>0</v>
      </c>
      <c r="F91" s="42"/>
      <c r="G91" s="45">
        <v>2298409</v>
      </c>
      <c r="H91" s="42"/>
      <c r="I91" s="45">
        <v>0</v>
      </c>
      <c r="J91" s="42"/>
      <c r="K91" s="45">
        <v>0</v>
      </c>
      <c r="L91" s="42"/>
      <c r="M91" s="45">
        <v>0</v>
      </c>
      <c r="N91" s="42"/>
      <c r="O91" s="45">
        <v>2298409</v>
      </c>
      <c r="P91" s="42"/>
      <c r="Q91" s="45">
        <v>9745918</v>
      </c>
      <c r="R91" s="42"/>
    </row>
    <row r="92" spans="1:18" ht="21.75" customHeight="1" x14ac:dyDescent="0.2">
      <c r="A92" s="6" t="s">
        <v>591</v>
      </c>
      <c r="C92" s="45">
        <v>829000</v>
      </c>
      <c r="D92" s="42"/>
      <c r="E92" s="45">
        <v>80791024</v>
      </c>
      <c r="F92" s="42"/>
      <c r="G92" s="45">
        <v>99376562</v>
      </c>
      <c r="H92" s="42"/>
      <c r="I92" s="45">
        <v>20800</v>
      </c>
      <c r="J92" s="42"/>
      <c r="K92" s="45">
        <v>0</v>
      </c>
      <c r="L92" s="42"/>
      <c r="M92" s="45">
        <v>295718</v>
      </c>
      <c r="N92" s="42"/>
      <c r="O92" s="45">
        <v>18564738</v>
      </c>
      <c r="P92" s="42"/>
      <c r="Q92" s="45">
        <v>18564762</v>
      </c>
      <c r="R92" s="42"/>
    </row>
    <row r="93" spans="1:18" ht="21.75" customHeight="1" x14ac:dyDescent="0.2">
      <c r="A93" s="6" t="s">
        <v>141</v>
      </c>
      <c r="C93" s="45">
        <v>339630000</v>
      </c>
      <c r="D93" s="42"/>
      <c r="E93" s="45">
        <v>244317136691.20001</v>
      </c>
      <c r="F93" s="42"/>
      <c r="G93" s="45">
        <v>29767768352</v>
      </c>
      <c r="H93" s="42"/>
      <c r="I93" s="45">
        <v>119114844</v>
      </c>
      <c r="J93" s="42"/>
      <c r="K93" s="45">
        <v>1158835000</v>
      </c>
      <c r="L93" s="42"/>
      <c r="M93" s="45">
        <v>13900893</v>
      </c>
      <c r="N93" s="42"/>
      <c r="O93" s="45">
        <v>10536457160.799999</v>
      </c>
      <c r="P93" s="42"/>
      <c r="Q93" s="45">
        <v>9457003869</v>
      </c>
      <c r="R93" s="42"/>
    </row>
    <row r="94" spans="1:18" ht="21.75" customHeight="1" x14ac:dyDescent="0.2">
      <c r="A94" s="6" t="s">
        <v>94</v>
      </c>
      <c r="C94" s="45">
        <v>0</v>
      </c>
      <c r="D94" s="42"/>
      <c r="E94" s="45">
        <v>0</v>
      </c>
      <c r="F94" s="42"/>
      <c r="G94" s="45">
        <v>0</v>
      </c>
      <c r="H94" s="42"/>
      <c r="I94" s="45">
        <v>0</v>
      </c>
      <c r="J94" s="42"/>
      <c r="K94" s="45">
        <v>0</v>
      </c>
      <c r="L94" s="42"/>
      <c r="M94" s="45">
        <v>0</v>
      </c>
      <c r="N94" s="42"/>
      <c r="O94" s="45">
        <v>0</v>
      </c>
      <c r="P94" s="42"/>
      <c r="Q94" s="45">
        <v>128925767</v>
      </c>
      <c r="R94" s="42"/>
    </row>
    <row r="95" spans="1:18" ht="21.75" customHeight="1" x14ac:dyDescent="0.2">
      <c r="A95" s="6" t="s">
        <v>492</v>
      </c>
      <c r="C95" s="45">
        <v>0</v>
      </c>
      <c r="D95" s="42"/>
      <c r="E95" s="45">
        <v>0</v>
      </c>
      <c r="F95" s="42"/>
      <c r="G95" s="45">
        <v>0</v>
      </c>
      <c r="H95" s="42"/>
      <c r="I95" s="45">
        <v>0</v>
      </c>
      <c r="J95" s="42"/>
      <c r="K95" s="45">
        <v>0</v>
      </c>
      <c r="L95" s="42"/>
      <c r="M95" s="45">
        <v>0</v>
      </c>
      <c r="N95" s="42"/>
      <c r="O95" s="45">
        <v>0</v>
      </c>
      <c r="P95" s="42"/>
      <c r="Q95" s="45">
        <v>-61847615</v>
      </c>
      <c r="R95" s="42"/>
    </row>
    <row r="96" spans="1:18" ht="21.75" customHeight="1" x14ac:dyDescent="0.2">
      <c r="A96" s="6" t="s">
        <v>493</v>
      </c>
      <c r="C96" s="45">
        <v>0</v>
      </c>
      <c r="D96" s="42"/>
      <c r="E96" s="45">
        <v>0</v>
      </c>
      <c r="F96" s="42"/>
      <c r="G96" s="45">
        <v>0</v>
      </c>
      <c r="H96" s="42"/>
      <c r="I96" s="45">
        <v>0</v>
      </c>
      <c r="J96" s="42"/>
      <c r="K96" s="45">
        <v>0</v>
      </c>
      <c r="L96" s="42"/>
      <c r="M96" s="45">
        <v>0</v>
      </c>
      <c r="N96" s="42"/>
      <c r="O96" s="45">
        <v>0</v>
      </c>
      <c r="P96" s="42"/>
      <c r="Q96" s="45">
        <v>500000</v>
      </c>
      <c r="R96" s="42"/>
    </row>
    <row r="97" spans="1:18" ht="21.75" customHeight="1" x14ac:dyDescent="0.2">
      <c r="A97" s="6" t="s">
        <v>104</v>
      </c>
      <c r="C97" s="45">
        <v>2147000</v>
      </c>
      <c r="D97" s="42"/>
      <c r="E97" s="45">
        <v>0</v>
      </c>
      <c r="F97" s="42"/>
      <c r="G97" s="45">
        <v>21420000</v>
      </c>
      <c r="H97" s="42"/>
      <c r="I97" s="45">
        <v>0</v>
      </c>
      <c r="J97" s="42"/>
      <c r="K97" s="45">
        <v>0</v>
      </c>
      <c r="L97" s="42"/>
      <c r="M97" s="45">
        <v>5508</v>
      </c>
      <c r="N97" s="42"/>
      <c r="O97" s="45">
        <v>21420000</v>
      </c>
      <c r="P97" s="42"/>
      <c r="Q97" s="45">
        <v>40999155</v>
      </c>
      <c r="R97" s="42"/>
    </row>
    <row r="98" spans="1:18" ht="21.75" customHeight="1" x14ac:dyDescent="0.2">
      <c r="A98" s="6" t="s">
        <v>37</v>
      </c>
      <c r="C98" s="45">
        <v>999000</v>
      </c>
      <c r="D98" s="42"/>
      <c r="E98" s="45">
        <v>10000</v>
      </c>
      <c r="F98" s="42"/>
      <c r="G98" s="45">
        <v>309610255</v>
      </c>
      <c r="H98" s="42"/>
      <c r="I98" s="45">
        <v>2</v>
      </c>
      <c r="J98" s="42"/>
      <c r="K98" s="45">
        <v>0</v>
      </c>
      <c r="L98" s="42"/>
      <c r="M98" s="45">
        <v>0</v>
      </c>
      <c r="N98" s="42"/>
      <c r="O98" s="45">
        <v>309600253</v>
      </c>
      <c r="P98" s="42"/>
      <c r="Q98" s="45">
        <v>279651964</v>
      </c>
      <c r="R98" s="42"/>
    </row>
    <row r="99" spans="1:18" ht="21.75" customHeight="1" x14ac:dyDescent="0.2">
      <c r="A99" s="6" t="s">
        <v>113</v>
      </c>
      <c r="C99" s="45">
        <v>266554000</v>
      </c>
      <c r="D99" s="42"/>
      <c r="E99" s="45">
        <v>1248675000</v>
      </c>
      <c r="F99" s="42"/>
      <c r="G99" s="45">
        <v>46606236018</v>
      </c>
      <c r="H99" s="42"/>
      <c r="I99" s="45">
        <v>320211</v>
      </c>
      <c r="J99" s="42"/>
      <c r="K99" s="45">
        <v>0</v>
      </c>
      <c r="L99" s="42"/>
      <c r="M99" s="45">
        <v>35985408</v>
      </c>
      <c r="N99" s="42"/>
      <c r="O99" s="45">
        <v>45357240807</v>
      </c>
      <c r="P99" s="42"/>
      <c r="Q99" s="45">
        <v>45426950160</v>
      </c>
      <c r="R99" s="42"/>
    </row>
    <row r="100" spans="1:18" ht="21.75" customHeight="1" x14ac:dyDescent="0.2">
      <c r="A100" s="6" t="s">
        <v>593</v>
      </c>
      <c r="C100" s="45">
        <v>4743000</v>
      </c>
      <c r="D100" s="42"/>
      <c r="E100" s="45">
        <v>11735977.4</v>
      </c>
      <c r="F100" s="42"/>
      <c r="G100" s="45">
        <v>410431067</v>
      </c>
      <c r="H100" s="42"/>
      <c r="I100" s="45">
        <v>3001</v>
      </c>
      <c r="J100" s="42"/>
      <c r="K100" s="45">
        <v>0</v>
      </c>
      <c r="L100" s="42"/>
      <c r="M100" s="45">
        <v>79508</v>
      </c>
      <c r="N100" s="42"/>
      <c r="O100" s="45">
        <v>398692088.60000002</v>
      </c>
      <c r="P100" s="42"/>
      <c r="Q100" s="45">
        <v>1096103841</v>
      </c>
      <c r="R100" s="42"/>
    </row>
    <row r="101" spans="1:18" ht="21.75" customHeight="1" x14ac:dyDescent="0.2">
      <c r="A101" s="6" t="s">
        <v>162</v>
      </c>
      <c r="C101" s="45">
        <v>0</v>
      </c>
      <c r="D101" s="42"/>
      <c r="E101" s="45">
        <v>0</v>
      </c>
      <c r="F101" s="42"/>
      <c r="G101" s="45">
        <v>0</v>
      </c>
      <c r="H101" s="42"/>
      <c r="I101" s="45">
        <v>0</v>
      </c>
      <c r="J101" s="42"/>
      <c r="K101" s="45">
        <v>0</v>
      </c>
      <c r="L101" s="42"/>
      <c r="M101" s="45">
        <v>0</v>
      </c>
      <c r="N101" s="42"/>
      <c r="O101" s="45">
        <v>0</v>
      </c>
      <c r="P101" s="42"/>
      <c r="Q101" s="45">
        <v>331626677</v>
      </c>
      <c r="R101" s="42"/>
    </row>
    <row r="102" spans="1:18" ht="21.75" customHeight="1" x14ac:dyDescent="0.2">
      <c r="A102" s="6" t="s">
        <v>594</v>
      </c>
      <c r="C102" s="45">
        <v>2465000</v>
      </c>
      <c r="D102" s="42"/>
      <c r="E102" s="45">
        <v>15181000</v>
      </c>
      <c r="F102" s="42"/>
      <c r="G102" s="45">
        <v>201110000</v>
      </c>
      <c r="H102" s="42"/>
      <c r="I102" s="45">
        <v>3906</v>
      </c>
      <c r="J102" s="42"/>
      <c r="K102" s="45">
        <v>0</v>
      </c>
      <c r="L102" s="42"/>
      <c r="M102" s="45">
        <v>51784</v>
      </c>
      <c r="N102" s="42"/>
      <c r="O102" s="45">
        <v>185925094</v>
      </c>
      <c r="P102" s="42"/>
      <c r="Q102" s="45">
        <v>185925094</v>
      </c>
      <c r="R102" s="42"/>
    </row>
    <row r="103" spans="1:18" ht="21.75" customHeight="1" x14ac:dyDescent="0.2">
      <c r="A103" s="6" t="s">
        <v>595</v>
      </c>
      <c r="C103" s="45">
        <v>80000</v>
      </c>
      <c r="D103" s="42"/>
      <c r="E103" s="45">
        <v>80000</v>
      </c>
      <c r="F103" s="42"/>
      <c r="G103" s="45">
        <v>4000000</v>
      </c>
      <c r="H103" s="42"/>
      <c r="I103" s="45">
        <v>18</v>
      </c>
      <c r="J103" s="42"/>
      <c r="K103" s="45">
        <v>0</v>
      </c>
      <c r="L103" s="42"/>
      <c r="M103" s="45">
        <v>1030</v>
      </c>
      <c r="N103" s="42"/>
      <c r="O103" s="45">
        <v>3919982</v>
      </c>
      <c r="P103" s="42"/>
      <c r="Q103" s="45">
        <v>-336426329</v>
      </c>
      <c r="R103" s="42"/>
    </row>
    <row r="104" spans="1:18" ht="21.75" customHeight="1" x14ac:dyDescent="0.2">
      <c r="A104" s="6" t="s">
        <v>120</v>
      </c>
      <c r="C104" s="45">
        <v>36791000</v>
      </c>
      <c r="D104" s="42"/>
      <c r="E104" s="45">
        <v>36791000</v>
      </c>
      <c r="F104" s="42"/>
      <c r="G104" s="45">
        <v>3652102948</v>
      </c>
      <c r="H104" s="42"/>
      <c r="I104" s="45">
        <v>9276</v>
      </c>
      <c r="J104" s="42"/>
      <c r="K104" s="45">
        <v>0</v>
      </c>
      <c r="L104" s="42"/>
      <c r="M104" s="45">
        <v>1098498</v>
      </c>
      <c r="N104" s="42"/>
      <c r="O104" s="45">
        <v>3615302672</v>
      </c>
      <c r="P104" s="42"/>
      <c r="Q104" s="45">
        <v>3810163689</v>
      </c>
      <c r="R104" s="42"/>
    </row>
    <row r="105" spans="1:18" ht="21.75" customHeight="1" x14ac:dyDescent="0.2">
      <c r="A105" s="6" t="s">
        <v>592</v>
      </c>
      <c r="C105" s="45">
        <v>38243000</v>
      </c>
      <c r="D105" s="42"/>
      <c r="E105" s="45">
        <v>813192880</v>
      </c>
      <c r="F105" s="42"/>
      <c r="G105" s="45">
        <v>4571803436</v>
      </c>
      <c r="H105" s="42"/>
      <c r="I105" s="45">
        <v>380421</v>
      </c>
      <c r="J105" s="42"/>
      <c r="K105" s="45">
        <v>3526470</v>
      </c>
      <c r="L105" s="42"/>
      <c r="M105" s="45">
        <v>3187866</v>
      </c>
      <c r="N105" s="42"/>
      <c r="O105" s="45">
        <v>4451578229</v>
      </c>
      <c r="P105" s="42"/>
      <c r="Q105" s="45">
        <v>6677341801</v>
      </c>
      <c r="R105" s="42"/>
    </row>
    <row r="106" spans="1:18" ht="21.75" customHeight="1" x14ac:dyDescent="0.2">
      <c r="A106" s="6" t="s">
        <v>38</v>
      </c>
      <c r="C106" s="45">
        <v>0</v>
      </c>
      <c r="D106" s="42"/>
      <c r="E106" s="45">
        <v>0</v>
      </c>
      <c r="F106" s="42"/>
      <c r="G106" s="45">
        <v>0</v>
      </c>
      <c r="H106" s="42"/>
      <c r="I106" s="45">
        <v>0</v>
      </c>
      <c r="J106" s="42"/>
      <c r="K106" s="45">
        <v>0</v>
      </c>
      <c r="L106" s="42"/>
      <c r="M106" s="45">
        <v>0</v>
      </c>
      <c r="N106" s="42"/>
      <c r="O106" s="45">
        <v>0</v>
      </c>
      <c r="P106" s="42"/>
      <c r="Q106" s="45">
        <v>-111141529</v>
      </c>
      <c r="R106" s="42"/>
    </row>
    <row r="107" spans="1:18" ht="21.75" customHeight="1" thickBot="1" x14ac:dyDescent="0.25">
      <c r="A107" s="6" t="s">
        <v>458</v>
      </c>
      <c r="C107" s="9">
        <f>SUM(C79:C106)</f>
        <v>1989667000</v>
      </c>
      <c r="E107" s="9">
        <f>SUM(E79:E106)</f>
        <v>279910163575.80005</v>
      </c>
      <c r="G107" s="9">
        <f>SUM(G79:G106)</f>
        <v>183496725324</v>
      </c>
      <c r="I107" s="9">
        <f>SUM(I79:I106)</f>
        <v>133023115</v>
      </c>
      <c r="K107" s="9">
        <f>SUM(K79:K106)</f>
        <v>1256771060</v>
      </c>
      <c r="M107" s="9">
        <f>SUM(M79:M106)</f>
        <v>192570983</v>
      </c>
      <c r="O107" s="9">
        <f>SUM(O79:O106)</f>
        <v>142439874698.20001</v>
      </c>
      <c r="Q107" s="9">
        <f>SUM(Q79:Q106)</f>
        <v>226670211566</v>
      </c>
      <c r="R107" s="42"/>
    </row>
    <row r="108" spans="1:18" ht="21.75" customHeight="1" thickTop="1" x14ac:dyDescent="0.2">
      <c r="A108" s="194">
        <v>30</v>
      </c>
      <c r="B108" s="194"/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4"/>
      <c r="Q108" s="194"/>
      <c r="R108" s="42"/>
    </row>
    <row r="109" spans="1:18" ht="21.75" customHeight="1" x14ac:dyDescent="0.2">
      <c r="A109" s="193" t="s">
        <v>0</v>
      </c>
      <c r="B109" s="193"/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  <c r="R109" s="42"/>
    </row>
    <row r="110" spans="1:18" ht="21.75" customHeight="1" x14ac:dyDescent="0.2">
      <c r="A110" s="193" t="s">
        <v>293</v>
      </c>
      <c r="B110" s="193"/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  <c r="R110" s="42"/>
    </row>
    <row r="111" spans="1:18" ht="21.75" customHeight="1" x14ac:dyDescent="0.2">
      <c r="A111" s="193" t="s">
        <v>2</v>
      </c>
      <c r="B111" s="193"/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  <c r="R111" s="42"/>
    </row>
    <row r="112" spans="1:18" ht="13.5" customHeight="1" x14ac:dyDescent="0.2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42"/>
    </row>
    <row r="113" spans="1:18" ht="21.75" customHeight="1" x14ac:dyDescent="0.2">
      <c r="A113" s="28" t="s">
        <v>361</v>
      </c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42"/>
    </row>
    <row r="114" spans="1:18" ht="12.75" customHeight="1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42"/>
    </row>
    <row r="115" spans="1:18" ht="21.75" customHeight="1" x14ac:dyDescent="0.2">
      <c r="C115" s="195" t="s">
        <v>609</v>
      </c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Q115" s="165" t="s">
        <v>309</v>
      </c>
      <c r="R115" s="42"/>
    </row>
    <row r="116" spans="1:18" ht="21.75" customHeight="1" x14ac:dyDescent="0.2">
      <c r="A116" s="165" t="s">
        <v>362</v>
      </c>
      <c r="C116" s="11" t="s">
        <v>606</v>
      </c>
      <c r="D116" s="3"/>
      <c r="E116" s="11" t="s">
        <v>363</v>
      </c>
      <c r="F116" s="3"/>
      <c r="G116" s="11" t="s">
        <v>364</v>
      </c>
      <c r="H116" s="3"/>
      <c r="I116" s="11" t="s">
        <v>365</v>
      </c>
      <c r="J116" s="3"/>
      <c r="K116" s="11" t="s">
        <v>366</v>
      </c>
      <c r="L116" s="3"/>
      <c r="M116" s="11" t="s">
        <v>367</v>
      </c>
      <c r="N116" s="3"/>
      <c r="O116" s="11" t="s">
        <v>368</v>
      </c>
      <c r="Q116" s="11" t="s">
        <v>368</v>
      </c>
      <c r="R116" s="42"/>
    </row>
    <row r="117" spans="1:18" ht="21.75" customHeight="1" x14ac:dyDescent="0.2">
      <c r="A117" s="6" t="s">
        <v>457</v>
      </c>
      <c r="C117" s="45">
        <f>C107</f>
        <v>1989667000</v>
      </c>
      <c r="D117" s="42"/>
      <c r="E117" s="45">
        <f>E107</f>
        <v>279910163575.80005</v>
      </c>
      <c r="F117" s="42"/>
      <c r="G117" s="45">
        <f>G107</f>
        <v>183496725324</v>
      </c>
      <c r="H117" s="42"/>
      <c r="I117" s="45">
        <f>I107</f>
        <v>133023115</v>
      </c>
      <c r="J117" s="42"/>
      <c r="K117" s="45">
        <f>K107</f>
        <v>1256771060</v>
      </c>
      <c r="L117" s="42"/>
      <c r="M117" s="45">
        <f>M107</f>
        <v>192570983</v>
      </c>
      <c r="N117" s="42"/>
      <c r="O117" s="45">
        <f>O107</f>
        <v>142439874698.20001</v>
      </c>
      <c r="P117" s="42"/>
      <c r="Q117" s="45">
        <f>Q107</f>
        <v>226670211566</v>
      </c>
      <c r="R117" s="42"/>
    </row>
    <row r="118" spans="1:18" ht="21.75" customHeight="1" x14ac:dyDescent="0.2">
      <c r="A118" s="6" t="s">
        <v>518</v>
      </c>
      <c r="C118" s="45">
        <v>0</v>
      </c>
      <c r="D118" s="42"/>
      <c r="E118" s="45">
        <v>0</v>
      </c>
      <c r="F118" s="42"/>
      <c r="G118" s="45">
        <v>0</v>
      </c>
      <c r="H118" s="42"/>
      <c r="I118" s="45">
        <v>0</v>
      </c>
      <c r="J118" s="42"/>
      <c r="K118" s="45">
        <v>0</v>
      </c>
      <c r="L118" s="42"/>
      <c r="M118" s="45">
        <v>0</v>
      </c>
      <c r="N118" s="42"/>
      <c r="O118" s="45">
        <v>0</v>
      </c>
      <c r="P118" s="42"/>
      <c r="Q118" s="45">
        <v>-295694</v>
      </c>
      <c r="R118" s="42"/>
    </row>
    <row r="119" spans="1:18" ht="21.75" customHeight="1" x14ac:dyDescent="0.2">
      <c r="A119" s="6" t="s">
        <v>154</v>
      </c>
      <c r="C119" s="45">
        <v>0</v>
      </c>
      <c r="D119" s="42"/>
      <c r="E119" s="45">
        <v>0</v>
      </c>
      <c r="F119" s="42"/>
      <c r="G119" s="45">
        <v>0</v>
      </c>
      <c r="H119" s="42"/>
      <c r="I119" s="45">
        <v>0</v>
      </c>
      <c r="J119" s="42"/>
      <c r="K119" s="45">
        <v>0</v>
      </c>
      <c r="L119" s="42"/>
      <c r="M119" s="45">
        <v>0</v>
      </c>
      <c r="N119" s="42"/>
      <c r="O119" s="45">
        <v>0</v>
      </c>
      <c r="P119" s="42"/>
      <c r="Q119" s="45">
        <v>-100280224</v>
      </c>
      <c r="R119" s="42"/>
    </row>
    <row r="120" spans="1:18" ht="21.75" customHeight="1" x14ac:dyDescent="0.2">
      <c r="A120" s="6" t="s">
        <v>101</v>
      </c>
      <c r="C120" s="45">
        <v>2257000</v>
      </c>
      <c r="D120" s="42"/>
      <c r="E120" s="45">
        <v>0</v>
      </c>
      <c r="F120" s="42"/>
      <c r="G120" s="45">
        <v>105619000</v>
      </c>
      <c r="H120" s="42"/>
      <c r="I120" s="45">
        <v>0</v>
      </c>
      <c r="J120" s="42"/>
      <c r="K120" s="45">
        <v>0</v>
      </c>
      <c r="L120" s="42"/>
      <c r="M120" s="45">
        <v>27180</v>
      </c>
      <c r="N120" s="42"/>
      <c r="O120" s="45">
        <v>105619000</v>
      </c>
      <c r="P120" s="42"/>
      <c r="Q120" s="45">
        <v>105619000</v>
      </c>
      <c r="R120" s="42"/>
    </row>
    <row r="121" spans="1:18" ht="21.75" customHeight="1" x14ac:dyDescent="0.2">
      <c r="A121" s="6" t="s">
        <v>171</v>
      </c>
      <c r="C121" s="45">
        <v>0</v>
      </c>
      <c r="D121" s="42"/>
      <c r="E121" s="45">
        <v>0</v>
      </c>
      <c r="F121" s="42"/>
      <c r="G121" s="45">
        <v>0</v>
      </c>
      <c r="H121" s="42"/>
      <c r="I121" s="45">
        <v>0</v>
      </c>
      <c r="J121" s="42"/>
      <c r="K121" s="45">
        <v>0</v>
      </c>
      <c r="L121" s="42"/>
      <c r="M121" s="45">
        <v>0</v>
      </c>
      <c r="N121" s="42"/>
      <c r="O121" s="45">
        <v>0</v>
      </c>
      <c r="P121" s="42"/>
      <c r="Q121" s="45">
        <v>-4853260249</v>
      </c>
      <c r="R121" s="42"/>
    </row>
    <row r="122" spans="1:18" ht="21.75" customHeight="1" x14ac:dyDescent="0.2">
      <c r="A122" s="6" t="s">
        <v>116</v>
      </c>
      <c r="C122" s="45">
        <v>0</v>
      </c>
      <c r="D122" s="42"/>
      <c r="E122" s="45">
        <v>0</v>
      </c>
      <c r="F122" s="42"/>
      <c r="G122" s="45">
        <v>0</v>
      </c>
      <c r="H122" s="42"/>
      <c r="I122" s="45">
        <v>0</v>
      </c>
      <c r="J122" s="42"/>
      <c r="K122" s="45">
        <v>0</v>
      </c>
      <c r="L122" s="42"/>
      <c r="M122" s="45">
        <v>0</v>
      </c>
      <c r="N122" s="42"/>
      <c r="O122" s="45">
        <v>0</v>
      </c>
      <c r="P122" s="42"/>
      <c r="Q122" s="45">
        <v>4024021538</v>
      </c>
      <c r="R122" s="42"/>
    </row>
    <row r="123" spans="1:18" ht="21.75" customHeight="1" x14ac:dyDescent="0.2">
      <c r="A123" s="6" t="s">
        <v>509</v>
      </c>
      <c r="C123" s="45">
        <v>14432000</v>
      </c>
      <c r="D123" s="42"/>
      <c r="E123" s="45">
        <v>314572000</v>
      </c>
      <c r="F123" s="42"/>
      <c r="G123" s="45">
        <v>4791156186</v>
      </c>
      <c r="H123" s="42"/>
      <c r="I123" s="45">
        <v>157280</v>
      </c>
      <c r="J123" s="42"/>
      <c r="K123" s="45">
        <v>1572760</v>
      </c>
      <c r="L123" s="42"/>
      <c r="M123" s="45">
        <v>351525</v>
      </c>
      <c r="N123" s="42"/>
      <c r="O123" s="45">
        <v>4752459638</v>
      </c>
      <c r="P123" s="42"/>
      <c r="Q123" s="45">
        <v>-32045690</v>
      </c>
      <c r="R123" s="42"/>
    </row>
    <row r="124" spans="1:18" ht="21.75" customHeight="1" x14ac:dyDescent="0.2">
      <c r="A124" s="6" t="s">
        <v>519</v>
      </c>
      <c r="C124" s="45">
        <v>50000</v>
      </c>
      <c r="D124" s="42"/>
      <c r="E124" s="45">
        <v>90900000</v>
      </c>
      <c r="F124" s="42"/>
      <c r="G124" s="45">
        <v>8750000</v>
      </c>
      <c r="H124" s="42"/>
      <c r="I124" s="45">
        <v>45450</v>
      </c>
      <c r="J124" s="42"/>
      <c r="K124" s="45">
        <v>454500</v>
      </c>
      <c r="L124" s="42"/>
      <c r="M124" s="45">
        <v>2252</v>
      </c>
      <c r="N124" s="42"/>
      <c r="O124" s="45">
        <v>-8014129</v>
      </c>
      <c r="P124" s="42"/>
      <c r="Q124" s="45">
        <v>-462266979</v>
      </c>
      <c r="R124" s="42"/>
    </row>
    <row r="125" spans="1:18" ht="21.75" customHeight="1" x14ac:dyDescent="0.2">
      <c r="A125" s="6" t="s">
        <v>98</v>
      </c>
      <c r="C125" s="45">
        <v>0</v>
      </c>
      <c r="D125" s="42"/>
      <c r="E125" s="45">
        <v>0</v>
      </c>
      <c r="F125" s="42"/>
      <c r="G125" s="45">
        <v>0</v>
      </c>
      <c r="H125" s="42"/>
      <c r="I125" s="45">
        <v>0</v>
      </c>
      <c r="J125" s="42"/>
      <c r="K125" s="45">
        <v>0</v>
      </c>
      <c r="L125" s="42"/>
      <c r="M125" s="45">
        <v>0</v>
      </c>
      <c r="N125" s="42"/>
      <c r="O125" s="45">
        <v>0</v>
      </c>
      <c r="P125" s="42"/>
      <c r="Q125" s="45">
        <v>301416024</v>
      </c>
      <c r="R125" s="42"/>
    </row>
    <row r="126" spans="1:18" ht="21.75" customHeight="1" x14ac:dyDescent="0.2">
      <c r="A126" s="6" t="s">
        <v>521</v>
      </c>
      <c r="C126" s="45">
        <v>0</v>
      </c>
      <c r="D126" s="42"/>
      <c r="E126" s="45">
        <v>0</v>
      </c>
      <c r="F126" s="42"/>
      <c r="G126" s="45">
        <v>0</v>
      </c>
      <c r="H126" s="42"/>
      <c r="I126" s="45">
        <v>0</v>
      </c>
      <c r="J126" s="42"/>
      <c r="K126" s="45">
        <v>0</v>
      </c>
      <c r="L126" s="42"/>
      <c r="M126" s="45">
        <v>0</v>
      </c>
      <c r="N126" s="42"/>
      <c r="O126" s="45">
        <v>0</v>
      </c>
      <c r="P126" s="42"/>
      <c r="Q126" s="45">
        <v>1999099</v>
      </c>
      <c r="R126" s="42"/>
    </row>
    <row r="127" spans="1:18" ht="21.75" customHeight="1" x14ac:dyDescent="0.2">
      <c r="A127" s="6" t="s">
        <v>578</v>
      </c>
      <c r="C127" s="45">
        <v>24731000</v>
      </c>
      <c r="D127" s="42"/>
      <c r="E127" s="45">
        <v>19359200000</v>
      </c>
      <c r="F127" s="42"/>
      <c r="G127" s="45">
        <v>7163341765</v>
      </c>
      <c r="H127" s="42"/>
      <c r="I127" s="45">
        <v>9679600</v>
      </c>
      <c r="J127" s="42"/>
      <c r="K127" s="45">
        <v>96796000</v>
      </c>
      <c r="L127" s="42"/>
      <c r="M127" s="45">
        <v>555374</v>
      </c>
      <c r="N127" s="42"/>
      <c r="O127" s="45">
        <v>1652910640</v>
      </c>
      <c r="P127" s="42"/>
      <c r="Q127" s="45">
        <v>1759386240</v>
      </c>
      <c r="R127" s="42"/>
    </row>
    <row r="128" spans="1:18" ht="21.75" customHeight="1" x14ac:dyDescent="0.2">
      <c r="A128" s="6" t="s">
        <v>522</v>
      </c>
      <c r="C128" s="45">
        <v>0</v>
      </c>
      <c r="D128" s="42"/>
      <c r="E128" s="45">
        <v>0</v>
      </c>
      <c r="F128" s="42"/>
      <c r="G128" s="45">
        <v>0</v>
      </c>
      <c r="H128" s="42"/>
      <c r="I128" s="45">
        <v>0</v>
      </c>
      <c r="J128" s="42"/>
      <c r="K128" s="45">
        <v>0</v>
      </c>
      <c r="L128" s="42"/>
      <c r="M128" s="45">
        <v>0</v>
      </c>
      <c r="N128" s="42"/>
      <c r="O128" s="45">
        <v>0</v>
      </c>
      <c r="P128" s="42"/>
      <c r="Q128" s="45">
        <v>91545102</v>
      </c>
      <c r="R128" s="42"/>
    </row>
    <row r="129" spans="1:19" ht="21.75" customHeight="1" x14ac:dyDescent="0.2">
      <c r="A129" s="6" t="s">
        <v>131</v>
      </c>
      <c r="C129" s="45">
        <v>245637000</v>
      </c>
      <c r="D129" s="42"/>
      <c r="E129" s="45">
        <v>4751988052.7999992</v>
      </c>
      <c r="F129" s="42"/>
      <c r="G129" s="45">
        <v>19236948999</v>
      </c>
      <c r="H129" s="42"/>
      <c r="I129" s="45">
        <v>1222531</v>
      </c>
      <c r="J129" s="42"/>
      <c r="K129" s="45">
        <v>0</v>
      </c>
      <c r="L129" s="42"/>
      <c r="M129" s="45">
        <v>29712780</v>
      </c>
      <c r="N129" s="42"/>
      <c r="O129" s="45">
        <v>14483738415.200001</v>
      </c>
      <c r="P129" s="42"/>
      <c r="Q129" s="45">
        <v>14549650766</v>
      </c>
      <c r="R129" s="42"/>
    </row>
    <row r="130" spans="1:19" ht="21.75" customHeight="1" x14ac:dyDescent="0.2">
      <c r="A130" s="6" t="s">
        <v>523</v>
      </c>
      <c r="C130" s="45">
        <v>0</v>
      </c>
      <c r="D130" s="42"/>
      <c r="E130" s="45">
        <v>0</v>
      </c>
      <c r="F130" s="42"/>
      <c r="G130" s="45">
        <v>0</v>
      </c>
      <c r="H130" s="42"/>
      <c r="I130" s="45">
        <v>0</v>
      </c>
      <c r="J130" s="42"/>
      <c r="K130" s="45">
        <v>0</v>
      </c>
      <c r="L130" s="42"/>
      <c r="M130" s="45">
        <v>0</v>
      </c>
      <c r="N130" s="42"/>
      <c r="O130" s="45">
        <v>0</v>
      </c>
      <c r="P130" s="42"/>
      <c r="Q130" s="45">
        <v>19833660</v>
      </c>
      <c r="R130" s="42"/>
    </row>
    <row r="131" spans="1:19" ht="21.75" customHeight="1" x14ac:dyDescent="0.2">
      <c r="A131" s="6" t="s">
        <v>202</v>
      </c>
      <c r="C131" s="45">
        <v>0</v>
      </c>
      <c r="D131" s="42"/>
      <c r="E131" s="45">
        <v>0</v>
      </c>
      <c r="F131" s="42"/>
      <c r="G131" s="45">
        <v>0</v>
      </c>
      <c r="H131" s="42"/>
      <c r="I131" s="45">
        <v>0</v>
      </c>
      <c r="J131" s="42"/>
      <c r="K131" s="45">
        <v>0</v>
      </c>
      <c r="L131" s="42"/>
      <c r="M131" s="45">
        <v>0</v>
      </c>
      <c r="N131" s="42"/>
      <c r="O131" s="45">
        <v>0</v>
      </c>
      <c r="P131" s="42"/>
      <c r="Q131" s="45">
        <v>67752550</v>
      </c>
      <c r="R131" s="42"/>
    </row>
    <row r="132" spans="1:19" ht="21.75" customHeight="1" x14ac:dyDescent="0.2">
      <c r="A132" s="6" t="s">
        <v>119</v>
      </c>
      <c r="C132" s="45">
        <v>21856000</v>
      </c>
      <c r="D132" s="42"/>
      <c r="E132" s="45">
        <v>18574700000</v>
      </c>
      <c r="F132" s="42"/>
      <c r="G132" s="45">
        <v>3773569000</v>
      </c>
      <c r="H132" s="42"/>
      <c r="I132" s="45">
        <v>9287350</v>
      </c>
      <c r="J132" s="42"/>
      <c r="K132" s="45">
        <v>92873500</v>
      </c>
      <c r="L132" s="42"/>
      <c r="M132" s="45">
        <v>1943055</v>
      </c>
      <c r="N132" s="42"/>
      <c r="O132" s="45">
        <v>1126479101</v>
      </c>
      <c r="P132" s="42"/>
      <c r="Q132" s="45">
        <v>1228679135</v>
      </c>
      <c r="R132" s="42"/>
    </row>
    <row r="133" spans="1:19" ht="21.75" customHeight="1" x14ac:dyDescent="0.2">
      <c r="A133" s="6" t="s">
        <v>103</v>
      </c>
      <c r="C133" s="45">
        <v>9811000</v>
      </c>
      <c r="D133" s="42"/>
      <c r="E133" s="45">
        <v>676146649.20000005</v>
      </c>
      <c r="F133" s="42"/>
      <c r="G133" s="45">
        <v>972762338</v>
      </c>
      <c r="H133" s="42"/>
      <c r="I133" s="45">
        <v>174061</v>
      </c>
      <c r="J133" s="42"/>
      <c r="K133" s="45">
        <v>0</v>
      </c>
      <c r="L133" s="42"/>
      <c r="M133" s="45">
        <v>1002993</v>
      </c>
      <c r="N133" s="42"/>
      <c r="O133" s="45">
        <v>296441627.80000001</v>
      </c>
      <c r="P133" s="42"/>
      <c r="Q133" s="45">
        <v>317435870</v>
      </c>
      <c r="R133" s="42"/>
    </row>
    <row r="134" spans="1:19" ht="21.75" customHeight="1" x14ac:dyDescent="0.2">
      <c r="A134" s="6" t="s">
        <v>525</v>
      </c>
      <c r="C134" s="45">
        <v>0</v>
      </c>
      <c r="D134" s="42"/>
      <c r="E134" s="45">
        <v>0</v>
      </c>
      <c r="F134" s="42"/>
      <c r="G134" s="45">
        <v>0</v>
      </c>
      <c r="H134" s="42"/>
      <c r="I134" s="45">
        <v>0</v>
      </c>
      <c r="J134" s="42"/>
      <c r="K134" s="45">
        <v>0</v>
      </c>
      <c r="L134" s="42"/>
      <c r="M134" s="45">
        <v>0</v>
      </c>
      <c r="N134" s="42"/>
      <c r="O134" s="45">
        <v>0</v>
      </c>
      <c r="P134" s="42"/>
      <c r="Q134" s="45">
        <v>1060295</v>
      </c>
      <c r="R134" s="42"/>
    </row>
    <row r="135" spans="1:19" ht="21.75" customHeight="1" x14ac:dyDescent="0.2">
      <c r="A135" s="6" t="s">
        <v>590</v>
      </c>
      <c r="C135" s="45">
        <v>0</v>
      </c>
      <c r="D135" s="42"/>
      <c r="E135" s="45">
        <v>0</v>
      </c>
      <c r="F135" s="42"/>
      <c r="G135" s="45">
        <v>0</v>
      </c>
      <c r="H135" s="42"/>
      <c r="I135" s="45">
        <v>0</v>
      </c>
      <c r="J135" s="42"/>
      <c r="K135" s="45">
        <v>0</v>
      </c>
      <c r="L135" s="42"/>
      <c r="M135" s="45">
        <v>0</v>
      </c>
      <c r="N135" s="42"/>
      <c r="O135" s="45">
        <v>0</v>
      </c>
      <c r="P135" s="42"/>
      <c r="Q135" s="45">
        <v>2364422467</v>
      </c>
      <c r="R135" s="42"/>
    </row>
    <row r="136" spans="1:19" ht="21.75" customHeight="1" x14ac:dyDescent="0.2">
      <c r="A136" s="6" t="s">
        <v>597</v>
      </c>
      <c r="C136" s="45">
        <v>0</v>
      </c>
      <c r="D136" s="42"/>
      <c r="E136" s="45">
        <v>0</v>
      </c>
      <c r="F136" s="42"/>
      <c r="G136" s="45">
        <v>0</v>
      </c>
      <c r="H136" s="42"/>
      <c r="I136" s="45">
        <v>0</v>
      </c>
      <c r="J136" s="42"/>
      <c r="K136" s="45">
        <v>0</v>
      </c>
      <c r="L136" s="42"/>
      <c r="M136" s="45">
        <v>0</v>
      </c>
      <c r="N136" s="42"/>
      <c r="O136" s="45">
        <v>0</v>
      </c>
      <c r="P136" s="42"/>
      <c r="Q136" s="45">
        <v>-169948549</v>
      </c>
      <c r="R136" s="42"/>
    </row>
    <row r="137" spans="1:19" ht="21.75" customHeight="1" x14ac:dyDescent="0.2">
      <c r="A137" s="6" t="s">
        <v>173</v>
      </c>
      <c r="C137" s="45">
        <v>0</v>
      </c>
      <c r="D137" s="42"/>
      <c r="E137" s="45">
        <v>0</v>
      </c>
      <c r="F137" s="42"/>
      <c r="G137" s="45">
        <v>0</v>
      </c>
      <c r="H137" s="42"/>
      <c r="I137" s="45">
        <v>0</v>
      </c>
      <c r="J137" s="42"/>
      <c r="K137" s="45">
        <v>0</v>
      </c>
      <c r="L137" s="42"/>
      <c r="M137" s="45">
        <v>0</v>
      </c>
      <c r="N137" s="42"/>
      <c r="O137" s="45">
        <v>0</v>
      </c>
      <c r="P137" s="42"/>
      <c r="Q137" s="45">
        <v>32421297</v>
      </c>
      <c r="R137" s="42"/>
    </row>
    <row r="138" spans="1:19" ht="21.75" customHeight="1" x14ac:dyDescent="0.2">
      <c r="A138" s="6" t="s">
        <v>179</v>
      </c>
      <c r="C138" s="45">
        <v>0</v>
      </c>
      <c r="D138" s="42"/>
      <c r="E138" s="45">
        <v>0</v>
      </c>
      <c r="F138" s="42"/>
      <c r="G138" s="45">
        <v>0</v>
      </c>
      <c r="H138" s="42"/>
      <c r="I138" s="45">
        <v>0</v>
      </c>
      <c r="J138" s="42"/>
      <c r="K138" s="45">
        <v>0</v>
      </c>
      <c r="L138" s="42"/>
      <c r="M138" s="45">
        <v>0</v>
      </c>
      <c r="N138" s="42"/>
      <c r="O138" s="45">
        <v>0</v>
      </c>
      <c r="P138" s="42"/>
      <c r="Q138" s="45">
        <v>18000</v>
      </c>
      <c r="R138" s="42"/>
    </row>
    <row r="139" spans="1:19" ht="21.75" customHeight="1" x14ac:dyDescent="0.2">
      <c r="A139" s="6" t="s">
        <v>174</v>
      </c>
      <c r="C139" s="45">
        <v>0</v>
      </c>
      <c r="D139" s="42"/>
      <c r="E139" s="45">
        <v>0</v>
      </c>
      <c r="F139" s="42"/>
      <c r="G139" s="45">
        <v>0</v>
      </c>
      <c r="H139" s="42"/>
      <c r="I139" s="45">
        <v>0</v>
      </c>
      <c r="J139" s="42"/>
      <c r="K139" s="45">
        <v>0</v>
      </c>
      <c r="L139" s="42"/>
      <c r="M139" s="45">
        <v>0</v>
      </c>
      <c r="N139" s="42"/>
      <c r="O139" s="45">
        <v>0</v>
      </c>
      <c r="P139" s="42"/>
      <c r="Q139" s="45">
        <v>1439629</v>
      </c>
      <c r="R139" s="42"/>
    </row>
    <row r="140" spans="1:19" ht="21.75" customHeight="1" x14ac:dyDescent="0.2">
      <c r="A140" s="6" t="s">
        <v>499</v>
      </c>
      <c r="C140" s="45">
        <v>0</v>
      </c>
      <c r="D140" s="42"/>
      <c r="E140" s="45">
        <v>0</v>
      </c>
      <c r="F140" s="42"/>
      <c r="G140" s="45">
        <v>0</v>
      </c>
      <c r="H140" s="42"/>
      <c r="I140" s="45">
        <v>0</v>
      </c>
      <c r="J140" s="42"/>
      <c r="K140" s="45">
        <v>0</v>
      </c>
      <c r="L140" s="42"/>
      <c r="M140" s="45">
        <v>0</v>
      </c>
      <c r="N140" s="42"/>
      <c r="O140" s="45">
        <v>0</v>
      </c>
      <c r="P140" s="42"/>
      <c r="Q140" s="45">
        <v>149589</v>
      </c>
      <c r="R140" s="42"/>
    </row>
    <row r="141" spans="1:19" ht="21.75" customHeight="1" x14ac:dyDescent="0.2">
      <c r="A141" s="6" t="s">
        <v>500</v>
      </c>
      <c r="C141" s="45">
        <v>0</v>
      </c>
      <c r="D141" s="42"/>
      <c r="E141" s="45">
        <v>0</v>
      </c>
      <c r="F141" s="42"/>
      <c r="G141" s="45">
        <v>0</v>
      </c>
      <c r="H141" s="42"/>
      <c r="I141" s="45">
        <v>0</v>
      </c>
      <c r="J141" s="42"/>
      <c r="K141" s="45">
        <v>0</v>
      </c>
      <c r="L141" s="42"/>
      <c r="M141" s="45">
        <v>0</v>
      </c>
      <c r="N141" s="42"/>
      <c r="O141" s="45">
        <v>0</v>
      </c>
      <c r="P141" s="42"/>
      <c r="Q141" s="45">
        <v>4754305525</v>
      </c>
      <c r="R141" s="42"/>
    </row>
    <row r="142" spans="1:19" ht="21.75" customHeight="1" thickBot="1" x14ac:dyDescent="0.25">
      <c r="C142" s="9">
        <f>SUM(C8:C141)</f>
        <v>8778281000</v>
      </c>
      <c r="E142" s="9">
        <f>SUM(E8:E141)</f>
        <v>970035182702.40015</v>
      </c>
      <c r="G142" s="9">
        <f>SUM(G8:G141)</f>
        <v>770351781120</v>
      </c>
      <c r="I142" s="9">
        <f>SUM(I8:I141)</f>
        <v>454061645</v>
      </c>
      <c r="K142" s="9">
        <f>SUM(K8:K141)</f>
        <v>4212598120</v>
      </c>
      <c r="M142" s="9">
        <f>SUM(M8:M141)</f>
        <v>868521568</v>
      </c>
      <c r="O142" s="9">
        <f>SUM(O8:O141)</f>
        <v>582697601440.59998</v>
      </c>
      <c r="Q142" s="9">
        <f>SUM(Q8:Q141)</f>
        <v>1093242721905</v>
      </c>
      <c r="S142" s="34"/>
    </row>
    <row r="143" spans="1:19" ht="21.75" customHeight="1" thickTop="1" x14ac:dyDescent="0.2">
      <c r="C143" s="177"/>
      <c r="E143" s="177"/>
      <c r="G143" s="177"/>
      <c r="I143" s="177"/>
      <c r="K143" s="177"/>
      <c r="M143" s="177"/>
      <c r="O143" s="177"/>
      <c r="Q143" s="177"/>
      <c r="S143" s="34"/>
    </row>
    <row r="144" spans="1:19" ht="21.75" customHeight="1" x14ac:dyDescent="0.2">
      <c r="C144" s="177"/>
      <c r="E144" s="177"/>
      <c r="G144" s="177"/>
      <c r="I144" s="177"/>
      <c r="K144" s="177"/>
      <c r="M144" s="177"/>
      <c r="O144" s="177"/>
      <c r="Q144" s="177"/>
      <c r="S144" s="34"/>
    </row>
    <row r="145" spans="1:19" ht="20.25" customHeight="1" x14ac:dyDescent="0.2">
      <c r="A145" s="182">
        <v>30</v>
      </c>
      <c r="B145" s="182"/>
      <c r="C145" s="182"/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</row>
    <row r="146" spans="1:19" x14ac:dyDescent="0.2">
      <c r="S146" s="34"/>
    </row>
  </sheetData>
  <mergeCells count="20">
    <mergeCell ref="A74:Q74"/>
    <mergeCell ref="C6:O6"/>
    <mergeCell ref="A1:Q1"/>
    <mergeCell ref="A2:Q2"/>
    <mergeCell ref="A3:Q3"/>
    <mergeCell ref="A37:Q37"/>
    <mergeCell ref="A38:Q38"/>
    <mergeCell ref="A39:Q39"/>
    <mergeCell ref="C41:O41"/>
    <mergeCell ref="A36:Q36"/>
    <mergeCell ref="A72:Q72"/>
    <mergeCell ref="A73:Q73"/>
    <mergeCell ref="C115:O115"/>
    <mergeCell ref="A145:Q145"/>
    <mergeCell ref="A75:Q75"/>
    <mergeCell ref="C77:O77"/>
    <mergeCell ref="A108:Q108"/>
    <mergeCell ref="A109:Q109"/>
    <mergeCell ref="A110:Q110"/>
    <mergeCell ref="A111:Q111"/>
  </mergeCells>
  <pageMargins left="0.39" right="0.39" top="0.39" bottom="0.39" header="0" footer="0"/>
  <pageSetup scale="72" fitToHeight="0" orientation="landscape" r:id="rId1"/>
  <rowBreaks count="3" manualBreakCount="3">
    <brk id="36" max="16" man="1"/>
    <brk id="72" max="16" man="1"/>
    <brk id="108" max="1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11"/>
  <sheetViews>
    <sheetView rightToLeft="1" view="pageBreakPreview" zoomScaleNormal="100" zoomScaleSheetLayoutView="100" workbookViewId="0">
      <selection activeCell="S42" sqref="S42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13.7109375" bestFit="1" customWidth="1"/>
    <col min="4" max="4" width="1.28515625" customWidth="1"/>
    <col min="5" max="5" width="18.85546875" customWidth="1"/>
    <col min="6" max="6" width="1.28515625" customWidth="1"/>
    <col min="7" max="7" width="19.28515625" bestFit="1" customWidth="1"/>
    <col min="8" max="8" width="1.28515625" customWidth="1"/>
    <col min="9" max="9" width="18.28515625" customWidth="1"/>
    <col min="10" max="10" width="1.28515625" customWidth="1"/>
    <col min="11" max="11" width="13.7109375" bestFit="1" customWidth="1"/>
    <col min="12" max="12" width="1.28515625" customWidth="1"/>
    <col min="13" max="13" width="18.7109375" customWidth="1"/>
    <col min="14" max="14" width="1.28515625" customWidth="1"/>
    <col min="15" max="15" width="19.140625" bestFit="1" customWidth="1"/>
    <col min="16" max="16" width="1.28515625" customWidth="1"/>
    <col min="17" max="17" width="18.42578125" bestFit="1" customWidth="1"/>
    <col min="18" max="18" width="20.5703125" bestFit="1" customWidth="1"/>
    <col min="19" max="19" width="16.5703125" bestFit="1" customWidth="1"/>
    <col min="20" max="20" width="16" bestFit="1" customWidth="1"/>
    <col min="21" max="21" width="16.5703125" bestFit="1" customWidth="1"/>
  </cols>
  <sheetData>
    <row r="1" spans="1:21" s="155" customFormat="1" ht="21" customHeight="1" x14ac:dyDescent="0.2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1:21" s="155" customFormat="1" ht="21" customHeight="1" x14ac:dyDescent="0.2">
      <c r="A2" s="193" t="s">
        <v>293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21" s="155" customFormat="1" ht="21" customHeight="1" x14ac:dyDescent="0.2">
      <c r="A3" s="193" t="s">
        <v>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</row>
    <row r="4" spans="1:21" ht="7.5" customHeight="1" x14ac:dyDescent="0.2"/>
    <row r="5" spans="1:21" ht="23.25" customHeight="1" x14ac:dyDescent="0.2">
      <c r="A5" s="189" t="s">
        <v>384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</row>
    <row r="6" spans="1:21" ht="24" customHeight="1" x14ac:dyDescent="0.2">
      <c r="A6" s="206" t="s">
        <v>296</v>
      </c>
      <c r="C6" s="195" t="s">
        <v>308</v>
      </c>
      <c r="D6" s="195"/>
      <c r="E6" s="195"/>
      <c r="F6" s="195"/>
      <c r="G6" s="195"/>
      <c r="H6" s="195"/>
      <c r="I6" s="195"/>
      <c r="K6" s="195" t="s">
        <v>309</v>
      </c>
      <c r="L6" s="195"/>
      <c r="M6" s="195"/>
      <c r="N6" s="195"/>
      <c r="O6" s="195"/>
      <c r="P6" s="195"/>
      <c r="Q6" s="195"/>
    </row>
    <row r="7" spans="1:21" s="125" customFormat="1" ht="33.75" customHeight="1" x14ac:dyDescent="0.2">
      <c r="A7" s="195"/>
      <c r="C7" s="137" t="s">
        <v>13</v>
      </c>
      <c r="D7" s="126"/>
      <c r="E7" s="137" t="s">
        <v>15</v>
      </c>
      <c r="F7" s="126"/>
      <c r="G7" s="137" t="s">
        <v>359</v>
      </c>
      <c r="H7" s="126"/>
      <c r="I7" s="137" t="s">
        <v>385</v>
      </c>
      <c r="K7" s="137" t="s">
        <v>13</v>
      </c>
      <c r="L7" s="126"/>
      <c r="M7" s="137" t="s">
        <v>15</v>
      </c>
      <c r="N7" s="126"/>
      <c r="O7" s="137" t="s">
        <v>359</v>
      </c>
      <c r="P7" s="126"/>
      <c r="Q7" s="137" t="s">
        <v>385</v>
      </c>
    </row>
    <row r="8" spans="1:21" ht="8.25" customHeight="1" x14ac:dyDescent="0.2">
      <c r="A8" s="5"/>
      <c r="C8" s="41"/>
      <c r="D8" s="42"/>
      <c r="E8" s="41"/>
      <c r="F8" s="42"/>
      <c r="G8" s="41"/>
      <c r="H8" s="42"/>
      <c r="I8" s="41"/>
      <c r="J8" s="42"/>
      <c r="K8" s="41"/>
      <c r="L8" s="42"/>
      <c r="M8" s="41"/>
      <c r="N8" s="42"/>
      <c r="O8" s="41"/>
      <c r="P8" s="42"/>
      <c r="Q8" s="41"/>
      <c r="R8" s="47"/>
      <c r="S8" s="47"/>
      <c r="T8" s="47"/>
      <c r="U8" s="47"/>
    </row>
    <row r="9" spans="1:21" ht="21.75" customHeight="1" x14ac:dyDescent="0.2">
      <c r="A9" s="6" t="s">
        <v>57</v>
      </c>
      <c r="C9" s="45">
        <v>38334602</v>
      </c>
      <c r="D9" s="42"/>
      <c r="E9" s="45">
        <v>14671006780</v>
      </c>
      <c r="F9" s="42"/>
      <c r="G9" s="45">
        <v>16548324616</v>
      </c>
      <c r="H9" s="42"/>
      <c r="I9" s="45">
        <v>-1877317835</v>
      </c>
      <c r="J9" s="42"/>
      <c r="K9" s="45">
        <v>38334602</v>
      </c>
      <c r="L9" s="42"/>
      <c r="M9" s="45">
        <v>14671006780</v>
      </c>
      <c r="N9" s="42"/>
      <c r="O9" s="45">
        <v>15817307634</v>
      </c>
      <c r="P9" s="42"/>
      <c r="Q9" s="45">
        <v>-1146300853</v>
      </c>
      <c r="R9" s="47"/>
      <c r="S9" s="47"/>
      <c r="T9" s="47"/>
      <c r="U9" s="47"/>
    </row>
    <row r="10" spans="1:21" ht="21.75" customHeight="1" x14ac:dyDescent="0.2">
      <c r="A10" s="6" t="s">
        <v>64</v>
      </c>
      <c r="C10" s="45">
        <v>25142</v>
      </c>
      <c r="D10" s="42"/>
      <c r="E10" s="45">
        <v>108891909</v>
      </c>
      <c r="F10" s="42"/>
      <c r="G10" s="45">
        <v>139957595</v>
      </c>
      <c r="H10" s="42"/>
      <c r="I10" s="45">
        <v>-31065685</v>
      </c>
      <c r="J10" s="42"/>
      <c r="K10" s="45">
        <v>25142</v>
      </c>
      <c r="L10" s="42"/>
      <c r="M10" s="45">
        <v>108891909</v>
      </c>
      <c r="N10" s="42"/>
      <c r="O10" s="45">
        <v>136775840</v>
      </c>
      <c r="P10" s="42"/>
      <c r="Q10" s="45">
        <v>-27883930</v>
      </c>
      <c r="R10" s="47"/>
      <c r="S10" s="47"/>
      <c r="T10" s="47"/>
      <c r="U10" s="47"/>
    </row>
    <row r="11" spans="1:21" ht="21.75" customHeight="1" x14ac:dyDescent="0.2">
      <c r="A11" s="6" t="s">
        <v>66</v>
      </c>
      <c r="C11" s="45">
        <v>28000</v>
      </c>
      <c r="D11" s="42"/>
      <c r="E11" s="45">
        <v>40219263</v>
      </c>
      <c r="F11" s="42"/>
      <c r="G11" s="45">
        <v>42028434</v>
      </c>
      <c r="H11" s="42"/>
      <c r="I11" s="45">
        <v>-1809171</v>
      </c>
      <c r="J11" s="42"/>
      <c r="K11" s="45">
        <v>28000</v>
      </c>
      <c r="L11" s="42"/>
      <c r="M11" s="45">
        <v>40219263</v>
      </c>
      <c r="N11" s="42"/>
      <c r="O11" s="45">
        <v>46676611</v>
      </c>
      <c r="P11" s="42"/>
      <c r="Q11" s="45">
        <v>-6457348</v>
      </c>
      <c r="R11" s="47"/>
      <c r="S11" s="47"/>
      <c r="T11" s="47"/>
      <c r="U11" s="47"/>
    </row>
    <row r="12" spans="1:21" ht="21.75" customHeight="1" x14ac:dyDescent="0.2">
      <c r="A12" s="6" t="s">
        <v>45</v>
      </c>
      <c r="C12" s="45">
        <v>378695</v>
      </c>
      <c r="D12" s="42"/>
      <c r="E12" s="45">
        <v>639951000</v>
      </c>
      <c r="F12" s="42"/>
      <c r="G12" s="45">
        <v>696793706</v>
      </c>
      <c r="H12" s="42"/>
      <c r="I12" s="45">
        <v>-56842705</v>
      </c>
      <c r="J12" s="42"/>
      <c r="K12" s="45">
        <v>378695</v>
      </c>
      <c r="L12" s="42"/>
      <c r="M12" s="45">
        <v>639951000</v>
      </c>
      <c r="N12" s="42"/>
      <c r="O12" s="45">
        <v>635057259</v>
      </c>
      <c r="P12" s="42"/>
      <c r="Q12" s="45">
        <v>4893741</v>
      </c>
      <c r="R12" s="47"/>
      <c r="S12" s="47"/>
      <c r="T12" s="47"/>
      <c r="U12" s="47"/>
    </row>
    <row r="13" spans="1:21" ht="21.75" customHeight="1" x14ac:dyDescent="0.2">
      <c r="A13" s="6" t="s">
        <v>62</v>
      </c>
      <c r="C13" s="45">
        <v>1799000</v>
      </c>
      <c r="D13" s="42"/>
      <c r="E13" s="45">
        <v>6128490220</v>
      </c>
      <c r="F13" s="42"/>
      <c r="G13" s="45">
        <v>7958182404</v>
      </c>
      <c r="H13" s="42"/>
      <c r="I13" s="45">
        <v>-1829692183</v>
      </c>
      <c r="J13" s="42"/>
      <c r="K13" s="45">
        <v>1799000</v>
      </c>
      <c r="L13" s="42"/>
      <c r="M13" s="45">
        <v>6128490220</v>
      </c>
      <c r="N13" s="42"/>
      <c r="O13" s="45">
        <v>6407464380</v>
      </c>
      <c r="P13" s="42"/>
      <c r="Q13" s="45">
        <v>-278974159</v>
      </c>
      <c r="R13" s="47"/>
      <c r="S13" s="47"/>
      <c r="T13" s="47"/>
      <c r="U13" s="47"/>
    </row>
    <row r="14" spans="1:21" ht="21.75" customHeight="1" x14ac:dyDescent="0.2">
      <c r="A14" s="6" t="s">
        <v>52</v>
      </c>
      <c r="C14" s="45">
        <v>17400000</v>
      </c>
      <c r="D14" s="42"/>
      <c r="E14" s="45">
        <v>69410734110</v>
      </c>
      <c r="F14" s="42"/>
      <c r="G14" s="45">
        <v>78889199670</v>
      </c>
      <c r="H14" s="42"/>
      <c r="I14" s="45">
        <v>-9478465560</v>
      </c>
      <c r="J14" s="42"/>
      <c r="K14" s="45">
        <v>17400000</v>
      </c>
      <c r="L14" s="42"/>
      <c r="M14" s="45">
        <v>69410734110</v>
      </c>
      <c r="N14" s="42"/>
      <c r="O14" s="45">
        <v>95303549683</v>
      </c>
      <c r="P14" s="42"/>
      <c r="Q14" s="45">
        <v>-25892815573</v>
      </c>
      <c r="R14" s="47"/>
      <c r="S14" s="47"/>
      <c r="T14" s="47"/>
      <c r="U14" s="47"/>
    </row>
    <row r="15" spans="1:21" ht="21.75" customHeight="1" x14ac:dyDescent="0.2">
      <c r="A15" s="6" t="s">
        <v>69</v>
      </c>
      <c r="C15" s="45">
        <v>94000</v>
      </c>
      <c r="D15" s="42"/>
      <c r="E15" s="45">
        <v>599889294</v>
      </c>
      <c r="F15" s="42"/>
      <c r="G15" s="45">
        <v>1747301317</v>
      </c>
      <c r="H15" s="42"/>
      <c r="I15" s="45">
        <v>-1147412023</v>
      </c>
      <c r="J15" s="42"/>
      <c r="K15" s="45">
        <v>94000</v>
      </c>
      <c r="L15" s="42"/>
      <c r="M15" s="45">
        <v>599889294</v>
      </c>
      <c r="N15" s="42"/>
      <c r="O15" s="45">
        <v>644740783</v>
      </c>
      <c r="P15" s="42"/>
      <c r="Q15" s="45">
        <v>-44851489</v>
      </c>
      <c r="R15" s="47"/>
      <c r="S15" s="47"/>
      <c r="T15" s="47"/>
      <c r="U15" s="47"/>
    </row>
    <row r="16" spans="1:21" ht="21.75" customHeight="1" x14ac:dyDescent="0.2">
      <c r="A16" s="6" t="s">
        <v>60</v>
      </c>
      <c r="C16" s="45">
        <v>922400000</v>
      </c>
      <c r="D16" s="42"/>
      <c r="E16" s="45">
        <v>1005852156840</v>
      </c>
      <c r="F16" s="42"/>
      <c r="G16" s="45">
        <v>1065199637243</v>
      </c>
      <c r="H16" s="42"/>
      <c r="I16" s="45">
        <v>-59347480403</v>
      </c>
      <c r="J16" s="42"/>
      <c r="K16" s="45">
        <v>922400000</v>
      </c>
      <c r="L16" s="42"/>
      <c r="M16" s="45">
        <v>1005852156840</v>
      </c>
      <c r="N16" s="42"/>
      <c r="O16" s="45">
        <v>952875439354</v>
      </c>
      <c r="P16" s="42"/>
      <c r="Q16" s="45">
        <v>52976717486</v>
      </c>
      <c r="R16" s="47"/>
      <c r="S16" s="47"/>
      <c r="T16" s="47"/>
      <c r="U16" s="47"/>
    </row>
    <row r="17" spans="1:21" ht="21.75" customHeight="1" x14ac:dyDescent="0.2">
      <c r="A17" s="6" t="s">
        <v>316</v>
      </c>
      <c r="C17" s="45">
        <v>10094</v>
      </c>
      <c r="D17" s="42"/>
      <c r="E17" s="45">
        <v>47616539414</v>
      </c>
      <c r="F17" s="42"/>
      <c r="G17" s="45">
        <v>44778756151</v>
      </c>
      <c r="H17" s="42"/>
      <c r="I17" s="45">
        <v>2837783263</v>
      </c>
      <c r="J17" s="42"/>
      <c r="K17" s="45">
        <v>10094</v>
      </c>
      <c r="L17" s="42"/>
      <c r="M17" s="45">
        <v>47616539414</v>
      </c>
      <c r="N17" s="42"/>
      <c r="O17" s="45">
        <v>45258107621</v>
      </c>
      <c r="P17" s="42"/>
      <c r="Q17" s="45">
        <v>2358431793</v>
      </c>
      <c r="R17" s="47"/>
      <c r="S17" s="47"/>
      <c r="T17" s="47"/>
      <c r="U17" s="47"/>
    </row>
    <row r="18" spans="1:21" ht="21.75" customHeight="1" x14ac:dyDescent="0.2">
      <c r="A18" s="6" t="s">
        <v>47</v>
      </c>
      <c r="C18" s="45">
        <v>58265051</v>
      </c>
      <c r="D18" s="42"/>
      <c r="E18" s="45">
        <v>113056665943</v>
      </c>
      <c r="F18" s="42"/>
      <c r="G18" s="45">
        <v>123478183015</v>
      </c>
      <c r="H18" s="42"/>
      <c r="I18" s="45">
        <v>-10421517071</v>
      </c>
      <c r="J18" s="42"/>
      <c r="K18" s="45">
        <v>58265051</v>
      </c>
      <c r="L18" s="42"/>
      <c r="M18" s="45">
        <v>113056665943</v>
      </c>
      <c r="N18" s="42"/>
      <c r="O18" s="45">
        <v>124869171111</v>
      </c>
      <c r="P18" s="42"/>
      <c r="Q18" s="45">
        <v>-11812505167</v>
      </c>
      <c r="R18" s="47"/>
      <c r="S18" s="47"/>
      <c r="T18" s="47"/>
      <c r="U18" s="47"/>
    </row>
    <row r="19" spans="1:21" ht="21.75" customHeight="1" x14ac:dyDescent="0.2">
      <c r="A19" s="6" t="s">
        <v>46</v>
      </c>
      <c r="C19" s="45">
        <v>14595799</v>
      </c>
      <c r="D19" s="42"/>
      <c r="E19" s="45">
        <v>21110528064</v>
      </c>
      <c r="F19" s="42"/>
      <c r="G19" s="45">
        <v>23011201037</v>
      </c>
      <c r="H19" s="42"/>
      <c r="I19" s="45">
        <v>-1900672972</v>
      </c>
      <c r="J19" s="42"/>
      <c r="K19" s="45">
        <v>14595799</v>
      </c>
      <c r="L19" s="42"/>
      <c r="M19" s="45">
        <v>21110528064</v>
      </c>
      <c r="N19" s="42"/>
      <c r="O19" s="45">
        <v>24360533759</v>
      </c>
      <c r="P19" s="42"/>
      <c r="Q19" s="45">
        <v>-3250005694</v>
      </c>
      <c r="R19" s="47"/>
      <c r="S19" s="47"/>
      <c r="T19" s="47"/>
      <c r="U19" s="47"/>
    </row>
    <row r="20" spans="1:21" ht="21.75" customHeight="1" x14ac:dyDescent="0.2">
      <c r="A20" s="6" t="s">
        <v>56</v>
      </c>
      <c r="C20" s="45">
        <v>4043000</v>
      </c>
      <c r="D20" s="42"/>
      <c r="E20" s="45">
        <v>2507821149</v>
      </c>
      <c r="F20" s="42"/>
      <c r="G20" s="45">
        <v>3060492074</v>
      </c>
      <c r="H20" s="42"/>
      <c r="I20" s="45">
        <v>-552670924</v>
      </c>
      <c r="J20" s="42"/>
      <c r="K20" s="45">
        <v>4043000</v>
      </c>
      <c r="L20" s="42"/>
      <c r="M20" s="45">
        <v>2507821149</v>
      </c>
      <c r="N20" s="42"/>
      <c r="O20" s="45">
        <v>3404045695</v>
      </c>
      <c r="P20" s="42"/>
      <c r="Q20" s="45">
        <v>-896224545</v>
      </c>
      <c r="R20" s="47"/>
      <c r="S20" s="47"/>
      <c r="T20" s="47"/>
      <c r="U20" s="47"/>
    </row>
    <row r="21" spans="1:21" ht="21.75" customHeight="1" x14ac:dyDescent="0.2">
      <c r="A21" s="6" t="s">
        <v>53</v>
      </c>
      <c r="C21" s="45">
        <v>3099000</v>
      </c>
      <c r="D21" s="42"/>
      <c r="E21" s="45">
        <v>22980984687</v>
      </c>
      <c r="F21" s="42"/>
      <c r="G21" s="45">
        <v>25876711980</v>
      </c>
      <c r="H21" s="42"/>
      <c r="I21" s="45">
        <v>-2895727293</v>
      </c>
      <c r="J21" s="42"/>
      <c r="K21" s="45">
        <v>3099000</v>
      </c>
      <c r="L21" s="42"/>
      <c r="M21" s="45">
        <v>22980984687</v>
      </c>
      <c r="N21" s="42"/>
      <c r="O21" s="45">
        <v>32099445103</v>
      </c>
      <c r="P21" s="42"/>
      <c r="Q21" s="45">
        <v>-9118460416</v>
      </c>
      <c r="R21" s="47"/>
      <c r="S21" s="47"/>
      <c r="T21" s="47"/>
      <c r="U21" s="47"/>
    </row>
    <row r="22" spans="1:21" ht="21.75" customHeight="1" x14ac:dyDescent="0.2">
      <c r="A22" s="6" t="s">
        <v>260</v>
      </c>
      <c r="C22" s="45">
        <v>380000</v>
      </c>
      <c r="D22" s="42"/>
      <c r="E22" s="45">
        <v>379931125000</v>
      </c>
      <c r="F22" s="42"/>
      <c r="G22" s="45">
        <v>341938012500</v>
      </c>
      <c r="H22" s="42"/>
      <c r="I22" s="45">
        <v>37993112500</v>
      </c>
      <c r="J22" s="42"/>
      <c r="K22" s="45">
        <v>380000</v>
      </c>
      <c r="L22" s="42"/>
      <c r="M22" s="45">
        <v>379931125000</v>
      </c>
      <c r="N22" s="42"/>
      <c r="O22" s="45">
        <v>369449416923</v>
      </c>
      <c r="P22" s="42"/>
      <c r="Q22" s="45">
        <v>10481708077</v>
      </c>
      <c r="R22" s="47"/>
      <c r="S22" s="47"/>
      <c r="T22" s="47"/>
      <c r="U22" s="47"/>
    </row>
    <row r="23" spans="1:21" ht="21.75" customHeight="1" x14ac:dyDescent="0.2">
      <c r="A23" s="6" t="s">
        <v>264</v>
      </c>
      <c r="C23" s="45">
        <v>980000</v>
      </c>
      <c r="D23" s="42"/>
      <c r="E23" s="45">
        <v>1005572107015</v>
      </c>
      <c r="F23" s="42"/>
      <c r="G23" s="45">
        <v>949892720733</v>
      </c>
      <c r="H23" s="42"/>
      <c r="I23" s="45">
        <v>55679386282</v>
      </c>
      <c r="J23" s="42"/>
      <c r="K23" s="45">
        <v>980000</v>
      </c>
      <c r="L23" s="42"/>
      <c r="M23" s="45">
        <v>1005572107015</v>
      </c>
      <c r="N23" s="42"/>
      <c r="O23" s="45">
        <v>980167625000</v>
      </c>
      <c r="P23" s="42"/>
      <c r="Q23" s="45">
        <v>25404482015</v>
      </c>
      <c r="R23" s="47"/>
      <c r="S23" s="47"/>
      <c r="T23" s="47"/>
      <c r="U23" s="47"/>
    </row>
    <row r="24" spans="1:21" ht="21.75" customHeight="1" x14ac:dyDescent="0.2">
      <c r="A24" s="6" t="s">
        <v>42</v>
      </c>
      <c r="C24" s="45">
        <v>390800000</v>
      </c>
      <c r="D24" s="42"/>
      <c r="E24" s="45">
        <v>917965810620</v>
      </c>
      <c r="F24" s="42"/>
      <c r="G24" s="45">
        <v>1084699711156</v>
      </c>
      <c r="H24" s="42"/>
      <c r="I24" s="45">
        <v>-166733900536</v>
      </c>
      <c r="J24" s="42"/>
      <c r="K24" s="45">
        <v>390800000</v>
      </c>
      <c r="L24" s="42"/>
      <c r="M24" s="45">
        <v>917965810620</v>
      </c>
      <c r="N24" s="42"/>
      <c r="O24" s="45">
        <v>1062622570812</v>
      </c>
      <c r="P24" s="42"/>
      <c r="Q24" s="45">
        <v>-144656760192</v>
      </c>
      <c r="R24" s="47"/>
      <c r="S24" s="47"/>
      <c r="T24" s="47"/>
      <c r="U24" s="47"/>
    </row>
    <row r="25" spans="1:21" ht="21.75" customHeight="1" x14ac:dyDescent="0.2">
      <c r="A25" s="6" t="s">
        <v>61</v>
      </c>
      <c r="C25" s="45">
        <v>2000000</v>
      </c>
      <c r="D25" s="42"/>
      <c r="E25" s="45">
        <v>16203015000</v>
      </c>
      <c r="F25" s="42"/>
      <c r="G25" s="45">
        <v>18886950000</v>
      </c>
      <c r="H25" s="42"/>
      <c r="I25" s="45">
        <v>-2683935000</v>
      </c>
      <c r="J25" s="42"/>
      <c r="K25" s="45">
        <v>2000000</v>
      </c>
      <c r="L25" s="42"/>
      <c r="M25" s="45">
        <v>16203015000</v>
      </c>
      <c r="N25" s="42"/>
      <c r="O25" s="45">
        <v>15825276000</v>
      </c>
      <c r="P25" s="42"/>
      <c r="Q25" s="45">
        <v>377739000</v>
      </c>
      <c r="R25" s="47"/>
      <c r="S25" s="47"/>
      <c r="T25" s="47"/>
      <c r="U25" s="47"/>
    </row>
    <row r="26" spans="1:21" ht="21.75" customHeight="1" x14ac:dyDescent="0.2">
      <c r="A26" s="6" t="s">
        <v>63</v>
      </c>
      <c r="C26" s="45">
        <v>2177160</v>
      </c>
      <c r="D26" s="42"/>
      <c r="E26" s="45">
        <v>14024054219</v>
      </c>
      <c r="F26" s="42"/>
      <c r="G26" s="45">
        <v>14988628817</v>
      </c>
      <c r="H26" s="42"/>
      <c r="I26" s="45">
        <v>-964574597</v>
      </c>
      <c r="J26" s="42"/>
      <c r="K26" s="45">
        <v>2177160</v>
      </c>
      <c r="L26" s="42"/>
      <c r="M26" s="45">
        <v>14024054219</v>
      </c>
      <c r="N26" s="42"/>
      <c r="O26" s="45">
        <v>14807711717</v>
      </c>
      <c r="P26" s="42"/>
      <c r="Q26" s="45">
        <v>-783657497</v>
      </c>
      <c r="R26" s="47"/>
      <c r="S26" s="47"/>
      <c r="T26" s="47"/>
      <c r="U26" s="47"/>
    </row>
    <row r="27" spans="1:21" ht="21.75" customHeight="1" x14ac:dyDescent="0.2">
      <c r="A27" s="6" t="s">
        <v>48</v>
      </c>
      <c r="C27" s="45">
        <v>1564500</v>
      </c>
      <c r="D27" s="42"/>
      <c r="E27" s="45">
        <v>3796221780</v>
      </c>
      <c r="F27" s="42"/>
      <c r="G27" s="45">
        <v>4276775868</v>
      </c>
      <c r="H27" s="42"/>
      <c r="I27" s="45">
        <v>-480554087</v>
      </c>
      <c r="J27" s="42"/>
      <c r="K27" s="45">
        <v>1564500</v>
      </c>
      <c r="L27" s="42"/>
      <c r="M27" s="45">
        <v>3796221780</v>
      </c>
      <c r="N27" s="42"/>
      <c r="O27" s="45">
        <v>3691289797</v>
      </c>
      <c r="P27" s="42"/>
      <c r="Q27" s="45">
        <v>104931983</v>
      </c>
      <c r="R27" s="47"/>
      <c r="S27" s="47"/>
      <c r="T27" s="47"/>
      <c r="U27" s="47"/>
    </row>
    <row r="28" spans="1:21" ht="21.75" customHeight="1" x14ac:dyDescent="0.2">
      <c r="A28" s="6" t="s">
        <v>51</v>
      </c>
      <c r="C28" s="45">
        <v>15803000</v>
      </c>
      <c r="D28" s="42"/>
      <c r="E28" s="45">
        <v>11279042003</v>
      </c>
      <c r="F28" s="42"/>
      <c r="G28" s="45">
        <v>12080199583</v>
      </c>
      <c r="H28" s="42"/>
      <c r="I28" s="45">
        <v>-801157579</v>
      </c>
      <c r="J28" s="42"/>
      <c r="K28" s="45">
        <v>15803000</v>
      </c>
      <c r="L28" s="42"/>
      <c r="M28" s="45">
        <v>11279042003</v>
      </c>
      <c r="N28" s="42"/>
      <c r="O28" s="45">
        <v>15049195319</v>
      </c>
      <c r="P28" s="42"/>
      <c r="Q28" s="45">
        <v>-3770153315</v>
      </c>
      <c r="R28" s="47"/>
      <c r="S28" s="47"/>
      <c r="T28" s="47"/>
      <c r="U28" s="47"/>
    </row>
    <row r="29" spans="1:21" ht="21.75" customHeight="1" x14ac:dyDescent="0.2">
      <c r="A29" s="6" t="s">
        <v>65</v>
      </c>
      <c r="C29" s="45">
        <v>2005643</v>
      </c>
      <c r="D29" s="42"/>
      <c r="E29" s="45">
        <v>8664661157</v>
      </c>
      <c r="F29" s="42"/>
      <c r="G29" s="45">
        <v>9566438447</v>
      </c>
      <c r="H29" s="42"/>
      <c r="I29" s="45">
        <v>-901777289</v>
      </c>
      <c r="J29" s="42"/>
      <c r="K29" s="45">
        <v>2005643</v>
      </c>
      <c r="L29" s="42"/>
      <c r="M29" s="45">
        <v>8664661157</v>
      </c>
      <c r="N29" s="42"/>
      <c r="O29" s="45">
        <v>9704856790</v>
      </c>
      <c r="P29" s="42"/>
      <c r="Q29" s="45">
        <v>-1040195632</v>
      </c>
      <c r="R29" s="47"/>
      <c r="S29" s="47"/>
      <c r="T29" s="47"/>
      <c r="U29" s="47"/>
    </row>
    <row r="30" spans="1:21" ht="21.75" customHeight="1" x14ac:dyDescent="0.2">
      <c r="A30" s="6" t="s">
        <v>58</v>
      </c>
      <c r="C30" s="45">
        <v>54200000</v>
      </c>
      <c r="D30" s="42"/>
      <c r="E30" s="45">
        <v>46442413620</v>
      </c>
      <c r="F30" s="42"/>
      <c r="G30" s="45">
        <v>53853058165</v>
      </c>
      <c r="H30" s="42"/>
      <c r="I30" s="45">
        <v>-7410644545</v>
      </c>
      <c r="J30" s="42"/>
      <c r="K30" s="45">
        <v>54200000</v>
      </c>
      <c r="L30" s="42"/>
      <c r="M30" s="45">
        <v>46442413620</v>
      </c>
      <c r="N30" s="42"/>
      <c r="O30" s="45">
        <v>60992325266</v>
      </c>
      <c r="P30" s="42"/>
      <c r="Q30" s="45">
        <v>-14549911646</v>
      </c>
      <c r="R30" s="47"/>
      <c r="S30" s="47"/>
      <c r="T30" s="47"/>
      <c r="U30" s="47"/>
    </row>
    <row r="31" spans="1:21" ht="21.75" customHeight="1" x14ac:dyDescent="0.2">
      <c r="A31" s="6" t="s">
        <v>41</v>
      </c>
      <c r="C31" s="45">
        <v>262260</v>
      </c>
      <c r="D31" s="42"/>
      <c r="E31" s="45">
        <v>336563122</v>
      </c>
      <c r="F31" s="42"/>
      <c r="G31" s="45">
        <v>428850764</v>
      </c>
      <c r="H31" s="42"/>
      <c r="I31" s="45">
        <v>-92287641</v>
      </c>
      <c r="J31" s="42"/>
      <c r="K31" s="45">
        <v>262260</v>
      </c>
      <c r="L31" s="42"/>
      <c r="M31" s="45">
        <v>336563122</v>
      </c>
      <c r="N31" s="42"/>
      <c r="O31" s="45">
        <v>525583288</v>
      </c>
      <c r="P31" s="42"/>
      <c r="Q31" s="45">
        <v>-189020165</v>
      </c>
      <c r="R31" s="47"/>
      <c r="S31" s="47"/>
      <c r="T31" s="47"/>
      <c r="U31" s="47"/>
    </row>
    <row r="32" spans="1:21" ht="21.75" customHeight="1" x14ac:dyDescent="0.2">
      <c r="A32" s="6" t="s">
        <v>67</v>
      </c>
      <c r="C32" s="45">
        <v>226000</v>
      </c>
      <c r="D32" s="42"/>
      <c r="E32" s="45">
        <v>731926967</v>
      </c>
      <c r="F32" s="42"/>
      <c r="G32" s="45">
        <v>910527930</v>
      </c>
      <c r="H32" s="42"/>
      <c r="I32" s="45">
        <v>-178600962</v>
      </c>
      <c r="J32" s="42"/>
      <c r="K32" s="45">
        <v>226000</v>
      </c>
      <c r="L32" s="42"/>
      <c r="M32" s="45">
        <v>731926967</v>
      </c>
      <c r="N32" s="42"/>
      <c r="O32" s="45">
        <v>1094071311</v>
      </c>
      <c r="P32" s="42"/>
      <c r="Q32" s="45">
        <v>-362144343</v>
      </c>
      <c r="R32" s="47"/>
      <c r="S32" s="47"/>
      <c r="T32" s="47"/>
      <c r="U32" s="47"/>
    </row>
    <row r="33" spans="1:21" ht="21.75" customHeight="1" x14ac:dyDescent="0.2">
      <c r="A33" s="6" t="s">
        <v>76</v>
      </c>
      <c r="C33" s="45">
        <v>796200</v>
      </c>
      <c r="D33" s="42"/>
      <c r="E33" s="45">
        <v>4432190616</v>
      </c>
      <c r="F33" s="42"/>
      <c r="G33" s="45">
        <v>4848061800</v>
      </c>
      <c r="H33" s="42"/>
      <c r="I33" s="45">
        <v>-415871184</v>
      </c>
      <c r="J33" s="42"/>
      <c r="K33" s="45">
        <v>796200</v>
      </c>
      <c r="L33" s="42"/>
      <c r="M33" s="45">
        <v>4432190616</v>
      </c>
      <c r="N33" s="42"/>
      <c r="O33" s="45">
        <v>4848061800</v>
      </c>
      <c r="P33" s="42"/>
      <c r="Q33" s="45">
        <v>-415871184</v>
      </c>
      <c r="R33" s="47"/>
      <c r="S33" s="47"/>
      <c r="T33" s="47"/>
      <c r="U33" s="47"/>
    </row>
    <row r="34" spans="1:21" ht="21.75" customHeight="1" x14ac:dyDescent="0.2">
      <c r="A34" s="6" t="s">
        <v>50</v>
      </c>
      <c r="C34" s="45">
        <v>266438</v>
      </c>
      <c r="D34" s="42"/>
      <c r="E34" s="45">
        <v>1461986870</v>
      </c>
      <c r="F34" s="42"/>
      <c r="G34" s="45">
        <v>1530258602</v>
      </c>
      <c r="H34" s="42"/>
      <c r="I34" s="45">
        <v>-68271731</v>
      </c>
      <c r="J34" s="42"/>
      <c r="K34" s="45">
        <v>266438</v>
      </c>
      <c r="L34" s="42"/>
      <c r="M34" s="45">
        <v>1461986870</v>
      </c>
      <c r="N34" s="42"/>
      <c r="O34" s="45">
        <v>1446201337</v>
      </c>
      <c r="P34" s="42"/>
      <c r="Q34" s="45">
        <v>15785533</v>
      </c>
      <c r="R34" s="47"/>
      <c r="S34" s="47"/>
      <c r="T34" s="47"/>
      <c r="U34" s="47"/>
    </row>
    <row r="35" spans="1:21" ht="21.75" customHeight="1" thickBot="1" x14ac:dyDescent="0.25">
      <c r="A35" s="164" t="s">
        <v>458</v>
      </c>
      <c r="C35" s="144"/>
      <c r="D35" s="83"/>
      <c r="E35" s="82">
        <f>SUM(E8:E34)</f>
        <v>3715564996662</v>
      </c>
      <c r="F35" s="83"/>
      <c r="G35" s="82">
        <f>SUM(G8:G34)</f>
        <v>3889326963607</v>
      </c>
      <c r="H35" s="83"/>
      <c r="I35" s="82">
        <f>SUM(I8:I34)</f>
        <v>-173761966931</v>
      </c>
      <c r="J35" s="83"/>
      <c r="K35" s="144"/>
      <c r="L35" s="83"/>
      <c r="M35" s="82">
        <f>SUM(M8:M34)</f>
        <v>3715564996662</v>
      </c>
      <c r="N35" s="83"/>
      <c r="O35" s="82">
        <f>SUM(O8:O34)</f>
        <v>3842082500193</v>
      </c>
      <c r="P35" s="83"/>
      <c r="Q35" s="82">
        <f>SUM(Q8:Q34)</f>
        <v>-126517503520</v>
      </c>
      <c r="R35" s="47"/>
      <c r="S35" s="47"/>
      <c r="T35" s="47"/>
      <c r="U35" s="47"/>
    </row>
    <row r="36" spans="1:21" ht="16.5" customHeight="1" thickTop="1" x14ac:dyDescent="0.2">
      <c r="A36" s="172"/>
      <c r="C36" s="144"/>
      <c r="D36" s="83"/>
      <c r="E36" s="144"/>
      <c r="F36" s="83"/>
      <c r="G36" s="144"/>
      <c r="H36" s="83"/>
      <c r="I36" s="144"/>
      <c r="J36" s="83"/>
      <c r="K36" s="144"/>
      <c r="L36" s="83"/>
      <c r="M36" s="144"/>
      <c r="N36" s="83"/>
      <c r="O36" s="144"/>
      <c r="P36" s="83"/>
      <c r="Q36" s="144"/>
      <c r="R36" s="47"/>
      <c r="S36" s="47"/>
      <c r="T36" s="47"/>
      <c r="U36" s="47"/>
    </row>
    <row r="37" spans="1:21" ht="21.75" customHeight="1" x14ac:dyDescent="0.2">
      <c r="A37" s="194">
        <v>31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47"/>
      <c r="S37" s="47"/>
      <c r="T37" s="47"/>
      <c r="U37" s="47"/>
    </row>
    <row r="38" spans="1:21" ht="21.75" customHeight="1" x14ac:dyDescent="0.2">
      <c r="A38" s="193" t="s">
        <v>0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47"/>
      <c r="S38" s="47"/>
      <c r="T38" s="47"/>
      <c r="U38" s="47"/>
    </row>
    <row r="39" spans="1:21" ht="21.75" customHeight="1" x14ac:dyDescent="0.2">
      <c r="A39" s="193" t="s">
        <v>293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47"/>
      <c r="S39" s="47"/>
      <c r="T39" s="47"/>
      <c r="U39" s="47"/>
    </row>
    <row r="40" spans="1:21" ht="21.75" customHeight="1" x14ac:dyDescent="0.2">
      <c r="A40" s="193" t="s">
        <v>2</v>
      </c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47"/>
      <c r="S40" s="47"/>
      <c r="T40" s="47"/>
      <c r="U40" s="47"/>
    </row>
    <row r="41" spans="1:21" ht="21.75" customHeight="1" x14ac:dyDescent="0.2">
      <c r="A41" s="189" t="s">
        <v>384</v>
      </c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47"/>
      <c r="S41" s="47"/>
      <c r="T41" s="47"/>
      <c r="U41" s="47"/>
    </row>
    <row r="42" spans="1:21" ht="21.75" customHeight="1" x14ac:dyDescent="0.2">
      <c r="A42" s="206" t="s">
        <v>296</v>
      </c>
      <c r="C42" s="195" t="s">
        <v>308</v>
      </c>
      <c r="D42" s="195"/>
      <c r="E42" s="195"/>
      <c r="F42" s="195"/>
      <c r="G42" s="195"/>
      <c r="H42" s="195"/>
      <c r="I42" s="195"/>
      <c r="K42" s="195" t="s">
        <v>309</v>
      </c>
      <c r="L42" s="195"/>
      <c r="M42" s="195"/>
      <c r="N42" s="195"/>
      <c r="O42" s="195"/>
      <c r="P42" s="195"/>
      <c r="Q42" s="195"/>
      <c r="R42" s="47"/>
      <c r="S42" s="47"/>
      <c r="T42" s="47"/>
      <c r="U42" s="47"/>
    </row>
    <row r="43" spans="1:21" ht="42" customHeight="1" x14ac:dyDescent="0.2">
      <c r="A43" s="195"/>
      <c r="C43" s="11" t="s">
        <v>13</v>
      </c>
      <c r="D43" s="3"/>
      <c r="E43" s="11" t="s">
        <v>15</v>
      </c>
      <c r="F43" s="3"/>
      <c r="G43" s="11" t="s">
        <v>359</v>
      </c>
      <c r="H43" s="3"/>
      <c r="I43" s="11" t="s">
        <v>385</v>
      </c>
      <c r="K43" s="11" t="s">
        <v>13</v>
      </c>
      <c r="L43" s="3"/>
      <c r="M43" s="11" t="s">
        <v>15</v>
      </c>
      <c r="N43" s="3"/>
      <c r="O43" s="11" t="s">
        <v>359</v>
      </c>
      <c r="P43" s="3"/>
      <c r="Q43" s="11" t="s">
        <v>385</v>
      </c>
      <c r="R43" s="47"/>
      <c r="S43" s="47"/>
      <c r="T43" s="47"/>
      <c r="U43" s="47"/>
    </row>
    <row r="44" spans="1:21" ht="21.75" customHeight="1" x14ac:dyDescent="0.2">
      <c r="A44" s="6" t="s">
        <v>457</v>
      </c>
      <c r="C44" s="45">
        <f>C35</f>
        <v>0</v>
      </c>
      <c r="D44" s="42"/>
      <c r="E44" s="45">
        <f>E35</f>
        <v>3715564996662</v>
      </c>
      <c r="F44" s="42"/>
      <c r="G44" s="45">
        <f>G35</f>
        <v>3889326963607</v>
      </c>
      <c r="H44" s="42"/>
      <c r="I44" s="45">
        <f>I35</f>
        <v>-173761966931</v>
      </c>
      <c r="J44" s="42"/>
      <c r="K44" s="45">
        <f>K35</f>
        <v>0</v>
      </c>
      <c r="L44" s="42"/>
      <c r="M44" s="45">
        <f>M35</f>
        <v>3715564996662</v>
      </c>
      <c r="N44" s="42"/>
      <c r="O44" s="45">
        <f>O35</f>
        <v>3842082500193</v>
      </c>
      <c r="P44" s="42"/>
      <c r="Q44" s="45">
        <f>Q35</f>
        <v>-126517503520</v>
      </c>
      <c r="R44" s="47"/>
      <c r="S44" s="47"/>
      <c r="T44" s="47"/>
      <c r="U44" s="47"/>
    </row>
    <row r="45" spans="1:21" ht="21.75" customHeight="1" x14ac:dyDescent="0.2">
      <c r="A45" s="6" t="s">
        <v>44</v>
      </c>
      <c r="C45" s="45">
        <v>13795000</v>
      </c>
      <c r="D45" s="42"/>
      <c r="E45" s="45">
        <v>8337455208</v>
      </c>
      <c r="F45" s="42"/>
      <c r="G45" s="45">
        <v>8831013105</v>
      </c>
      <c r="H45" s="42"/>
      <c r="I45" s="45">
        <v>-493557897</v>
      </c>
      <c r="J45" s="42"/>
      <c r="K45" s="45">
        <v>13795000</v>
      </c>
      <c r="L45" s="42"/>
      <c r="M45" s="45">
        <v>8337455208</v>
      </c>
      <c r="N45" s="42"/>
      <c r="O45" s="45">
        <v>10310123922</v>
      </c>
      <c r="P45" s="42"/>
      <c r="Q45" s="45">
        <v>-1972668714</v>
      </c>
      <c r="R45" s="47"/>
      <c r="S45" s="47"/>
      <c r="T45" s="47"/>
      <c r="U45" s="47"/>
    </row>
    <row r="46" spans="1:21" ht="21.75" customHeight="1" x14ac:dyDescent="0.2">
      <c r="A46" s="6" t="s">
        <v>55</v>
      </c>
      <c r="C46" s="45">
        <v>281711</v>
      </c>
      <c r="D46" s="42"/>
      <c r="E46" s="45">
        <v>1392053087</v>
      </c>
      <c r="F46" s="42"/>
      <c r="G46" s="45">
        <v>1362358826</v>
      </c>
      <c r="H46" s="42"/>
      <c r="I46" s="45">
        <v>29694261</v>
      </c>
      <c r="J46" s="42"/>
      <c r="K46" s="45">
        <v>281711</v>
      </c>
      <c r="L46" s="42"/>
      <c r="M46" s="45">
        <v>1392053087</v>
      </c>
      <c r="N46" s="42"/>
      <c r="O46" s="45">
        <v>1277503229</v>
      </c>
      <c r="P46" s="42"/>
      <c r="Q46" s="45">
        <v>114549858</v>
      </c>
      <c r="R46" s="47"/>
      <c r="S46" s="47"/>
      <c r="T46" s="47"/>
      <c r="U46" s="47"/>
    </row>
    <row r="47" spans="1:21" ht="21.75" customHeight="1" x14ac:dyDescent="0.2">
      <c r="A47" s="6" t="s">
        <v>54</v>
      </c>
      <c r="C47" s="45">
        <v>2125925</v>
      </c>
      <c r="D47" s="42"/>
      <c r="E47" s="45">
        <v>4551995957</v>
      </c>
      <c r="F47" s="42"/>
      <c r="G47" s="45">
        <v>5957324328</v>
      </c>
      <c r="H47" s="42"/>
      <c r="I47" s="45">
        <v>-1405328370</v>
      </c>
      <c r="J47" s="42"/>
      <c r="K47" s="45">
        <v>2125925</v>
      </c>
      <c r="L47" s="42"/>
      <c r="M47" s="45">
        <v>4551995957</v>
      </c>
      <c r="N47" s="42"/>
      <c r="O47" s="45">
        <v>5874906571</v>
      </c>
      <c r="P47" s="42"/>
      <c r="Q47" s="45">
        <v>-1322910613</v>
      </c>
      <c r="R47" s="47"/>
      <c r="S47" s="47"/>
      <c r="T47" s="47"/>
      <c r="U47" s="47"/>
    </row>
    <row r="48" spans="1:21" ht="21.75" customHeight="1" x14ac:dyDescent="0.2">
      <c r="A48" s="6" t="s">
        <v>20</v>
      </c>
      <c r="C48" s="45">
        <v>3981000</v>
      </c>
      <c r="D48" s="42"/>
      <c r="E48" s="45">
        <v>26118266130</v>
      </c>
      <c r="F48" s="42"/>
      <c r="G48" s="45">
        <v>27462111342</v>
      </c>
      <c r="H48" s="42"/>
      <c r="I48" s="45">
        <v>-1343845212</v>
      </c>
      <c r="J48" s="42"/>
      <c r="K48" s="45">
        <v>3981000</v>
      </c>
      <c r="L48" s="42"/>
      <c r="M48" s="45">
        <v>26118266130</v>
      </c>
      <c r="N48" s="42"/>
      <c r="O48" s="45">
        <v>31678060386</v>
      </c>
      <c r="P48" s="42"/>
      <c r="Q48" s="45">
        <v>-5559794256</v>
      </c>
      <c r="R48" s="47"/>
      <c r="S48" s="47"/>
      <c r="T48" s="47"/>
      <c r="U48" s="47"/>
    </row>
    <row r="49" spans="1:21" ht="21.75" customHeight="1" x14ac:dyDescent="0.2">
      <c r="A49" s="6" t="s">
        <v>70</v>
      </c>
      <c r="C49" s="45">
        <v>101000</v>
      </c>
      <c r="D49" s="42"/>
      <c r="E49" s="45">
        <v>2354357722</v>
      </c>
      <c r="F49" s="42"/>
      <c r="G49" s="45">
        <v>3175322034</v>
      </c>
      <c r="H49" s="42"/>
      <c r="I49" s="45">
        <v>-820964311</v>
      </c>
      <c r="J49" s="42"/>
      <c r="K49" s="45">
        <v>101000</v>
      </c>
      <c r="L49" s="42"/>
      <c r="M49" s="45">
        <v>2354357722</v>
      </c>
      <c r="N49" s="42"/>
      <c r="O49" s="45">
        <v>1922461002</v>
      </c>
      <c r="P49" s="42"/>
      <c r="Q49" s="45">
        <v>431896720</v>
      </c>
      <c r="R49" s="47"/>
      <c r="S49" s="47"/>
      <c r="T49" s="47"/>
      <c r="U49" s="47"/>
    </row>
    <row r="50" spans="1:21" ht="21.75" customHeight="1" x14ac:dyDescent="0.2">
      <c r="A50" s="6" t="s">
        <v>43</v>
      </c>
      <c r="C50" s="45">
        <v>50180000</v>
      </c>
      <c r="D50" s="42"/>
      <c r="E50" s="45">
        <v>62850600540</v>
      </c>
      <c r="F50" s="42"/>
      <c r="G50" s="45">
        <v>68843584902</v>
      </c>
      <c r="H50" s="42"/>
      <c r="I50" s="45">
        <v>-5992984362</v>
      </c>
      <c r="J50" s="42"/>
      <c r="K50" s="45">
        <v>50180000</v>
      </c>
      <c r="L50" s="42"/>
      <c r="M50" s="45">
        <v>62850600540</v>
      </c>
      <c r="N50" s="42"/>
      <c r="O50" s="45">
        <v>61347215460</v>
      </c>
      <c r="P50" s="42"/>
      <c r="Q50" s="45">
        <v>1503385080</v>
      </c>
      <c r="R50" s="47"/>
      <c r="S50" s="47"/>
      <c r="T50" s="47"/>
      <c r="U50" s="47"/>
    </row>
    <row r="51" spans="1:21" ht="21.75" customHeight="1" x14ac:dyDescent="0.2">
      <c r="A51" s="6" t="s">
        <v>59</v>
      </c>
      <c r="C51" s="45">
        <v>402129000</v>
      </c>
      <c r="D51" s="42"/>
      <c r="E51" s="45">
        <v>873823622735</v>
      </c>
      <c r="F51" s="42"/>
      <c r="G51" s="45">
        <v>988974563778</v>
      </c>
      <c r="H51" s="42"/>
      <c r="I51" s="45">
        <v>-115150941042</v>
      </c>
      <c r="J51" s="42"/>
      <c r="K51" s="45">
        <v>402129000</v>
      </c>
      <c r="L51" s="42"/>
      <c r="M51" s="45">
        <v>873823622735</v>
      </c>
      <c r="N51" s="42"/>
      <c r="O51" s="45">
        <v>941867374057</v>
      </c>
      <c r="P51" s="42"/>
      <c r="Q51" s="45">
        <v>-68043751321</v>
      </c>
      <c r="R51" s="47"/>
      <c r="S51" s="47"/>
      <c r="T51" s="47"/>
      <c r="U51" s="47"/>
    </row>
    <row r="52" spans="1:21" ht="21.75" customHeight="1" x14ac:dyDescent="0.2">
      <c r="A52" s="6" t="s">
        <v>49</v>
      </c>
      <c r="C52" s="45">
        <v>680000</v>
      </c>
      <c r="D52" s="42"/>
      <c r="E52" s="45">
        <v>1191706902</v>
      </c>
      <c r="F52" s="42"/>
      <c r="G52" s="45">
        <v>1456004916</v>
      </c>
      <c r="H52" s="42"/>
      <c r="I52" s="45">
        <v>-264298014</v>
      </c>
      <c r="J52" s="42"/>
      <c r="K52" s="45">
        <v>680000</v>
      </c>
      <c r="L52" s="42"/>
      <c r="M52" s="45">
        <v>1191706902</v>
      </c>
      <c r="N52" s="42"/>
      <c r="O52" s="45">
        <v>1592604755</v>
      </c>
      <c r="P52" s="42"/>
      <c r="Q52" s="45">
        <v>-400897853</v>
      </c>
      <c r="R52" s="47"/>
      <c r="S52" s="47"/>
      <c r="T52" s="47"/>
      <c r="U52" s="47"/>
    </row>
    <row r="53" spans="1:21" ht="21.75" customHeight="1" x14ac:dyDescent="0.2">
      <c r="A53" s="173" t="s">
        <v>29</v>
      </c>
      <c r="B53" s="174"/>
      <c r="C53" s="53">
        <v>5916000</v>
      </c>
      <c r="D53" s="54"/>
      <c r="E53" s="53">
        <v>35486859</v>
      </c>
      <c r="F53" s="54"/>
      <c r="G53" s="53">
        <v>1578254333</v>
      </c>
      <c r="H53" s="54"/>
      <c r="I53" s="53">
        <v>-1542767473</v>
      </c>
      <c r="J53" s="54"/>
      <c r="K53" s="53">
        <v>5916000</v>
      </c>
      <c r="L53" s="54"/>
      <c r="M53" s="53">
        <v>35486859</v>
      </c>
      <c r="N53" s="54"/>
      <c r="O53" s="53">
        <v>4458463620</v>
      </c>
      <c r="P53" s="54"/>
      <c r="Q53" s="53">
        <v>-4422976760</v>
      </c>
      <c r="R53" s="47"/>
      <c r="S53" s="47"/>
      <c r="T53" s="47"/>
      <c r="U53" s="47"/>
    </row>
    <row r="54" spans="1:21" ht="21.75" customHeight="1" x14ac:dyDescent="0.2">
      <c r="A54" s="6" t="s">
        <v>75</v>
      </c>
      <c r="C54" s="45">
        <v>1000</v>
      </c>
      <c r="D54" s="42"/>
      <c r="E54" s="45">
        <v>1181695</v>
      </c>
      <c r="F54" s="42"/>
      <c r="G54" s="45">
        <v>1500386</v>
      </c>
      <c r="H54" s="42"/>
      <c r="I54" s="45">
        <v>-318690</v>
      </c>
      <c r="J54" s="42"/>
      <c r="K54" s="45">
        <v>1000</v>
      </c>
      <c r="L54" s="42"/>
      <c r="M54" s="45">
        <v>1181695</v>
      </c>
      <c r="N54" s="42"/>
      <c r="O54" s="45">
        <v>1500386</v>
      </c>
      <c r="P54" s="42"/>
      <c r="Q54" s="45">
        <v>-318690</v>
      </c>
      <c r="R54" s="47"/>
      <c r="S54" s="47"/>
      <c r="T54" s="47"/>
      <c r="U54" s="47"/>
    </row>
    <row r="55" spans="1:21" ht="21.75" customHeight="1" x14ac:dyDescent="0.2">
      <c r="A55" s="6" t="s">
        <v>26</v>
      </c>
      <c r="C55" s="45">
        <v>393000</v>
      </c>
      <c r="D55" s="42"/>
      <c r="E55" s="45">
        <v>233774787</v>
      </c>
      <c r="F55" s="42"/>
      <c r="G55" s="45">
        <v>1080078808</v>
      </c>
      <c r="H55" s="42"/>
      <c r="I55" s="45">
        <v>-846304020</v>
      </c>
      <c r="J55" s="42"/>
      <c r="K55" s="45">
        <v>393000</v>
      </c>
      <c r="L55" s="42"/>
      <c r="M55" s="45">
        <v>233774787</v>
      </c>
      <c r="N55" s="42"/>
      <c r="O55" s="45">
        <v>1375854191</v>
      </c>
      <c r="P55" s="42"/>
      <c r="Q55" s="45">
        <v>-1142079403</v>
      </c>
      <c r="R55" s="47"/>
      <c r="S55" s="47"/>
      <c r="T55" s="47"/>
      <c r="U55" s="47"/>
    </row>
    <row r="56" spans="1:21" ht="21.75" customHeight="1" x14ac:dyDescent="0.2">
      <c r="A56" s="6" t="s">
        <v>35</v>
      </c>
      <c r="C56" s="45">
        <v>9000000</v>
      </c>
      <c r="D56" s="42"/>
      <c r="E56" s="45">
        <v>1340654692</v>
      </c>
      <c r="F56" s="42"/>
      <c r="G56" s="45">
        <v>6208439442</v>
      </c>
      <c r="H56" s="42"/>
      <c r="I56" s="45">
        <v>-4867784749</v>
      </c>
      <c r="J56" s="42"/>
      <c r="K56" s="45">
        <v>9000000</v>
      </c>
      <c r="L56" s="42"/>
      <c r="M56" s="45">
        <v>1340654692</v>
      </c>
      <c r="N56" s="42"/>
      <c r="O56" s="45">
        <v>3601274907</v>
      </c>
      <c r="P56" s="42"/>
      <c r="Q56" s="45">
        <v>-2260620214</v>
      </c>
      <c r="R56" s="47"/>
      <c r="S56" s="47"/>
      <c r="T56" s="47"/>
      <c r="U56" s="47"/>
    </row>
    <row r="57" spans="1:21" ht="21.75" customHeight="1" x14ac:dyDescent="0.2">
      <c r="A57" s="6" t="s">
        <v>34</v>
      </c>
      <c r="C57" s="45">
        <v>5002000</v>
      </c>
      <c r="D57" s="42"/>
      <c r="E57" s="45">
        <v>1450206475</v>
      </c>
      <c r="F57" s="42"/>
      <c r="G57" s="45">
        <v>5000711985</v>
      </c>
      <c r="H57" s="42"/>
      <c r="I57" s="45">
        <v>-3550505509</v>
      </c>
      <c r="J57" s="42"/>
      <c r="K57" s="45">
        <v>5002000</v>
      </c>
      <c r="L57" s="42"/>
      <c r="M57" s="45">
        <v>1450206475</v>
      </c>
      <c r="N57" s="42"/>
      <c r="O57" s="45">
        <v>2502444213</v>
      </c>
      <c r="P57" s="42"/>
      <c r="Q57" s="45">
        <v>-1052237737</v>
      </c>
      <c r="R57" s="47"/>
      <c r="S57" s="47"/>
      <c r="T57" s="47"/>
      <c r="U57" s="47"/>
    </row>
    <row r="58" spans="1:21" ht="21.75" customHeight="1" x14ac:dyDescent="0.2">
      <c r="A58" s="6" t="s">
        <v>23</v>
      </c>
      <c r="C58" s="45">
        <v>715000</v>
      </c>
      <c r="D58" s="42"/>
      <c r="E58" s="45">
        <v>1787039718</v>
      </c>
      <c r="F58" s="42"/>
      <c r="G58" s="45">
        <v>1526777019</v>
      </c>
      <c r="H58" s="42"/>
      <c r="I58" s="45">
        <v>260262699</v>
      </c>
      <c r="J58" s="42"/>
      <c r="K58" s="45">
        <v>715000</v>
      </c>
      <c r="L58" s="42"/>
      <c r="M58" s="45">
        <v>1787039718</v>
      </c>
      <c r="N58" s="42"/>
      <c r="O58" s="45">
        <v>1182447257</v>
      </c>
      <c r="P58" s="42"/>
      <c r="Q58" s="45">
        <v>604592461</v>
      </c>
      <c r="R58" s="47"/>
      <c r="S58" s="47"/>
      <c r="T58" s="47"/>
      <c r="U58" s="47"/>
    </row>
    <row r="59" spans="1:21" ht="21.75" customHeight="1" x14ac:dyDescent="0.2">
      <c r="A59" s="6" t="s">
        <v>39</v>
      </c>
      <c r="C59" s="45">
        <v>199000</v>
      </c>
      <c r="D59" s="42"/>
      <c r="E59" s="45">
        <v>419185032</v>
      </c>
      <c r="F59" s="42"/>
      <c r="G59" s="45">
        <v>1195789498</v>
      </c>
      <c r="H59" s="42"/>
      <c r="I59" s="45">
        <v>-776604465</v>
      </c>
      <c r="J59" s="42"/>
      <c r="K59" s="45">
        <v>199000</v>
      </c>
      <c r="L59" s="42"/>
      <c r="M59" s="45">
        <v>419185032</v>
      </c>
      <c r="N59" s="42"/>
      <c r="O59" s="45">
        <v>776398876</v>
      </c>
      <c r="P59" s="42"/>
      <c r="Q59" s="45">
        <v>-357213843</v>
      </c>
      <c r="R59" s="47"/>
      <c r="S59" s="47"/>
      <c r="T59" s="47"/>
      <c r="U59" s="47"/>
    </row>
    <row r="60" spans="1:21" ht="21.75" customHeight="1" x14ac:dyDescent="0.2">
      <c r="A60" s="6" t="s">
        <v>30</v>
      </c>
      <c r="C60" s="45">
        <v>999000</v>
      </c>
      <c r="D60" s="42"/>
      <c r="E60" s="45">
        <v>729082212</v>
      </c>
      <c r="F60" s="42"/>
      <c r="G60" s="45">
        <v>1715840057</v>
      </c>
      <c r="H60" s="42"/>
      <c r="I60" s="45">
        <v>-986757844</v>
      </c>
      <c r="J60" s="42"/>
      <c r="K60" s="45">
        <v>999000</v>
      </c>
      <c r="L60" s="42"/>
      <c r="M60" s="45">
        <v>729082212</v>
      </c>
      <c r="N60" s="42"/>
      <c r="O60" s="45">
        <v>2297802021</v>
      </c>
      <c r="P60" s="42"/>
      <c r="Q60" s="45">
        <v>-1568719808</v>
      </c>
      <c r="R60" s="47"/>
      <c r="S60" s="47"/>
      <c r="T60" s="47"/>
      <c r="U60" s="47"/>
    </row>
    <row r="61" spans="1:21" ht="21.75" customHeight="1" x14ac:dyDescent="0.2">
      <c r="A61" s="6" t="s">
        <v>24</v>
      </c>
      <c r="C61" s="45">
        <v>5798000</v>
      </c>
      <c r="D61" s="42"/>
      <c r="E61" s="45">
        <v>10433712627</v>
      </c>
      <c r="F61" s="42"/>
      <c r="G61" s="45">
        <v>11594182922</v>
      </c>
      <c r="H61" s="42"/>
      <c r="I61" s="45">
        <v>-1160470295</v>
      </c>
      <c r="J61" s="42"/>
      <c r="K61" s="45">
        <v>5798000</v>
      </c>
      <c r="L61" s="42"/>
      <c r="M61" s="45">
        <v>10433712627</v>
      </c>
      <c r="N61" s="42"/>
      <c r="O61" s="45">
        <v>4815778985</v>
      </c>
      <c r="P61" s="42"/>
      <c r="Q61" s="45">
        <v>5617933642</v>
      </c>
      <c r="R61" s="47"/>
      <c r="S61" s="47"/>
      <c r="T61" s="47"/>
      <c r="U61" s="47"/>
    </row>
    <row r="62" spans="1:21" ht="21.75" customHeight="1" x14ac:dyDescent="0.2">
      <c r="A62" s="6" t="s">
        <v>22</v>
      </c>
      <c r="C62" s="45">
        <v>5868000</v>
      </c>
      <c r="D62" s="42"/>
      <c r="E62" s="45">
        <v>16954153181</v>
      </c>
      <c r="F62" s="42"/>
      <c r="G62" s="45">
        <v>29126704037</v>
      </c>
      <c r="H62" s="42"/>
      <c r="I62" s="45">
        <v>-12172550855</v>
      </c>
      <c r="J62" s="42"/>
      <c r="K62" s="45">
        <v>5868000</v>
      </c>
      <c r="L62" s="42"/>
      <c r="M62" s="45">
        <v>16954153181</v>
      </c>
      <c r="N62" s="42"/>
      <c r="O62" s="45">
        <v>15955287430</v>
      </c>
      <c r="P62" s="42"/>
      <c r="Q62" s="45">
        <v>998865751</v>
      </c>
      <c r="R62" s="47"/>
      <c r="S62" s="47"/>
      <c r="T62" s="47"/>
      <c r="U62" s="47"/>
    </row>
    <row r="63" spans="1:21" ht="21.75" customHeight="1" x14ac:dyDescent="0.2">
      <c r="A63" s="6" t="s">
        <v>21</v>
      </c>
      <c r="C63" s="45">
        <v>499000</v>
      </c>
      <c r="D63" s="42"/>
      <c r="E63" s="45">
        <v>2392587749</v>
      </c>
      <c r="F63" s="42"/>
      <c r="G63" s="45">
        <v>3443701253</v>
      </c>
      <c r="H63" s="42"/>
      <c r="I63" s="45">
        <v>-1051113503</v>
      </c>
      <c r="J63" s="42"/>
      <c r="K63" s="45">
        <v>499000</v>
      </c>
      <c r="L63" s="42"/>
      <c r="M63" s="45">
        <v>2392587749</v>
      </c>
      <c r="N63" s="42"/>
      <c r="O63" s="45">
        <v>2346302218</v>
      </c>
      <c r="P63" s="42"/>
      <c r="Q63" s="45">
        <v>46285531</v>
      </c>
      <c r="R63" s="47"/>
      <c r="S63" s="47"/>
      <c r="T63" s="47"/>
      <c r="U63" s="47"/>
    </row>
    <row r="64" spans="1:21" ht="21.75" customHeight="1" x14ac:dyDescent="0.2">
      <c r="A64" s="6" t="s">
        <v>74</v>
      </c>
      <c r="C64" s="45">
        <v>2081000</v>
      </c>
      <c r="D64" s="42"/>
      <c r="E64" s="45">
        <v>3578398325</v>
      </c>
      <c r="F64" s="42"/>
      <c r="G64" s="45">
        <v>2155945008</v>
      </c>
      <c r="H64" s="42"/>
      <c r="I64" s="45">
        <v>1422453317</v>
      </c>
      <c r="J64" s="42"/>
      <c r="K64" s="45">
        <v>2081000</v>
      </c>
      <c r="L64" s="42"/>
      <c r="M64" s="45">
        <v>3578398325</v>
      </c>
      <c r="N64" s="42"/>
      <c r="O64" s="45">
        <v>2155945008</v>
      </c>
      <c r="P64" s="42"/>
      <c r="Q64" s="45">
        <v>1422453317</v>
      </c>
      <c r="R64" s="47"/>
      <c r="S64" s="47"/>
      <c r="T64" s="47"/>
      <c r="U64" s="47"/>
    </row>
    <row r="65" spans="1:21" ht="21.75" customHeight="1" x14ac:dyDescent="0.2">
      <c r="A65" s="6" t="s">
        <v>73</v>
      </c>
      <c r="C65" s="45">
        <v>1000</v>
      </c>
      <c r="D65" s="42"/>
      <c r="E65" s="45">
        <v>549858</v>
      </c>
      <c r="F65" s="42"/>
      <c r="G65" s="45">
        <v>550141</v>
      </c>
      <c r="H65" s="42"/>
      <c r="I65" s="45">
        <v>-282</v>
      </c>
      <c r="J65" s="42"/>
      <c r="K65" s="45">
        <v>1000</v>
      </c>
      <c r="L65" s="42"/>
      <c r="M65" s="45">
        <v>549858</v>
      </c>
      <c r="N65" s="42"/>
      <c r="O65" s="45">
        <v>550141</v>
      </c>
      <c r="P65" s="42"/>
      <c r="Q65" s="45">
        <v>-282</v>
      </c>
      <c r="R65" s="47"/>
      <c r="S65" s="47"/>
      <c r="T65" s="47"/>
      <c r="U65" s="47"/>
    </row>
    <row r="66" spans="1:21" ht="21.75" customHeight="1" x14ac:dyDescent="0.2">
      <c r="A66" s="6" t="s">
        <v>25</v>
      </c>
      <c r="C66" s="45">
        <v>1119000</v>
      </c>
      <c r="D66" s="42"/>
      <c r="E66" s="45">
        <v>3915491501</v>
      </c>
      <c r="F66" s="42"/>
      <c r="G66" s="45">
        <v>5928970064</v>
      </c>
      <c r="H66" s="42"/>
      <c r="I66" s="45">
        <v>-2013478562</v>
      </c>
      <c r="J66" s="42"/>
      <c r="K66" s="45">
        <v>1119000</v>
      </c>
      <c r="L66" s="42"/>
      <c r="M66" s="45">
        <v>3915491501</v>
      </c>
      <c r="N66" s="42"/>
      <c r="O66" s="45">
        <v>6156084784</v>
      </c>
      <c r="P66" s="42"/>
      <c r="Q66" s="45">
        <v>-2240593282</v>
      </c>
      <c r="R66" s="47"/>
      <c r="S66" s="47"/>
      <c r="T66" s="47"/>
      <c r="U66" s="47"/>
    </row>
    <row r="67" spans="1:21" ht="21.75" customHeight="1" x14ac:dyDescent="0.2">
      <c r="A67" s="6" t="s">
        <v>31</v>
      </c>
      <c r="C67" s="45">
        <v>14200000</v>
      </c>
      <c r="D67" s="42"/>
      <c r="E67" s="45">
        <v>4514437233</v>
      </c>
      <c r="F67" s="42"/>
      <c r="G67" s="45">
        <v>17850596564</v>
      </c>
      <c r="H67" s="42"/>
      <c r="I67" s="45">
        <v>-13336159331</v>
      </c>
      <c r="J67" s="42"/>
      <c r="K67" s="45">
        <v>14200000</v>
      </c>
      <c r="L67" s="42"/>
      <c r="M67" s="45">
        <v>4514437233</v>
      </c>
      <c r="N67" s="42"/>
      <c r="O67" s="45">
        <v>19928868358</v>
      </c>
      <c r="P67" s="42"/>
      <c r="Q67" s="45">
        <v>-15414431125</v>
      </c>
      <c r="R67" s="47"/>
      <c r="S67" s="47"/>
      <c r="T67" s="47"/>
      <c r="U67" s="47"/>
    </row>
    <row r="68" spans="1:21" ht="21.75" customHeight="1" x14ac:dyDescent="0.2">
      <c r="A68" s="6" t="s">
        <v>72</v>
      </c>
      <c r="C68" s="45">
        <v>517000</v>
      </c>
      <c r="D68" s="42"/>
      <c r="E68" s="45">
        <v>968091652</v>
      </c>
      <c r="F68" s="42"/>
      <c r="G68" s="45">
        <v>965284468</v>
      </c>
      <c r="H68" s="42"/>
      <c r="I68" s="45">
        <v>2807184</v>
      </c>
      <c r="J68" s="42"/>
      <c r="K68" s="45">
        <v>517000</v>
      </c>
      <c r="L68" s="42"/>
      <c r="M68" s="45">
        <v>968091652</v>
      </c>
      <c r="N68" s="42"/>
      <c r="O68" s="45">
        <v>965284468</v>
      </c>
      <c r="P68" s="42"/>
      <c r="Q68" s="45">
        <v>2807184</v>
      </c>
      <c r="R68" s="47"/>
      <c r="S68" s="47"/>
      <c r="T68" s="47"/>
      <c r="U68" s="47"/>
    </row>
    <row r="69" spans="1:21" ht="21.75" customHeight="1" x14ac:dyDescent="0.2">
      <c r="A69" s="6" t="s">
        <v>71</v>
      </c>
      <c r="C69" s="45">
        <v>6000000</v>
      </c>
      <c r="D69" s="42"/>
      <c r="E69" s="45">
        <v>3659057550</v>
      </c>
      <c r="F69" s="42"/>
      <c r="G69" s="45">
        <v>1802773751</v>
      </c>
      <c r="H69" s="42"/>
      <c r="I69" s="45">
        <v>1856283799</v>
      </c>
      <c r="J69" s="42"/>
      <c r="K69" s="45">
        <v>6000000</v>
      </c>
      <c r="L69" s="42"/>
      <c r="M69" s="45">
        <v>3659057550</v>
      </c>
      <c r="N69" s="42"/>
      <c r="O69" s="45">
        <v>1802773751</v>
      </c>
      <c r="P69" s="42"/>
      <c r="Q69" s="45">
        <v>1856283799</v>
      </c>
      <c r="R69" s="47"/>
      <c r="S69" s="47"/>
      <c r="T69" s="47"/>
      <c r="U69" s="47"/>
    </row>
    <row r="70" spans="1:21" ht="21.75" customHeight="1" x14ac:dyDescent="0.2">
      <c r="A70" s="6" t="s">
        <v>386</v>
      </c>
      <c r="C70" s="45">
        <v>333000</v>
      </c>
      <c r="D70" s="42"/>
      <c r="E70" s="45">
        <v>36287653</v>
      </c>
      <c r="F70" s="42"/>
      <c r="G70" s="45">
        <v>28981306</v>
      </c>
      <c r="H70" s="42"/>
      <c r="I70" s="45">
        <v>7306347</v>
      </c>
      <c r="J70" s="42"/>
      <c r="K70" s="45">
        <v>333000</v>
      </c>
      <c r="L70" s="42"/>
      <c r="M70" s="45">
        <v>36287653</v>
      </c>
      <c r="N70" s="42"/>
      <c r="O70" s="45">
        <v>28981306</v>
      </c>
      <c r="P70" s="42"/>
      <c r="Q70" s="45">
        <v>7306347</v>
      </c>
      <c r="R70" s="47"/>
      <c r="S70" s="47"/>
      <c r="T70" s="47"/>
      <c r="U70" s="47"/>
    </row>
    <row r="71" spans="1:21" ht="21.75" customHeight="1" thickBot="1" x14ac:dyDescent="0.25">
      <c r="A71" s="164" t="s">
        <v>458</v>
      </c>
      <c r="C71" s="144"/>
      <c r="D71" s="83"/>
      <c r="E71" s="82">
        <f>SUM(E44:E70)</f>
        <v>4748634433742</v>
      </c>
      <c r="F71" s="83"/>
      <c r="G71" s="82">
        <f>SUM(G44:G70)</f>
        <v>5086594327880</v>
      </c>
      <c r="H71" s="83"/>
      <c r="I71" s="82">
        <f>SUM(I44:I70)</f>
        <v>-337959894110</v>
      </c>
      <c r="J71" s="83"/>
      <c r="K71" s="144"/>
      <c r="L71" s="83"/>
      <c r="M71" s="82">
        <f>SUM(M44:M70)</f>
        <v>4748634433742</v>
      </c>
      <c r="N71" s="83"/>
      <c r="O71" s="82">
        <f>SUM(O44:O70)</f>
        <v>4968304791495</v>
      </c>
      <c r="P71" s="83"/>
      <c r="Q71" s="82">
        <f>SUM(Q44:Q70)</f>
        <v>-219670357731</v>
      </c>
      <c r="R71" s="47"/>
      <c r="S71" s="47"/>
      <c r="T71" s="47"/>
      <c r="U71" s="47"/>
    </row>
    <row r="72" spans="1:21" ht="21.75" customHeight="1" thickTop="1" x14ac:dyDescent="0.2">
      <c r="A72" s="194">
        <v>32</v>
      </c>
      <c r="B72" s="194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47"/>
      <c r="S72" s="47"/>
      <c r="T72" s="47"/>
      <c r="U72" s="47"/>
    </row>
    <row r="73" spans="1:21" ht="19.5" customHeight="1" x14ac:dyDescent="0.2">
      <c r="A73" s="193" t="s">
        <v>0</v>
      </c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47"/>
      <c r="S73" s="47"/>
      <c r="T73" s="47"/>
      <c r="U73" s="47"/>
    </row>
    <row r="74" spans="1:21" ht="19.5" customHeight="1" x14ac:dyDescent="0.2">
      <c r="A74" s="193" t="s">
        <v>293</v>
      </c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47"/>
      <c r="S74" s="47"/>
      <c r="T74" s="47"/>
      <c r="U74" s="47"/>
    </row>
    <row r="75" spans="1:21" ht="19.5" customHeight="1" x14ac:dyDescent="0.2">
      <c r="A75" s="193" t="s">
        <v>2</v>
      </c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47"/>
      <c r="S75" s="47"/>
      <c r="T75" s="47"/>
      <c r="U75" s="47"/>
    </row>
    <row r="76" spans="1:21" ht="21.75" customHeight="1" x14ac:dyDescent="0.2">
      <c r="A76" s="189" t="s">
        <v>384</v>
      </c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47"/>
      <c r="S76" s="47"/>
      <c r="T76" s="47"/>
      <c r="U76" s="47"/>
    </row>
    <row r="77" spans="1:21" ht="21.75" customHeight="1" x14ac:dyDescent="0.2">
      <c r="A77" s="206" t="s">
        <v>296</v>
      </c>
      <c r="C77" s="195" t="s">
        <v>308</v>
      </c>
      <c r="D77" s="195"/>
      <c r="E77" s="195"/>
      <c r="F77" s="195"/>
      <c r="G77" s="195"/>
      <c r="H77" s="195"/>
      <c r="I77" s="195"/>
      <c r="K77" s="195" t="s">
        <v>309</v>
      </c>
      <c r="L77" s="195"/>
      <c r="M77" s="195"/>
      <c r="N77" s="195"/>
      <c r="O77" s="195"/>
      <c r="P77" s="195"/>
      <c r="Q77" s="195"/>
      <c r="R77" s="47"/>
      <c r="S77" s="47"/>
      <c r="T77" s="47"/>
      <c r="U77" s="47"/>
    </row>
    <row r="78" spans="1:21" ht="36" customHeight="1" x14ac:dyDescent="0.2">
      <c r="A78" s="195"/>
      <c r="C78" s="11" t="s">
        <v>13</v>
      </c>
      <c r="D78" s="3"/>
      <c r="E78" s="11" t="s">
        <v>15</v>
      </c>
      <c r="F78" s="3"/>
      <c r="G78" s="11" t="s">
        <v>359</v>
      </c>
      <c r="H78" s="3"/>
      <c r="I78" s="11" t="s">
        <v>385</v>
      </c>
      <c r="K78" s="11" t="s">
        <v>13</v>
      </c>
      <c r="L78" s="3"/>
      <c r="M78" s="11" t="s">
        <v>15</v>
      </c>
      <c r="N78" s="3"/>
      <c r="O78" s="11" t="s">
        <v>359</v>
      </c>
      <c r="P78" s="3"/>
      <c r="Q78" s="11" t="s">
        <v>385</v>
      </c>
      <c r="R78" s="47"/>
      <c r="S78" s="47"/>
      <c r="T78" s="47"/>
      <c r="U78" s="47"/>
    </row>
    <row r="79" spans="1:21" ht="21.75" customHeight="1" x14ac:dyDescent="0.2">
      <c r="A79" s="6" t="s">
        <v>457</v>
      </c>
      <c r="C79" s="45">
        <f>C71</f>
        <v>0</v>
      </c>
      <c r="D79" s="42"/>
      <c r="E79" s="45">
        <f>E71</f>
        <v>4748634433742</v>
      </c>
      <c r="F79" s="42"/>
      <c r="G79" s="45">
        <f>G71</f>
        <v>5086594327880</v>
      </c>
      <c r="H79" s="42"/>
      <c r="I79" s="45">
        <f>I71</f>
        <v>-337959894110</v>
      </c>
      <c r="J79" s="42"/>
      <c r="K79" s="45">
        <f>K71</f>
        <v>0</v>
      </c>
      <c r="L79" s="42"/>
      <c r="M79" s="45">
        <f>M71</f>
        <v>4748634433742</v>
      </c>
      <c r="N79" s="42"/>
      <c r="O79" s="45">
        <f>O71</f>
        <v>4968304791495</v>
      </c>
      <c r="P79" s="42"/>
      <c r="Q79" s="45">
        <f>Q71</f>
        <v>-219670357731</v>
      </c>
      <c r="R79" s="47"/>
      <c r="S79" s="47"/>
      <c r="T79" s="47"/>
      <c r="U79" s="47"/>
    </row>
    <row r="80" spans="1:21" ht="21.75" customHeight="1" x14ac:dyDescent="0.2">
      <c r="A80" s="6" t="s">
        <v>387</v>
      </c>
      <c r="C80" s="45">
        <v>100000</v>
      </c>
      <c r="D80" s="42"/>
      <c r="E80" s="45">
        <v>37890240</v>
      </c>
      <c r="F80" s="42"/>
      <c r="G80" s="45">
        <v>50780480</v>
      </c>
      <c r="H80" s="42"/>
      <c r="I80" s="45">
        <v>-12890240</v>
      </c>
      <c r="J80" s="42"/>
      <c r="K80" s="45">
        <v>100000</v>
      </c>
      <c r="L80" s="42"/>
      <c r="M80" s="45">
        <v>37890240</v>
      </c>
      <c r="N80" s="42"/>
      <c r="O80" s="45">
        <v>50780480</v>
      </c>
      <c r="P80" s="42"/>
      <c r="Q80" s="45">
        <v>-12890240</v>
      </c>
      <c r="R80" s="47"/>
      <c r="S80" s="47"/>
      <c r="T80" s="47"/>
      <c r="U80" s="47"/>
    </row>
    <row r="81" spans="1:21" ht="21.75" customHeight="1" x14ac:dyDescent="0.2">
      <c r="A81" s="6" t="s">
        <v>388</v>
      </c>
      <c r="C81" s="45">
        <v>50000</v>
      </c>
      <c r="D81" s="42"/>
      <c r="E81" s="45">
        <v>8247875</v>
      </c>
      <c r="F81" s="42"/>
      <c r="G81" s="45">
        <v>9495750</v>
      </c>
      <c r="H81" s="42"/>
      <c r="I81" s="45">
        <v>-1247875</v>
      </c>
      <c r="J81" s="42"/>
      <c r="K81" s="45">
        <v>50000</v>
      </c>
      <c r="L81" s="42"/>
      <c r="M81" s="45">
        <v>8247875</v>
      </c>
      <c r="N81" s="42"/>
      <c r="O81" s="45">
        <v>9495750</v>
      </c>
      <c r="P81" s="42"/>
      <c r="Q81" s="45">
        <v>-1247875</v>
      </c>
      <c r="R81" s="47"/>
      <c r="S81" s="47"/>
      <c r="T81" s="47"/>
      <c r="U81" s="47"/>
    </row>
    <row r="82" spans="1:21" ht="21.75" customHeight="1" x14ac:dyDescent="0.2">
      <c r="A82" s="6" t="s">
        <v>389</v>
      </c>
      <c r="C82" s="45">
        <v>20000</v>
      </c>
      <c r="D82" s="42"/>
      <c r="E82" s="45">
        <v>1259675</v>
      </c>
      <c r="F82" s="42"/>
      <c r="G82" s="45">
        <v>1319350</v>
      </c>
      <c r="H82" s="42"/>
      <c r="I82" s="45">
        <v>-59675</v>
      </c>
      <c r="J82" s="42"/>
      <c r="K82" s="45">
        <v>20000</v>
      </c>
      <c r="L82" s="42"/>
      <c r="M82" s="45">
        <v>1259675</v>
      </c>
      <c r="N82" s="42"/>
      <c r="O82" s="45">
        <v>1319350</v>
      </c>
      <c r="P82" s="42"/>
      <c r="Q82" s="45">
        <v>-59675</v>
      </c>
      <c r="R82" s="47"/>
      <c r="S82" s="47"/>
      <c r="T82" s="47"/>
      <c r="U82" s="47"/>
    </row>
    <row r="83" spans="1:21" ht="21.75" customHeight="1" x14ac:dyDescent="0.2">
      <c r="A83" s="6" t="s">
        <v>383</v>
      </c>
      <c r="C83" s="45">
        <v>5293000</v>
      </c>
      <c r="D83" s="42"/>
      <c r="E83" s="45">
        <v>5291637</v>
      </c>
      <c r="F83" s="166"/>
      <c r="G83" s="45">
        <v>-137140496</v>
      </c>
      <c r="H83" s="166"/>
      <c r="I83" s="45">
        <v>142432133</v>
      </c>
      <c r="J83" s="166"/>
      <c r="K83" s="45">
        <v>5293000</v>
      </c>
      <c r="L83" s="166"/>
      <c r="M83" s="45">
        <v>5291637</v>
      </c>
      <c r="N83" s="42"/>
      <c r="O83" s="45">
        <v>-149574725</v>
      </c>
      <c r="P83" s="42"/>
      <c r="Q83" s="45">
        <v>154866362</v>
      </c>
      <c r="R83" s="47"/>
      <c r="S83" s="47"/>
      <c r="T83" s="47"/>
      <c r="U83" s="47"/>
    </row>
    <row r="84" spans="1:21" ht="21.75" customHeight="1" x14ac:dyDescent="0.2">
      <c r="A84" s="6" t="s">
        <v>390</v>
      </c>
      <c r="C84" s="45">
        <v>2163000</v>
      </c>
      <c r="D84" s="42"/>
      <c r="E84" s="45">
        <v>12974658</v>
      </c>
      <c r="F84" s="42"/>
      <c r="G84" s="45">
        <v>-9884355</v>
      </c>
      <c r="H84" s="42"/>
      <c r="I84" s="45">
        <v>22859013</v>
      </c>
      <c r="J84" s="42"/>
      <c r="K84" s="45">
        <v>2163000</v>
      </c>
      <c r="L84" s="42"/>
      <c r="M84" s="45">
        <v>12974658</v>
      </c>
      <c r="N84" s="42"/>
      <c r="O84" s="45">
        <v>-9884355</v>
      </c>
      <c r="P84" s="42"/>
      <c r="Q84" s="45">
        <v>22859013</v>
      </c>
      <c r="R84" s="47"/>
      <c r="S84" s="47"/>
      <c r="T84" s="47"/>
      <c r="U84" s="47"/>
    </row>
    <row r="85" spans="1:21" ht="21.75" customHeight="1" x14ac:dyDescent="0.2">
      <c r="A85" s="6" t="s">
        <v>391</v>
      </c>
      <c r="C85" s="45">
        <v>393000</v>
      </c>
      <c r="D85" s="42"/>
      <c r="E85" s="45">
        <v>102153688</v>
      </c>
      <c r="F85" s="42"/>
      <c r="G85" s="45">
        <v>71080376</v>
      </c>
      <c r="H85" s="42"/>
      <c r="I85" s="45">
        <v>31073312</v>
      </c>
      <c r="J85" s="42"/>
      <c r="K85" s="45">
        <v>393000</v>
      </c>
      <c r="L85" s="42"/>
      <c r="M85" s="45">
        <v>102153688</v>
      </c>
      <c r="N85" s="42"/>
      <c r="O85" s="45">
        <v>71080376</v>
      </c>
      <c r="P85" s="42"/>
      <c r="Q85" s="45">
        <v>31073312</v>
      </c>
      <c r="R85" s="47"/>
      <c r="S85" s="47"/>
      <c r="T85" s="47"/>
      <c r="U85" s="47"/>
    </row>
    <row r="86" spans="1:21" ht="21.75" customHeight="1" x14ac:dyDescent="0.2">
      <c r="A86" s="6" t="s">
        <v>392</v>
      </c>
      <c r="C86" s="45">
        <v>5407000</v>
      </c>
      <c r="D86" s="42"/>
      <c r="E86" s="45">
        <v>97300938</v>
      </c>
      <c r="F86" s="166"/>
      <c r="G86" s="45">
        <v>-152846767</v>
      </c>
      <c r="H86" s="42"/>
      <c r="I86" s="45">
        <v>250147705</v>
      </c>
      <c r="J86" s="42"/>
      <c r="K86" s="45">
        <v>5407000</v>
      </c>
      <c r="L86" s="42"/>
      <c r="M86" s="45">
        <v>97300938</v>
      </c>
      <c r="N86" s="42"/>
      <c r="O86" s="45">
        <f>M86-Q86</f>
        <v>-531119123</v>
      </c>
      <c r="P86" s="42"/>
      <c r="Q86" s="45">
        <v>628420061</v>
      </c>
      <c r="R86" s="47"/>
      <c r="S86" s="47"/>
      <c r="T86" s="47"/>
      <c r="U86" s="47"/>
    </row>
    <row r="87" spans="1:21" ht="21.75" customHeight="1" x14ac:dyDescent="0.2">
      <c r="A87" s="6" t="s">
        <v>393</v>
      </c>
      <c r="C87" s="45">
        <v>6000</v>
      </c>
      <c r="D87" s="42"/>
      <c r="E87" s="45">
        <v>3203174</v>
      </c>
      <c r="F87" s="42"/>
      <c r="G87" s="45">
        <v>3766348</v>
      </c>
      <c r="H87" s="42"/>
      <c r="I87" s="45">
        <v>-563174</v>
      </c>
      <c r="J87" s="42"/>
      <c r="K87" s="45">
        <v>6000</v>
      </c>
      <c r="L87" s="42"/>
      <c r="M87" s="45">
        <v>3203174</v>
      </c>
      <c r="N87" s="42"/>
      <c r="O87" s="45">
        <v>3766348</v>
      </c>
      <c r="P87" s="42"/>
      <c r="Q87" s="45">
        <v>-563174</v>
      </c>
      <c r="R87" s="47"/>
      <c r="S87" s="47"/>
      <c r="T87" s="47"/>
      <c r="U87" s="47"/>
    </row>
    <row r="88" spans="1:21" ht="21.75" customHeight="1" x14ac:dyDescent="0.2">
      <c r="A88" s="6" t="s">
        <v>394</v>
      </c>
      <c r="C88" s="45">
        <v>90199000</v>
      </c>
      <c r="D88" s="42"/>
      <c r="E88" s="45">
        <v>8747050054</v>
      </c>
      <c r="F88" s="42"/>
      <c r="G88" s="45">
        <v>11287448108</v>
      </c>
      <c r="H88" s="42"/>
      <c r="I88" s="45">
        <v>-2540398054</v>
      </c>
      <c r="J88" s="42"/>
      <c r="K88" s="45">
        <v>90199000</v>
      </c>
      <c r="L88" s="42"/>
      <c r="M88" s="45">
        <v>8747050054</v>
      </c>
      <c r="N88" s="42"/>
      <c r="O88" s="45">
        <v>11287448108</v>
      </c>
      <c r="P88" s="42"/>
      <c r="Q88" s="45">
        <v>-2540398054</v>
      </c>
      <c r="R88" s="47"/>
      <c r="S88" s="47"/>
      <c r="T88" s="47"/>
      <c r="U88" s="47"/>
    </row>
    <row r="89" spans="1:21" ht="21.75" customHeight="1" x14ac:dyDescent="0.2">
      <c r="A89" s="6" t="s">
        <v>395</v>
      </c>
      <c r="C89" s="45">
        <v>200000</v>
      </c>
      <c r="D89" s="42"/>
      <c r="E89" s="45">
        <v>63783571</v>
      </c>
      <c r="F89" s="42"/>
      <c r="G89" s="45">
        <v>71567142</v>
      </c>
      <c r="H89" s="42"/>
      <c r="I89" s="45">
        <v>-7783571</v>
      </c>
      <c r="J89" s="42"/>
      <c r="K89" s="45">
        <v>200000</v>
      </c>
      <c r="L89" s="42"/>
      <c r="M89" s="45">
        <v>63783571</v>
      </c>
      <c r="N89" s="42"/>
      <c r="O89" s="45">
        <v>71567142</v>
      </c>
      <c r="P89" s="42"/>
      <c r="Q89" s="45">
        <v>-7783571</v>
      </c>
      <c r="R89" s="47"/>
      <c r="S89" s="47"/>
      <c r="T89" s="47"/>
      <c r="U89" s="47"/>
    </row>
    <row r="90" spans="1:21" ht="21.75" customHeight="1" x14ac:dyDescent="0.2">
      <c r="A90" s="6" t="s">
        <v>396</v>
      </c>
      <c r="C90" s="45">
        <v>1145000</v>
      </c>
      <c r="D90" s="42"/>
      <c r="E90" s="45">
        <v>321662150</v>
      </c>
      <c r="F90" s="42"/>
      <c r="G90" s="45">
        <v>233636759</v>
      </c>
      <c r="H90" s="42"/>
      <c r="I90" s="45">
        <v>88025391</v>
      </c>
      <c r="J90" s="42"/>
      <c r="K90" s="45">
        <v>1145000</v>
      </c>
      <c r="L90" s="42"/>
      <c r="M90" s="45">
        <v>321662150</v>
      </c>
      <c r="N90" s="42"/>
      <c r="O90" s="45">
        <v>349750461</v>
      </c>
      <c r="P90" s="42"/>
      <c r="Q90" s="45">
        <v>-28088311</v>
      </c>
      <c r="R90" s="47"/>
      <c r="S90" s="47"/>
      <c r="T90" s="47"/>
      <c r="U90" s="47"/>
    </row>
    <row r="91" spans="1:21" ht="21.75" customHeight="1" x14ac:dyDescent="0.2">
      <c r="A91" s="6" t="s">
        <v>372</v>
      </c>
      <c r="C91" s="45">
        <v>45431000</v>
      </c>
      <c r="D91" s="42"/>
      <c r="E91" s="45">
        <v>90838603</v>
      </c>
      <c r="F91" s="166"/>
      <c r="G91" s="45">
        <f>E91-I91</f>
        <v>-3254736058</v>
      </c>
      <c r="H91" s="166"/>
      <c r="I91" s="45">
        <v>3345574661</v>
      </c>
      <c r="J91" s="166"/>
      <c r="K91" s="45">
        <v>45431000</v>
      </c>
      <c r="L91" s="166"/>
      <c r="M91" s="45">
        <v>90838603</v>
      </c>
      <c r="N91" s="42"/>
      <c r="O91" s="45">
        <f>M91-Q91</f>
        <v>-3236054757</v>
      </c>
      <c r="P91" s="42"/>
      <c r="Q91" s="45">
        <v>3326893360</v>
      </c>
      <c r="R91" s="47"/>
      <c r="S91" s="47"/>
      <c r="T91" s="47"/>
      <c r="U91" s="47"/>
    </row>
    <row r="92" spans="1:21" ht="21.75" customHeight="1" x14ac:dyDescent="0.2">
      <c r="A92" s="6" t="s">
        <v>379</v>
      </c>
      <c r="C92" s="45">
        <v>40108000</v>
      </c>
      <c r="D92" s="42"/>
      <c r="E92" s="45">
        <v>1283125510</v>
      </c>
      <c r="F92" s="42"/>
      <c r="G92" s="45">
        <v>57055019</v>
      </c>
      <c r="H92" s="42"/>
      <c r="I92" s="45">
        <v>1226070491</v>
      </c>
      <c r="J92" s="42"/>
      <c r="K92" s="45">
        <v>40108000</v>
      </c>
      <c r="L92" s="42"/>
      <c r="M92" s="45">
        <v>1283125510</v>
      </c>
      <c r="N92" s="42"/>
      <c r="O92" s="45">
        <v>111714384</v>
      </c>
      <c r="P92" s="42"/>
      <c r="Q92" s="45">
        <v>1171411126</v>
      </c>
      <c r="R92" s="47"/>
      <c r="S92" s="47"/>
      <c r="T92" s="47"/>
      <c r="U92" s="47"/>
    </row>
    <row r="93" spans="1:21" ht="21.75" customHeight="1" x14ac:dyDescent="0.2">
      <c r="A93" s="6" t="s">
        <v>380</v>
      </c>
      <c r="C93" s="45">
        <v>458000</v>
      </c>
      <c r="D93" s="42"/>
      <c r="E93" s="45">
        <v>429951259</v>
      </c>
      <c r="F93" s="42"/>
      <c r="G93" s="45">
        <v>405022864</v>
      </c>
      <c r="H93" s="42"/>
      <c r="I93" s="45">
        <v>24928395</v>
      </c>
      <c r="J93" s="42"/>
      <c r="K93" s="45">
        <v>458000</v>
      </c>
      <c r="L93" s="42"/>
      <c r="M93" s="45">
        <v>429951259</v>
      </c>
      <c r="N93" s="42"/>
      <c r="O93" s="45">
        <v>405022864</v>
      </c>
      <c r="P93" s="42"/>
      <c r="Q93" s="45">
        <v>24928395</v>
      </c>
      <c r="R93" s="47"/>
      <c r="S93" s="47"/>
      <c r="T93" s="47"/>
      <c r="U93" s="47"/>
    </row>
    <row r="94" spans="1:21" ht="21.75" customHeight="1" x14ac:dyDescent="0.2">
      <c r="A94" s="6" t="s">
        <v>397</v>
      </c>
      <c r="C94" s="45">
        <v>5500000</v>
      </c>
      <c r="D94" s="42"/>
      <c r="E94" s="45">
        <v>989745075</v>
      </c>
      <c r="F94" s="42"/>
      <c r="G94" s="45">
        <v>1609490150</v>
      </c>
      <c r="H94" s="42"/>
      <c r="I94" s="45">
        <v>-619745075</v>
      </c>
      <c r="J94" s="42"/>
      <c r="K94" s="45">
        <v>5500000</v>
      </c>
      <c r="L94" s="42"/>
      <c r="M94" s="45">
        <v>989745075</v>
      </c>
      <c r="N94" s="42"/>
      <c r="O94" s="45">
        <v>1609490150</v>
      </c>
      <c r="P94" s="42"/>
      <c r="Q94" s="45">
        <v>-619745075</v>
      </c>
      <c r="R94" s="47"/>
      <c r="S94" s="47"/>
      <c r="T94" s="47"/>
      <c r="U94" s="47"/>
    </row>
    <row r="95" spans="1:21" ht="21.75" customHeight="1" x14ac:dyDescent="0.2">
      <c r="A95" s="6" t="s">
        <v>398</v>
      </c>
      <c r="C95" s="45">
        <v>4000</v>
      </c>
      <c r="D95" s="42"/>
      <c r="E95" s="45">
        <v>12104882</v>
      </c>
      <c r="F95" s="42"/>
      <c r="G95" s="45">
        <v>10213370</v>
      </c>
      <c r="H95" s="42"/>
      <c r="I95" s="45">
        <v>1891512</v>
      </c>
      <c r="J95" s="42"/>
      <c r="K95" s="45">
        <v>4000</v>
      </c>
      <c r="L95" s="42"/>
      <c r="M95" s="45">
        <v>12104882</v>
      </c>
      <c r="N95" s="42"/>
      <c r="O95" s="45">
        <v>12209765</v>
      </c>
      <c r="P95" s="42"/>
      <c r="Q95" s="45">
        <v>-104883</v>
      </c>
      <c r="R95" s="47"/>
      <c r="S95" s="47"/>
      <c r="T95" s="47"/>
      <c r="U95" s="47"/>
    </row>
    <row r="96" spans="1:21" ht="21.75" customHeight="1" x14ac:dyDescent="0.2">
      <c r="A96" s="6" t="s">
        <v>399</v>
      </c>
      <c r="C96" s="45">
        <v>200000</v>
      </c>
      <c r="D96" s="42"/>
      <c r="E96" s="45">
        <v>3998970</v>
      </c>
      <c r="F96" s="42"/>
      <c r="G96" s="45">
        <v>3997940</v>
      </c>
      <c r="H96" s="42"/>
      <c r="I96" s="45">
        <v>1030</v>
      </c>
      <c r="J96" s="42"/>
      <c r="K96" s="45">
        <v>200000</v>
      </c>
      <c r="L96" s="42"/>
      <c r="M96" s="45">
        <v>3998970</v>
      </c>
      <c r="N96" s="42"/>
      <c r="O96" s="45">
        <v>3997940</v>
      </c>
      <c r="P96" s="42"/>
      <c r="Q96" s="45">
        <v>1030</v>
      </c>
      <c r="R96" s="47"/>
      <c r="S96" s="47"/>
      <c r="T96" s="47"/>
      <c r="U96" s="47"/>
    </row>
    <row r="97" spans="1:21" ht="21.75" customHeight="1" x14ac:dyDescent="0.2">
      <c r="A97" s="6" t="s">
        <v>400</v>
      </c>
      <c r="C97" s="45">
        <v>52708000</v>
      </c>
      <c r="D97" s="42"/>
      <c r="E97" s="45">
        <v>5901775901</v>
      </c>
      <c r="F97" s="42"/>
      <c r="G97" s="45">
        <v>7091522803</v>
      </c>
      <c r="H97" s="42"/>
      <c r="I97" s="45">
        <v>-1189746902</v>
      </c>
      <c r="J97" s="42"/>
      <c r="K97" s="45">
        <v>52708000</v>
      </c>
      <c r="L97" s="42"/>
      <c r="M97" s="45">
        <v>5901775901</v>
      </c>
      <c r="N97" s="42"/>
      <c r="O97" s="45">
        <v>7091522803</v>
      </c>
      <c r="P97" s="42"/>
      <c r="Q97" s="45">
        <v>-1189746902</v>
      </c>
      <c r="R97" s="47"/>
      <c r="S97" s="47"/>
      <c r="T97" s="47"/>
      <c r="U97" s="47"/>
    </row>
    <row r="98" spans="1:21" ht="21.75" customHeight="1" x14ac:dyDescent="0.2">
      <c r="A98" s="6" t="s">
        <v>401</v>
      </c>
      <c r="C98" s="45">
        <v>1000</v>
      </c>
      <c r="D98" s="42"/>
      <c r="E98" s="45">
        <v>299922</v>
      </c>
      <c r="F98" s="42"/>
      <c r="G98" s="45">
        <v>299845</v>
      </c>
      <c r="H98" s="42"/>
      <c r="I98" s="45">
        <v>77</v>
      </c>
      <c r="J98" s="42"/>
      <c r="K98" s="45">
        <v>1000</v>
      </c>
      <c r="L98" s="42"/>
      <c r="M98" s="45">
        <v>299922</v>
      </c>
      <c r="N98" s="42"/>
      <c r="O98" s="45">
        <v>299845</v>
      </c>
      <c r="P98" s="42"/>
      <c r="Q98" s="45">
        <v>77</v>
      </c>
      <c r="R98" s="47"/>
      <c r="S98" s="47"/>
      <c r="T98" s="47"/>
      <c r="U98" s="47"/>
    </row>
    <row r="99" spans="1:21" ht="21.75" customHeight="1" x14ac:dyDescent="0.2">
      <c r="A99" s="6" t="s">
        <v>402</v>
      </c>
      <c r="C99" s="45">
        <v>1000000</v>
      </c>
      <c r="D99" s="42"/>
      <c r="E99" s="45">
        <v>38989957</v>
      </c>
      <c r="F99" s="42"/>
      <c r="G99" s="45">
        <v>37979915</v>
      </c>
      <c r="H99" s="42"/>
      <c r="I99" s="45">
        <v>1010042</v>
      </c>
      <c r="J99" s="42"/>
      <c r="K99" s="45">
        <v>1000000</v>
      </c>
      <c r="L99" s="42"/>
      <c r="M99" s="45">
        <v>38989957</v>
      </c>
      <c r="N99" s="42"/>
      <c r="O99" s="45">
        <v>37979915</v>
      </c>
      <c r="P99" s="42"/>
      <c r="Q99" s="45">
        <v>1010042</v>
      </c>
      <c r="R99" s="47"/>
      <c r="S99" s="47"/>
      <c r="T99" s="47"/>
      <c r="U99" s="47"/>
    </row>
    <row r="100" spans="1:21" ht="21.75" customHeight="1" x14ac:dyDescent="0.2">
      <c r="A100" s="6" t="s">
        <v>403</v>
      </c>
      <c r="C100" s="45">
        <v>2000</v>
      </c>
      <c r="D100" s="42"/>
      <c r="E100" s="45">
        <v>1029734</v>
      </c>
      <c r="F100" s="42"/>
      <c r="G100" s="45">
        <v>1059468</v>
      </c>
      <c r="H100" s="42"/>
      <c r="I100" s="45">
        <v>-29734</v>
      </c>
      <c r="J100" s="42"/>
      <c r="K100" s="45">
        <v>2000</v>
      </c>
      <c r="L100" s="42"/>
      <c r="M100" s="45">
        <v>1029734</v>
      </c>
      <c r="N100" s="42"/>
      <c r="O100" s="45">
        <v>1059468</v>
      </c>
      <c r="P100" s="42"/>
      <c r="Q100" s="45">
        <v>-29734</v>
      </c>
      <c r="R100" s="47"/>
      <c r="S100" s="47"/>
      <c r="T100" s="47"/>
      <c r="U100" s="47"/>
    </row>
    <row r="101" spans="1:21" ht="21.75" customHeight="1" x14ac:dyDescent="0.2">
      <c r="A101" s="6" t="s">
        <v>404</v>
      </c>
      <c r="C101" s="45">
        <v>8000</v>
      </c>
      <c r="D101" s="42"/>
      <c r="E101" s="45">
        <v>2007482</v>
      </c>
      <c r="F101" s="42"/>
      <c r="G101" s="45">
        <v>-3089035</v>
      </c>
      <c r="H101" s="42"/>
      <c r="I101" s="45">
        <v>5096517</v>
      </c>
      <c r="J101" s="42"/>
      <c r="K101" s="45">
        <v>8000</v>
      </c>
      <c r="L101" s="42"/>
      <c r="M101" s="45">
        <v>2007482</v>
      </c>
      <c r="N101" s="42"/>
      <c r="O101" s="45">
        <v>-3089035</v>
      </c>
      <c r="P101" s="42"/>
      <c r="Q101" s="45">
        <v>5096517</v>
      </c>
      <c r="R101" s="47"/>
      <c r="S101" s="47"/>
      <c r="T101" s="47"/>
      <c r="U101" s="47"/>
    </row>
    <row r="102" spans="1:21" ht="21.75" customHeight="1" x14ac:dyDescent="0.2">
      <c r="A102" s="6" t="s">
        <v>405</v>
      </c>
      <c r="C102" s="45">
        <v>5443000</v>
      </c>
      <c r="D102" s="42"/>
      <c r="E102" s="45">
        <v>957721323</v>
      </c>
      <c r="F102" s="42"/>
      <c r="G102" s="45">
        <v>1259399646</v>
      </c>
      <c r="H102" s="42"/>
      <c r="I102" s="45">
        <v>-301678323</v>
      </c>
      <c r="J102" s="42"/>
      <c r="K102" s="45">
        <v>5443000</v>
      </c>
      <c r="L102" s="42"/>
      <c r="M102" s="45">
        <v>957721323</v>
      </c>
      <c r="N102" s="42"/>
      <c r="O102" s="45">
        <v>1259399646</v>
      </c>
      <c r="P102" s="42"/>
      <c r="Q102" s="45">
        <v>-301678323</v>
      </c>
      <c r="R102" s="47"/>
      <c r="S102" s="47"/>
      <c r="T102" s="47"/>
      <c r="U102" s="47"/>
    </row>
    <row r="103" spans="1:21" ht="21.75" customHeight="1" x14ac:dyDescent="0.2">
      <c r="A103" s="6" t="s">
        <v>406</v>
      </c>
      <c r="C103" s="45">
        <v>11000</v>
      </c>
      <c r="D103" s="42"/>
      <c r="E103" s="45">
        <v>5124680</v>
      </c>
      <c r="F103" s="42"/>
      <c r="G103" s="45">
        <v>4749361</v>
      </c>
      <c r="H103" s="42"/>
      <c r="I103" s="45">
        <v>375319</v>
      </c>
      <c r="J103" s="42"/>
      <c r="K103" s="45">
        <v>11000</v>
      </c>
      <c r="L103" s="42"/>
      <c r="M103" s="45">
        <v>5124680</v>
      </c>
      <c r="N103" s="42"/>
      <c r="O103" s="45">
        <v>4749361</v>
      </c>
      <c r="P103" s="42"/>
      <c r="Q103" s="45">
        <v>375319</v>
      </c>
      <c r="R103" s="47"/>
      <c r="S103" s="47"/>
      <c r="T103" s="47"/>
      <c r="U103" s="47"/>
    </row>
    <row r="104" spans="1:21" ht="21.75" customHeight="1" x14ac:dyDescent="0.2">
      <c r="A104" s="6" t="s">
        <v>407</v>
      </c>
      <c r="C104" s="45">
        <v>240000</v>
      </c>
      <c r="D104" s="42"/>
      <c r="E104" s="45">
        <v>131486133</v>
      </c>
      <c r="F104" s="42"/>
      <c r="G104" s="45">
        <v>131486133</v>
      </c>
      <c r="H104" s="42"/>
      <c r="I104" s="45">
        <v>0</v>
      </c>
      <c r="J104" s="42"/>
      <c r="K104" s="45">
        <v>240000</v>
      </c>
      <c r="L104" s="42"/>
      <c r="M104" s="45">
        <v>131486133</v>
      </c>
      <c r="N104" s="42"/>
      <c r="O104" s="45">
        <v>181472267</v>
      </c>
      <c r="P104" s="42"/>
      <c r="Q104" s="45">
        <v>-49986134</v>
      </c>
      <c r="R104" s="47"/>
      <c r="S104" s="47"/>
      <c r="T104" s="47"/>
      <c r="U104" s="47"/>
    </row>
    <row r="105" spans="1:21" ht="21.75" customHeight="1" x14ac:dyDescent="0.2">
      <c r="A105" s="6" t="s">
        <v>408</v>
      </c>
      <c r="C105" s="45">
        <v>309000</v>
      </c>
      <c r="D105" s="42"/>
      <c r="E105" s="45">
        <v>6487329</v>
      </c>
      <c r="F105" s="42"/>
      <c r="G105" s="45">
        <v>7794658</v>
      </c>
      <c r="H105" s="42"/>
      <c r="I105" s="45">
        <v>-1307329</v>
      </c>
      <c r="J105" s="42"/>
      <c r="K105" s="45">
        <v>309000</v>
      </c>
      <c r="L105" s="42"/>
      <c r="M105" s="45">
        <v>6487329</v>
      </c>
      <c r="N105" s="42"/>
      <c r="O105" s="45">
        <v>7794658</v>
      </c>
      <c r="P105" s="42"/>
      <c r="Q105" s="45">
        <v>-1307329</v>
      </c>
      <c r="R105" s="47"/>
      <c r="S105" s="47"/>
      <c r="T105" s="47"/>
      <c r="U105" s="47"/>
    </row>
    <row r="106" spans="1:21" ht="21.75" customHeight="1" x14ac:dyDescent="0.2">
      <c r="A106" s="6" t="s">
        <v>373</v>
      </c>
      <c r="C106" s="45">
        <v>8800000</v>
      </c>
      <c r="D106" s="42"/>
      <c r="E106" s="45">
        <v>844582464</v>
      </c>
      <c r="F106" s="42"/>
      <c r="G106" s="45">
        <v>640043490</v>
      </c>
      <c r="H106" s="42"/>
      <c r="I106" s="45">
        <v>204538974</v>
      </c>
      <c r="J106" s="42"/>
      <c r="K106" s="45">
        <v>8800000</v>
      </c>
      <c r="L106" s="42"/>
      <c r="M106" s="45">
        <v>844582464</v>
      </c>
      <c r="N106" s="42"/>
      <c r="O106" s="45">
        <v>640043490</v>
      </c>
      <c r="P106" s="42"/>
      <c r="Q106" s="45">
        <v>204538974</v>
      </c>
      <c r="R106" s="47"/>
      <c r="S106" s="47"/>
      <c r="T106" s="47"/>
      <c r="U106" s="47"/>
    </row>
    <row r="107" spans="1:21" ht="21.75" customHeight="1" thickBot="1" x14ac:dyDescent="0.25">
      <c r="A107" s="164" t="s">
        <v>458</v>
      </c>
      <c r="C107" s="144"/>
      <c r="D107" s="83"/>
      <c r="E107" s="82">
        <f>SUM(E79:E106)</f>
        <v>4768734520626</v>
      </c>
      <c r="F107" s="83"/>
      <c r="G107" s="82">
        <f>SUM(G79:G106)</f>
        <v>5106025840144</v>
      </c>
      <c r="H107" s="83"/>
      <c r="I107" s="82">
        <f>SUM(I79:I106)</f>
        <v>-337291319490</v>
      </c>
      <c r="J107" s="83"/>
      <c r="K107" s="144"/>
      <c r="L107" s="83"/>
      <c r="M107" s="82">
        <f>SUM(M79:M106)</f>
        <v>4768734520626</v>
      </c>
      <c r="N107" s="83"/>
      <c r="O107" s="82">
        <f>SUM(O79:O106)</f>
        <v>4987587034071</v>
      </c>
      <c r="P107" s="83"/>
      <c r="Q107" s="82">
        <f>SUM(Q79:Q106)</f>
        <v>-218852513423</v>
      </c>
      <c r="R107" s="47"/>
      <c r="S107" s="47"/>
      <c r="T107" s="47"/>
      <c r="U107" s="47"/>
    </row>
    <row r="108" spans="1:21" ht="16.5" customHeight="1" thickTop="1" x14ac:dyDescent="0.2">
      <c r="A108" s="194">
        <v>33</v>
      </c>
      <c r="B108" s="194"/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4"/>
      <c r="Q108" s="194"/>
      <c r="R108" s="47"/>
      <c r="S108" s="47"/>
      <c r="T108" s="47"/>
      <c r="U108" s="47"/>
    </row>
    <row r="109" spans="1:21" ht="21.75" customHeight="1" x14ac:dyDescent="0.2">
      <c r="A109" s="193" t="s">
        <v>0</v>
      </c>
      <c r="B109" s="193"/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  <c r="R109" s="47"/>
      <c r="S109" s="47"/>
      <c r="T109" s="47"/>
      <c r="U109" s="47"/>
    </row>
    <row r="110" spans="1:21" ht="21.75" customHeight="1" x14ac:dyDescent="0.2">
      <c r="A110" s="193" t="s">
        <v>293</v>
      </c>
      <c r="B110" s="193"/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  <c r="R110" s="47"/>
      <c r="S110" s="47"/>
      <c r="T110" s="47"/>
      <c r="U110" s="47"/>
    </row>
    <row r="111" spans="1:21" ht="21.75" customHeight="1" x14ac:dyDescent="0.2">
      <c r="A111" s="193" t="s">
        <v>2</v>
      </c>
      <c r="B111" s="193"/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  <c r="R111" s="47"/>
      <c r="S111" s="47"/>
      <c r="T111" s="47"/>
      <c r="U111" s="47"/>
    </row>
    <row r="112" spans="1:21" ht="21.75" customHeight="1" x14ac:dyDescent="0.2">
      <c r="A112" s="189" t="s">
        <v>384</v>
      </c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47"/>
      <c r="S112" s="47"/>
      <c r="T112" s="47"/>
      <c r="U112" s="47"/>
    </row>
    <row r="113" spans="1:21" ht="21.75" customHeight="1" x14ac:dyDescent="0.2">
      <c r="A113" s="206" t="s">
        <v>296</v>
      </c>
      <c r="C113" s="195" t="s">
        <v>308</v>
      </c>
      <c r="D113" s="195"/>
      <c r="E113" s="195"/>
      <c r="F113" s="195"/>
      <c r="G113" s="195"/>
      <c r="H113" s="195"/>
      <c r="I113" s="195"/>
      <c r="K113" s="195" t="s">
        <v>309</v>
      </c>
      <c r="L113" s="195"/>
      <c r="M113" s="195"/>
      <c r="N113" s="195"/>
      <c r="O113" s="195"/>
      <c r="P113" s="195"/>
      <c r="Q113" s="195"/>
      <c r="R113" s="47"/>
      <c r="S113" s="47"/>
      <c r="T113" s="47"/>
      <c r="U113" s="47"/>
    </row>
    <row r="114" spans="1:21" ht="39" customHeight="1" x14ac:dyDescent="0.2">
      <c r="A114" s="195"/>
      <c r="C114" s="11" t="s">
        <v>13</v>
      </c>
      <c r="D114" s="3"/>
      <c r="E114" s="11" t="s">
        <v>15</v>
      </c>
      <c r="F114" s="3"/>
      <c r="G114" s="11" t="s">
        <v>359</v>
      </c>
      <c r="H114" s="3"/>
      <c r="I114" s="11" t="s">
        <v>385</v>
      </c>
      <c r="K114" s="11" t="s">
        <v>13</v>
      </c>
      <c r="L114" s="3"/>
      <c r="M114" s="11" t="s">
        <v>15</v>
      </c>
      <c r="N114" s="3"/>
      <c r="O114" s="11" t="s">
        <v>359</v>
      </c>
      <c r="P114" s="3"/>
      <c r="Q114" s="11" t="s">
        <v>385</v>
      </c>
      <c r="R114" s="47"/>
      <c r="S114" s="47"/>
      <c r="T114" s="47"/>
      <c r="U114" s="47"/>
    </row>
    <row r="115" spans="1:21" ht="21.75" customHeight="1" x14ac:dyDescent="0.2">
      <c r="A115" s="6" t="s">
        <v>457</v>
      </c>
      <c r="C115" s="45">
        <f>C107</f>
        <v>0</v>
      </c>
      <c r="D115" s="42"/>
      <c r="E115" s="45">
        <f>E107</f>
        <v>4768734520626</v>
      </c>
      <c r="F115" s="42"/>
      <c r="G115" s="45">
        <f>G107</f>
        <v>5106025840144</v>
      </c>
      <c r="H115" s="42"/>
      <c r="I115" s="45">
        <f>I107</f>
        <v>-337291319490</v>
      </c>
      <c r="J115" s="42"/>
      <c r="K115" s="45">
        <f>K107</f>
        <v>0</v>
      </c>
      <c r="L115" s="42"/>
      <c r="M115" s="45">
        <f>M107</f>
        <v>4768734520626</v>
      </c>
      <c r="N115" s="42"/>
      <c r="O115" s="45">
        <f>O107</f>
        <v>4987587034071</v>
      </c>
      <c r="P115" s="42"/>
      <c r="Q115" s="45">
        <f>Q107</f>
        <v>-218852513423</v>
      </c>
      <c r="R115" s="47"/>
      <c r="S115" s="47"/>
      <c r="T115" s="47"/>
      <c r="U115" s="47"/>
    </row>
    <row r="116" spans="1:21" ht="21.75" customHeight="1" x14ac:dyDescent="0.2">
      <c r="A116" s="6" t="s">
        <v>378</v>
      </c>
      <c r="C116" s="45">
        <v>33116000</v>
      </c>
      <c r="D116" s="42"/>
      <c r="E116" s="45">
        <v>993224178</v>
      </c>
      <c r="F116" s="42"/>
      <c r="G116" s="45">
        <v>1078478623</v>
      </c>
      <c r="H116" s="42"/>
      <c r="I116" s="45">
        <v>-85254445</v>
      </c>
      <c r="J116" s="42"/>
      <c r="K116" s="45">
        <v>33116000</v>
      </c>
      <c r="L116" s="42"/>
      <c r="M116" s="45">
        <v>993224178</v>
      </c>
      <c r="N116" s="42"/>
      <c r="O116" s="45">
        <v>1071324719</v>
      </c>
      <c r="P116" s="42"/>
      <c r="Q116" s="45">
        <v>-78100541</v>
      </c>
      <c r="R116" s="47"/>
      <c r="S116" s="47"/>
      <c r="T116" s="47"/>
      <c r="U116" s="47"/>
    </row>
    <row r="117" spans="1:21" ht="21.75" customHeight="1" x14ac:dyDescent="0.2">
      <c r="A117" s="6" t="s">
        <v>409</v>
      </c>
      <c r="C117" s="45">
        <v>75000</v>
      </c>
      <c r="D117" s="42"/>
      <c r="E117" s="45">
        <v>127467168</v>
      </c>
      <c r="F117" s="42"/>
      <c r="G117" s="45">
        <v>179934336</v>
      </c>
      <c r="H117" s="42"/>
      <c r="I117" s="45">
        <v>-52467168</v>
      </c>
      <c r="J117" s="42"/>
      <c r="K117" s="45">
        <v>75000</v>
      </c>
      <c r="L117" s="42"/>
      <c r="M117" s="45">
        <v>127467168</v>
      </c>
      <c r="N117" s="42"/>
      <c r="O117" s="45">
        <v>179934336</v>
      </c>
      <c r="P117" s="42"/>
      <c r="Q117" s="45">
        <v>-52467168</v>
      </c>
      <c r="R117" s="47"/>
      <c r="S117" s="47"/>
      <c r="T117" s="47"/>
      <c r="U117" s="47"/>
    </row>
    <row r="118" spans="1:21" ht="21.75" customHeight="1" x14ac:dyDescent="0.2">
      <c r="A118" s="6" t="s">
        <v>410</v>
      </c>
      <c r="C118" s="45">
        <v>11000</v>
      </c>
      <c r="D118" s="42"/>
      <c r="E118" s="45">
        <v>1099716</v>
      </c>
      <c r="F118" s="42"/>
      <c r="G118" s="45">
        <v>-500568</v>
      </c>
      <c r="H118" s="42"/>
      <c r="I118" s="45">
        <v>1600284</v>
      </c>
      <c r="J118" s="42"/>
      <c r="K118" s="45">
        <v>11000</v>
      </c>
      <c r="L118" s="42"/>
      <c r="M118" s="45">
        <v>1099716</v>
      </c>
      <c r="N118" s="42"/>
      <c r="O118" s="45">
        <v>-500568</v>
      </c>
      <c r="P118" s="42"/>
      <c r="Q118" s="45">
        <v>1600284</v>
      </c>
      <c r="R118" s="47"/>
      <c r="S118" s="47"/>
      <c r="T118" s="47"/>
      <c r="U118" s="47"/>
    </row>
    <row r="119" spans="1:21" ht="21.75" customHeight="1" x14ac:dyDescent="0.2">
      <c r="A119" s="6" t="s">
        <v>411</v>
      </c>
      <c r="C119" s="45">
        <v>211000</v>
      </c>
      <c r="D119" s="42"/>
      <c r="E119" s="45">
        <v>10547283</v>
      </c>
      <c r="F119" s="42"/>
      <c r="G119" s="45">
        <v>3387567</v>
      </c>
      <c r="H119" s="42"/>
      <c r="I119" s="45">
        <v>7159716</v>
      </c>
      <c r="J119" s="42"/>
      <c r="K119" s="45">
        <v>211000</v>
      </c>
      <c r="L119" s="42"/>
      <c r="M119" s="45">
        <v>10547283</v>
      </c>
      <c r="N119" s="42"/>
      <c r="O119" s="45">
        <v>3387567</v>
      </c>
      <c r="P119" s="42"/>
      <c r="Q119" s="45">
        <v>7159716</v>
      </c>
      <c r="R119" s="47"/>
      <c r="S119" s="47"/>
      <c r="T119" s="47"/>
      <c r="U119" s="47"/>
    </row>
    <row r="120" spans="1:21" ht="21.75" customHeight="1" x14ac:dyDescent="0.2">
      <c r="A120" s="6" t="s">
        <v>412</v>
      </c>
      <c r="C120" s="45">
        <v>1300000</v>
      </c>
      <c r="D120" s="42"/>
      <c r="E120" s="45">
        <v>123468198</v>
      </c>
      <c r="F120" s="42"/>
      <c r="G120" s="45">
        <v>46849296</v>
      </c>
      <c r="H120" s="42"/>
      <c r="I120" s="45">
        <v>76618902</v>
      </c>
      <c r="J120" s="42"/>
      <c r="K120" s="45">
        <v>1300000</v>
      </c>
      <c r="L120" s="42"/>
      <c r="M120" s="45">
        <v>123468198</v>
      </c>
      <c r="N120" s="42"/>
      <c r="O120" s="45">
        <v>46836396</v>
      </c>
      <c r="P120" s="42"/>
      <c r="Q120" s="45">
        <v>76631802</v>
      </c>
      <c r="R120" s="47"/>
      <c r="S120" s="47"/>
      <c r="T120" s="47"/>
      <c r="U120" s="47"/>
    </row>
    <row r="121" spans="1:21" ht="21.75" customHeight="1" x14ac:dyDescent="0.2">
      <c r="A121" s="6" t="s">
        <v>413</v>
      </c>
      <c r="C121" s="45">
        <v>4000</v>
      </c>
      <c r="D121" s="42"/>
      <c r="E121" s="45">
        <v>399897</v>
      </c>
      <c r="F121" s="42"/>
      <c r="G121" s="45">
        <v>-156206</v>
      </c>
      <c r="H121" s="42"/>
      <c r="I121" s="45">
        <v>556103</v>
      </c>
      <c r="J121" s="42"/>
      <c r="K121" s="45">
        <v>4000</v>
      </c>
      <c r="L121" s="42"/>
      <c r="M121" s="45">
        <v>399897</v>
      </c>
      <c r="N121" s="42"/>
      <c r="O121" s="45">
        <v>-156206</v>
      </c>
      <c r="P121" s="42"/>
      <c r="Q121" s="45">
        <v>556103</v>
      </c>
      <c r="R121" s="47"/>
      <c r="S121" s="47"/>
      <c r="T121" s="47"/>
      <c r="U121" s="47"/>
    </row>
    <row r="122" spans="1:21" ht="21.75" customHeight="1" x14ac:dyDescent="0.2">
      <c r="A122" s="6" t="s">
        <v>414</v>
      </c>
      <c r="C122" s="45">
        <v>60000</v>
      </c>
      <c r="D122" s="42"/>
      <c r="E122" s="45">
        <v>5698532</v>
      </c>
      <c r="F122" s="42"/>
      <c r="G122" s="45">
        <v>-5679240</v>
      </c>
      <c r="H122" s="42"/>
      <c r="I122" s="45">
        <v>11377772</v>
      </c>
      <c r="J122" s="42"/>
      <c r="K122" s="45">
        <v>60000</v>
      </c>
      <c r="L122" s="42"/>
      <c r="M122" s="45">
        <v>5698532</v>
      </c>
      <c r="N122" s="42"/>
      <c r="O122" s="45">
        <v>-5732936</v>
      </c>
      <c r="P122" s="42"/>
      <c r="Q122" s="45">
        <v>11431468</v>
      </c>
      <c r="R122" s="47"/>
      <c r="S122" s="47"/>
      <c r="T122" s="47"/>
      <c r="U122" s="47"/>
    </row>
    <row r="123" spans="1:21" ht="21.75" customHeight="1" x14ac:dyDescent="0.2">
      <c r="A123" s="6" t="s">
        <v>415</v>
      </c>
      <c r="C123" s="45">
        <v>440000</v>
      </c>
      <c r="D123" s="42"/>
      <c r="E123" s="45">
        <v>331674571</v>
      </c>
      <c r="F123" s="42"/>
      <c r="G123" s="45">
        <v>331674571</v>
      </c>
      <c r="H123" s="42"/>
      <c r="I123" s="45">
        <v>0</v>
      </c>
      <c r="J123" s="42"/>
      <c r="K123" s="45">
        <v>440000</v>
      </c>
      <c r="L123" s="42"/>
      <c r="M123" s="45">
        <v>331674571</v>
      </c>
      <c r="N123" s="42"/>
      <c r="O123" s="45">
        <v>436349142</v>
      </c>
      <c r="P123" s="42"/>
      <c r="Q123" s="45">
        <v>-104674571</v>
      </c>
      <c r="R123" s="47"/>
      <c r="S123" s="47"/>
      <c r="T123" s="47"/>
      <c r="U123" s="47"/>
    </row>
    <row r="124" spans="1:21" ht="21.75" customHeight="1" x14ac:dyDescent="0.2">
      <c r="A124" s="6" t="s">
        <v>416</v>
      </c>
      <c r="C124" s="45">
        <v>34000</v>
      </c>
      <c r="D124" s="42"/>
      <c r="E124" s="45">
        <v>5744520</v>
      </c>
      <c r="F124" s="42"/>
      <c r="G124" s="45">
        <v>5607040</v>
      </c>
      <c r="H124" s="42"/>
      <c r="I124" s="45">
        <v>137480</v>
      </c>
      <c r="J124" s="42"/>
      <c r="K124" s="45">
        <v>34000</v>
      </c>
      <c r="L124" s="42"/>
      <c r="M124" s="45">
        <v>5744520</v>
      </c>
      <c r="N124" s="42"/>
      <c r="O124" s="45">
        <v>5607040</v>
      </c>
      <c r="P124" s="42"/>
      <c r="Q124" s="45">
        <v>137480</v>
      </c>
      <c r="R124" s="47"/>
      <c r="S124" s="47"/>
      <c r="T124" s="47"/>
      <c r="U124" s="47"/>
    </row>
    <row r="125" spans="1:21" ht="21.75" customHeight="1" x14ac:dyDescent="0.2">
      <c r="A125" s="6" t="s">
        <v>417</v>
      </c>
      <c r="C125" s="45">
        <v>300000</v>
      </c>
      <c r="D125" s="42"/>
      <c r="E125" s="45">
        <v>90276747</v>
      </c>
      <c r="F125" s="42"/>
      <c r="G125" s="45">
        <v>90153495</v>
      </c>
      <c r="H125" s="42"/>
      <c r="I125" s="45">
        <v>123252</v>
      </c>
      <c r="J125" s="42"/>
      <c r="K125" s="45">
        <v>300000</v>
      </c>
      <c r="L125" s="42"/>
      <c r="M125" s="45">
        <v>90276747</v>
      </c>
      <c r="N125" s="42"/>
      <c r="O125" s="45">
        <v>90153495</v>
      </c>
      <c r="P125" s="42"/>
      <c r="Q125" s="45">
        <v>123252</v>
      </c>
      <c r="R125" s="47"/>
      <c r="S125" s="47"/>
      <c r="T125" s="47"/>
      <c r="U125" s="47"/>
    </row>
    <row r="126" spans="1:21" ht="21.75" customHeight="1" x14ac:dyDescent="0.2">
      <c r="A126" s="6" t="s">
        <v>418</v>
      </c>
      <c r="C126" s="45">
        <v>2100000</v>
      </c>
      <c r="D126" s="42"/>
      <c r="E126" s="45">
        <v>317018346</v>
      </c>
      <c r="F126" s="42"/>
      <c r="G126" s="45">
        <v>372746693</v>
      </c>
      <c r="H126" s="42"/>
      <c r="I126" s="45">
        <v>-55728347</v>
      </c>
      <c r="J126" s="42"/>
      <c r="K126" s="45">
        <v>2100000</v>
      </c>
      <c r="L126" s="42"/>
      <c r="M126" s="45">
        <v>317018346</v>
      </c>
      <c r="N126" s="42"/>
      <c r="O126" s="45">
        <v>372746693</v>
      </c>
      <c r="P126" s="42"/>
      <c r="Q126" s="45">
        <v>-55728347</v>
      </c>
      <c r="R126" s="47"/>
      <c r="S126" s="47"/>
      <c r="T126" s="47"/>
      <c r="U126" s="47"/>
    </row>
    <row r="127" spans="1:21" ht="21.75" customHeight="1" x14ac:dyDescent="0.2">
      <c r="A127" s="6" t="s">
        <v>419</v>
      </c>
      <c r="C127" s="45">
        <v>5509000</v>
      </c>
      <c r="D127" s="42"/>
      <c r="E127" s="45">
        <v>396545863</v>
      </c>
      <c r="F127" s="42"/>
      <c r="G127" s="45">
        <v>430867726</v>
      </c>
      <c r="H127" s="42"/>
      <c r="I127" s="45">
        <v>-34321863</v>
      </c>
      <c r="J127" s="42"/>
      <c r="K127" s="45">
        <v>5509000</v>
      </c>
      <c r="L127" s="42"/>
      <c r="M127" s="45">
        <v>396545863</v>
      </c>
      <c r="N127" s="42"/>
      <c r="O127" s="45">
        <v>430867726</v>
      </c>
      <c r="P127" s="42"/>
      <c r="Q127" s="45">
        <v>-34321863</v>
      </c>
      <c r="R127" s="47"/>
      <c r="S127" s="47"/>
      <c r="T127" s="47"/>
      <c r="U127" s="47"/>
    </row>
    <row r="128" spans="1:21" ht="21.75" customHeight="1" x14ac:dyDescent="0.2">
      <c r="A128" s="6" t="s">
        <v>420</v>
      </c>
      <c r="C128" s="45">
        <v>3018000</v>
      </c>
      <c r="D128" s="42"/>
      <c r="E128" s="45">
        <v>307756732</v>
      </c>
      <c r="F128" s="42"/>
      <c r="G128" s="45">
        <v>304650464</v>
      </c>
      <c r="H128" s="42"/>
      <c r="I128" s="45">
        <v>3106268</v>
      </c>
      <c r="J128" s="42"/>
      <c r="K128" s="45">
        <v>3018000</v>
      </c>
      <c r="L128" s="42"/>
      <c r="M128" s="45">
        <v>307756732</v>
      </c>
      <c r="N128" s="42"/>
      <c r="O128" s="45">
        <v>304650464</v>
      </c>
      <c r="P128" s="42"/>
      <c r="Q128" s="45">
        <v>3106268</v>
      </c>
      <c r="R128" s="47"/>
      <c r="S128" s="47"/>
      <c r="T128" s="47"/>
      <c r="U128" s="47"/>
    </row>
    <row r="129" spans="1:21" ht="21.75" customHeight="1" x14ac:dyDescent="0.2">
      <c r="A129" s="6" t="s">
        <v>421</v>
      </c>
      <c r="C129" s="45">
        <v>2080000</v>
      </c>
      <c r="D129" s="42"/>
      <c r="E129" s="45">
        <v>1871517960</v>
      </c>
      <c r="F129" s="42"/>
      <c r="G129" s="45">
        <v>2549485920</v>
      </c>
      <c r="H129" s="42"/>
      <c r="I129" s="45">
        <v>-677967960</v>
      </c>
      <c r="J129" s="42"/>
      <c r="K129" s="45">
        <v>2080000</v>
      </c>
      <c r="L129" s="42"/>
      <c r="M129" s="45">
        <v>1871517960</v>
      </c>
      <c r="N129" s="42"/>
      <c r="O129" s="45">
        <v>2549485920</v>
      </c>
      <c r="P129" s="42"/>
      <c r="Q129" s="45">
        <v>-677967960</v>
      </c>
      <c r="R129" s="47"/>
      <c r="S129" s="47"/>
      <c r="T129" s="47"/>
      <c r="U129" s="47"/>
    </row>
    <row r="130" spans="1:21" ht="21.75" customHeight="1" x14ac:dyDescent="0.2">
      <c r="A130" s="6" t="s">
        <v>422</v>
      </c>
      <c r="C130" s="45">
        <v>224299000</v>
      </c>
      <c r="D130" s="42"/>
      <c r="E130" s="45">
        <v>6727237290</v>
      </c>
      <c r="F130" s="42"/>
      <c r="G130" s="45">
        <v>6075642580</v>
      </c>
      <c r="H130" s="42"/>
      <c r="I130" s="45">
        <v>651594710</v>
      </c>
      <c r="J130" s="42"/>
      <c r="K130" s="45">
        <v>224299000</v>
      </c>
      <c r="L130" s="42"/>
      <c r="M130" s="45">
        <v>6727237290</v>
      </c>
      <c r="N130" s="42"/>
      <c r="O130" s="45">
        <v>6075642580</v>
      </c>
      <c r="P130" s="42"/>
      <c r="Q130" s="45">
        <v>651594710</v>
      </c>
      <c r="R130" s="47"/>
      <c r="S130" s="47"/>
      <c r="T130" s="47"/>
      <c r="U130" s="47"/>
    </row>
    <row r="131" spans="1:21" ht="21.75" customHeight="1" x14ac:dyDescent="0.2">
      <c r="A131" s="6" t="s">
        <v>370</v>
      </c>
      <c r="C131" s="45">
        <v>14435000</v>
      </c>
      <c r="D131" s="42"/>
      <c r="E131" s="45">
        <v>14431282</v>
      </c>
      <c r="F131" s="42"/>
      <c r="G131" s="45">
        <v>707110018</v>
      </c>
      <c r="H131" s="42"/>
      <c r="I131" s="45">
        <v>-692678736</v>
      </c>
      <c r="J131" s="42"/>
      <c r="K131" s="45">
        <v>14435000</v>
      </c>
      <c r="L131" s="42"/>
      <c r="M131" s="45">
        <v>14431282</v>
      </c>
      <c r="N131" s="42"/>
      <c r="O131" s="45">
        <v>-162869677</v>
      </c>
      <c r="P131" s="42"/>
      <c r="Q131" s="45">
        <v>177300959</v>
      </c>
      <c r="R131" s="47"/>
      <c r="S131" s="47"/>
      <c r="T131" s="47"/>
      <c r="U131" s="47"/>
    </row>
    <row r="132" spans="1:21" ht="21.75" customHeight="1" x14ac:dyDescent="0.2">
      <c r="A132" s="6" t="s">
        <v>423</v>
      </c>
      <c r="C132" s="45">
        <v>1000</v>
      </c>
      <c r="D132" s="42"/>
      <c r="E132" s="45">
        <v>9997</v>
      </c>
      <c r="F132" s="42"/>
      <c r="G132" s="45">
        <v>9997</v>
      </c>
      <c r="H132" s="42"/>
      <c r="I132" s="45">
        <v>0</v>
      </c>
      <c r="J132" s="42"/>
      <c r="K132" s="45">
        <v>1000</v>
      </c>
      <c r="L132" s="42"/>
      <c r="M132" s="45">
        <v>9997</v>
      </c>
      <c r="N132" s="42"/>
      <c r="O132" s="45">
        <v>9997</v>
      </c>
      <c r="P132" s="42"/>
      <c r="Q132" s="45">
        <v>0</v>
      </c>
      <c r="R132" s="47"/>
      <c r="S132" s="47"/>
      <c r="T132" s="47"/>
      <c r="U132" s="47"/>
    </row>
    <row r="133" spans="1:21" ht="21.75" customHeight="1" x14ac:dyDescent="0.2">
      <c r="A133" s="6" t="s">
        <v>424</v>
      </c>
      <c r="C133" s="45">
        <v>1542000</v>
      </c>
      <c r="D133" s="42"/>
      <c r="E133" s="45">
        <v>285196542</v>
      </c>
      <c r="F133" s="42"/>
      <c r="G133" s="45">
        <v>162002237</v>
      </c>
      <c r="H133" s="42"/>
      <c r="I133" s="45">
        <v>123194305</v>
      </c>
      <c r="J133" s="42"/>
      <c r="K133" s="45">
        <v>1542000</v>
      </c>
      <c r="L133" s="42"/>
      <c r="M133" s="45">
        <v>285196542</v>
      </c>
      <c r="N133" s="42"/>
      <c r="O133" s="45">
        <v>268766905</v>
      </c>
      <c r="P133" s="42"/>
      <c r="Q133" s="45">
        <v>16429637</v>
      </c>
      <c r="R133" s="47"/>
      <c r="S133" s="47"/>
      <c r="T133" s="47"/>
      <c r="U133" s="47"/>
    </row>
    <row r="134" spans="1:21" ht="21.75" customHeight="1" x14ac:dyDescent="0.2">
      <c r="A134" s="6" t="s">
        <v>369</v>
      </c>
      <c r="C134" s="45">
        <v>4797000</v>
      </c>
      <c r="D134" s="42"/>
      <c r="E134" s="45">
        <v>71936471</v>
      </c>
      <c r="F134" s="42"/>
      <c r="G134" s="45">
        <v>-2765862258</v>
      </c>
      <c r="H134" s="42"/>
      <c r="I134" s="45">
        <v>2837798729</v>
      </c>
      <c r="J134" s="42"/>
      <c r="K134" s="45">
        <v>4797000</v>
      </c>
      <c r="L134" s="42"/>
      <c r="M134" s="45">
        <v>71936471</v>
      </c>
      <c r="N134" s="42"/>
      <c r="O134" s="45">
        <v>-1962654056</v>
      </c>
      <c r="P134" s="42"/>
      <c r="Q134" s="45">
        <v>2034590527</v>
      </c>
      <c r="R134" s="47"/>
      <c r="S134" s="47"/>
      <c r="T134" s="47"/>
      <c r="U134" s="47"/>
    </row>
    <row r="135" spans="1:21" ht="21.75" customHeight="1" x14ac:dyDescent="0.2">
      <c r="A135" s="6" t="s">
        <v>425</v>
      </c>
      <c r="C135" s="45">
        <v>76608000</v>
      </c>
      <c r="D135" s="42"/>
      <c r="E135" s="45">
        <v>3829413672</v>
      </c>
      <c r="F135" s="42"/>
      <c r="G135" s="45">
        <v>4944870344</v>
      </c>
      <c r="H135" s="42"/>
      <c r="I135" s="45">
        <v>-1115456672</v>
      </c>
      <c r="J135" s="42"/>
      <c r="K135" s="45">
        <v>76608000</v>
      </c>
      <c r="L135" s="42"/>
      <c r="M135" s="45">
        <v>3829413672</v>
      </c>
      <c r="N135" s="42"/>
      <c r="O135" s="45">
        <v>4944870344</v>
      </c>
      <c r="P135" s="42"/>
      <c r="Q135" s="45">
        <v>-1115456672</v>
      </c>
      <c r="R135" s="47"/>
      <c r="S135" s="47"/>
      <c r="T135" s="47"/>
      <c r="U135" s="47"/>
    </row>
    <row r="136" spans="1:21" ht="21.75" customHeight="1" x14ac:dyDescent="0.2">
      <c r="A136" s="6" t="s">
        <v>426</v>
      </c>
      <c r="C136" s="45">
        <v>5371000</v>
      </c>
      <c r="D136" s="42"/>
      <c r="E136" s="45">
        <v>295328933</v>
      </c>
      <c r="F136" s="42"/>
      <c r="G136" s="45">
        <v>350223866</v>
      </c>
      <c r="H136" s="42"/>
      <c r="I136" s="45">
        <v>-54894933</v>
      </c>
      <c r="J136" s="42"/>
      <c r="K136" s="45">
        <v>5371000</v>
      </c>
      <c r="L136" s="42"/>
      <c r="M136" s="45">
        <v>295328933</v>
      </c>
      <c r="N136" s="42"/>
      <c r="O136" s="45">
        <v>350223866</v>
      </c>
      <c r="P136" s="42"/>
      <c r="Q136" s="45">
        <v>-54894933</v>
      </c>
      <c r="R136" s="47"/>
      <c r="S136" s="47"/>
      <c r="T136" s="47"/>
      <c r="U136" s="47"/>
    </row>
    <row r="137" spans="1:21" ht="21.75" customHeight="1" x14ac:dyDescent="0.2">
      <c r="A137" s="6" t="s">
        <v>427</v>
      </c>
      <c r="C137" s="45">
        <v>105000</v>
      </c>
      <c r="D137" s="42"/>
      <c r="E137" s="45">
        <v>31491888</v>
      </c>
      <c r="F137" s="42"/>
      <c r="G137" s="45">
        <v>31483777</v>
      </c>
      <c r="H137" s="42"/>
      <c r="I137" s="45">
        <v>8111</v>
      </c>
      <c r="J137" s="42"/>
      <c r="K137" s="45">
        <v>105000</v>
      </c>
      <c r="L137" s="42"/>
      <c r="M137" s="45">
        <v>31491888</v>
      </c>
      <c r="N137" s="42"/>
      <c r="O137" s="45">
        <v>31483777</v>
      </c>
      <c r="P137" s="42"/>
      <c r="Q137" s="45">
        <v>8111</v>
      </c>
      <c r="R137" s="47"/>
      <c r="S137" s="47"/>
      <c r="T137" s="47"/>
      <c r="U137" s="47"/>
    </row>
    <row r="138" spans="1:21" ht="21.75" customHeight="1" x14ac:dyDescent="0.2">
      <c r="A138" s="6" t="s">
        <v>428</v>
      </c>
      <c r="C138" s="45">
        <v>2000000</v>
      </c>
      <c r="D138" s="42"/>
      <c r="E138" s="45">
        <v>153960345</v>
      </c>
      <c r="F138" s="42"/>
      <c r="G138" s="45">
        <v>187920690</v>
      </c>
      <c r="H138" s="42"/>
      <c r="I138" s="45">
        <v>-33960345</v>
      </c>
      <c r="J138" s="42"/>
      <c r="K138" s="45">
        <v>2000000</v>
      </c>
      <c r="L138" s="42"/>
      <c r="M138" s="45">
        <v>153960345</v>
      </c>
      <c r="N138" s="42"/>
      <c r="O138" s="45">
        <v>187920690</v>
      </c>
      <c r="P138" s="42"/>
      <c r="Q138" s="45">
        <v>-33960345</v>
      </c>
      <c r="R138" s="47"/>
      <c r="S138" s="47"/>
      <c r="T138" s="47"/>
      <c r="U138" s="47"/>
    </row>
    <row r="139" spans="1:21" ht="21.75" customHeight="1" x14ac:dyDescent="0.2">
      <c r="A139" s="6" t="s">
        <v>429</v>
      </c>
      <c r="C139" s="45">
        <v>190000</v>
      </c>
      <c r="D139" s="42"/>
      <c r="E139" s="45">
        <v>80539255</v>
      </c>
      <c r="F139" s="42"/>
      <c r="G139" s="45">
        <v>89828510</v>
      </c>
      <c r="H139" s="42"/>
      <c r="I139" s="45">
        <v>-9289255</v>
      </c>
      <c r="J139" s="42"/>
      <c r="K139" s="45">
        <v>190000</v>
      </c>
      <c r="L139" s="42"/>
      <c r="M139" s="45">
        <v>80539255</v>
      </c>
      <c r="N139" s="42"/>
      <c r="O139" s="45">
        <v>89828510</v>
      </c>
      <c r="P139" s="42"/>
      <c r="Q139" s="45">
        <v>-9289255</v>
      </c>
      <c r="R139" s="47"/>
      <c r="S139" s="47"/>
      <c r="T139" s="47"/>
      <c r="U139" s="47"/>
    </row>
    <row r="140" spans="1:21" ht="21.75" customHeight="1" x14ac:dyDescent="0.2">
      <c r="A140" s="6" t="s">
        <v>430</v>
      </c>
      <c r="C140" s="45">
        <v>83665000</v>
      </c>
      <c r="D140" s="42"/>
      <c r="E140" s="45">
        <v>11208223139</v>
      </c>
      <c r="F140" s="42"/>
      <c r="G140" s="45">
        <v>13813946154</v>
      </c>
      <c r="H140" s="42"/>
      <c r="I140" s="45">
        <v>-2605723015</v>
      </c>
      <c r="J140" s="42"/>
      <c r="K140" s="45">
        <v>83665000</v>
      </c>
      <c r="L140" s="42"/>
      <c r="M140" s="45">
        <v>11208223139</v>
      </c>
      <c r="N140" s="42"/>
      <c r="O140" s="45">
        <v>13814965278</v>
      </c>
      <c r="P140" s="42"/>
      <c r="Q140" s="45">
        <v>-2606742139</v>
      </c>
      <c r="R140" s="47"/>
      <c r="S140" s="47"/>
      <c r="T140" s="47"/>
      <c r="U140" s="47"/>
    </row>
    <row r="141" spans="1:21" ht="21.75" customHeight="1" x14ac:dyDescent="0.2">
      <c r="A141" s="6" t="s">
        <v>431</v>
      </c>
      <c r="C141" s="45">
        <v>110000</v>
      </c>
      <c r="D141" s="42"/>
      <c r="E141" s="45">
        <v>15396034</v>
      </c>
      <c r="F141" s="42"/>
      <c r="G141" s="45">
        <v>15692068</v>
      </c>
      <c r="H141" s="42"/>
      <c r="I141" s="45">
        <v>-296034</v>
      </c>
      <c r="J141" s="42"/>
      <c r="K141" s="45">
        <v>110000</v>
      </c>
      <c r="L141" s="42"/>
      <c r="M141" s="45">
        <v>15396034</v>
      </c>
      <c r="N141" s="42"/>
      <c r="O141" s="45">
        <v>15692068</v>
      </c>
      <c r="P141" s="42"/>
      <c r="Q141" s="45">
        <v>-296034</v>
      </c>
      <c r="R141" s="47"/>
      <c r="S141" s="47"/>
      <c r="T141" s="47"/>
      <c r="U141" s="47"/>
    </row>
    <row r="142" spans="1:21" ht="21.75" customHeight="1" thickBot="1" x14ac:dyDescent="0.25">
      <c r="A142" s="164" t="s">
        <v>458</v>
      </c>
      <c r="C142" s="144"/>
      <c r="D142" s="83"/>
      <c r="E142" s="82">
        <f>SUM(E115:E141)</f>
        <v>4796030125185</v>
      </c>
      <c r="F142" s="83"/>
      <c r="G142" s="82">
        <f>SUM(G115:G141)</f>
        <v>5135026207844</v>
      </c>
      <c r="H142" s="83"/>
      <c r="I142" s="82">
        <f>SUM(I115:I141)</f>
        <v>-338996082631</v>
      </c>
      <c r="J142" s="83"/>
      <c r="K142" s="144"/>
      <c r="L142" s="83"/>
      <c r="M142" s="82">
        <f>SUM(M115:M141)</f>
        <v>4796030125185</v>
      </c>
      <c r="N142" s="83"/>
      <c r="O142" s="82">
        <f>SUM(O115:O141)</f>
        <v>5016725868141</v>
      </c>
      <c r="P142" s="83"/>
      <c r="Q142" s="82">
        <f>SUM(Q115:Q141)</f>
        <v>-220695742934</v>
      </c>
      <c r="R142" s="47"/>
      <c r="S142" s="47"/>
      <c r="T142" s="47"/>
      <c r="U142" s="47"/>
    </row>
    <row r="143" spans="1:21" ht="21.75" customHeight="1" thickTop="1" x14ac:dyDescent="0.2">
      <c r="A143" s="194">
        <v>34</v>
      </c>
      <c r="B143" s="194"/>
      <c r="C143" s="194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  <c r="P143" s="194"/>
      <c r="Q143" s="194"/>
      <c r="R143" s="47"/>
      <c r="S143" s="47"/>
      <c r="T143" s="47"/>
      <c r="U143" s="47"/>
    </row>
    <row r="144" spans="1:21" ht="20.25" customHeight="1" x14ac:dyDescent="0.2">
      <c r="A144" s="193" t="s">
        <v>0</v>
      </c>
      <c r="B144" s="193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  <c r="R144" s="47"/>
      <c r="S144" s="47"/>
      <c r="T144" s="47"/>
      <c r="U144" s="47"/>
    </row>
    <row r="145" spans="1:21" ht="20.25" customHeight="1" x14ac:dyDescent="0.2">
      <c r="A145" s="193" t="s">
        <v>293</v>
      </c>
      <c r="B145" s="193"/>
      <c r="C145" s="193"/>
      <c r="D145" s="193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  <c r="R145" s="47"/>
      <c r="S145" s="47"/>
      <c r="T145" s="47"/>
      <c r="U145" s="47"/>
    </row>
    <row r="146" spans="1:21" ht="20.25" customHeight="1" x14ac:dyDescent="0.2">
      <c r="A146" s="193" t="s">
        <v>2</v>
      </c>
      <c r="B146" s="193"/>
      <c r="C146" s="193"/>
      <c r="D146" s="193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  <c r="R146" s="47"/>
      <c r="S146" s="47"/>
      <c r="T146" s="47"/>
      <c r="U146" s="47"/>
    </row>
    <row r="147" spans="1:21" ht="21.75" customHeight="1" x14ac:dyDescent="0.2">
      <c r="A147" s="189" t="s">
        <v>384</v>
      </c>
      <c r="B147" s="189"/>
      <c r="C147" s="189"/>
      <c r="D147" s="189"/>
      <c r="E147" s="189"/>
      <c r="F147" s="189"/>
      <c r="G147" s="189"/>
      <c r="H147" s="189"/>
      <c r="I147" s="189"/>
      <c r="J147" s="189"/>
      <c r="K147" s="189"/>
      <c r="L147" s="189"/>
      <c r="M147" s="189"/>
      <c r="N147" s="189"/>
      <c r="O147" s="189"/>
      <c r="P147" s="189"/>
      <c r="Q147" s="189"/>
      <c r="R147" s="47"/>
      <c r="S147" s="47"/>
      <c r="T147" s="47"/>
      <c r="U147" s="47"/>
    </row>
    <row r="148" spans="1:21" ht="19.5" customHeight="1" x14ac:dyDescent="0.2">
      <c r="A148" s="206" t="s">
        <v>296</v>
      </c>
      <c r="C148" s="195" t="s">
        <v>308</v>
      </c>
      <c r="D148" s="195"/>
      <c r="E148" s="195"/>
      <c r="F148" s="195"/>
      <c r="G148" s="195"/>
      <c r="H148" s="195"/>
      <c r="I148" s="195"/>
      <c r="K148" s="195" t="s">
        <v>309</v>
      </c>
      <c r="L148" s="195"/>
      <c r="M148" s="195"/>
      <c r="N148" s="195"/>
      <c r="O148" s="195"/>
      <c r="P148" s="195"/>
      <c r="Q148" s="195"/>
      <c r="R148" s="47"/>
      <c r="S148" s="47"/>
      <c r="T148" s="47"/>
      <c r="U148" s="47"/>
    </row>
    <row r="149" spans="1:21" s="125" customFormat="1" ht="33" customHeight="1" x14ac:dyDescent="0.2">
      <c r="A149" s="195"/>
      <c r="C149" s="137" t="s">
        <v>13</v>
      </c>
      <c r="D149" s="126"/>
      <c r="E149" s="137" t="s">
        <v>15</v>
      </c>
      <c r="F149" s="126"/>
      <c r="G149" s="137" t="s">
        <v>359</v>
      </c>
      <c r="H149" s="126"/>
      <c r="I149" s="137" t="s">
        <v>385</v>
      </c>
      <c r="K149" s="137" t="s">
        <v>13</v>
      </c>
      <c r="L149" s="126"/>
      <c r="M149" s="137" t="s">
        <v>15</v>
      </c>
      <c r="N149" s="126"/>
      <c r="O149" s="137" t="s">
        <v>359</v>
      </c>
      <c r="P149" s="126"/>
      <c r="Q149" s="137" t="s">
        <v>385</v>
      </c>
      <c r="R149" s="175"/>
      <c r="S149" s="175"/>
      <c r="T149" s="175"/>
      <c r="U149" s="175"/>
    </row>
    <row r="150" spans="1:21" ht="21.75" customHeight="1" x14ac:dyDescent="0.2">
      <c r="A150" s="6" t="s">
        <v>457</v>
      </c>
      <c r="C150" s="45">
        <f>C142</f>
        <v>0</v>
      </c>
      <c r="D150" s="42"/>
      <c r="E150" s="45">
        <f>E142</f>
        <v>4796030125185</v>
      </c>
      <c r="F150" s="42"/>
      <c r="G150" s="45">
        <f>G142</f>
        <v>5135026207844</v>
      </c>
      <c r="H150" s="42"/>
      <c r="I150" s="45">
        <f>I142</f>
        <v>-338996082631</v>
      </c>
      <c r="J150" s="42"/>
      <c r="K150" s="45">
        <f>K142</f>
        <v>0</v>
      </c>
      <c r="L150" s="42"/>
      <c r="M150" s="45">
        <f>M142</f>
        <v>4796030125185</v>
      </c>
      <c r="N150" s="42"/>
      <c r="O150" s="45">
        <f>O142</f>
        <v>5016725868141</v>
      </c>
      <c r="P150" s="42"/>
      <c r="Q150" s="45">
        <f>Q142</f>
        <v>-220695742934</v>
      </c>
      <c r="R150" s="47"/>
      <c r="S150" s="47"/>
      <c r="T150" s="47"/>
      <c r="U150" s="47"/>
    </row>
    <row r="151" spans="1:21" ht="21.75" customHeight="1" x14ac:dyDescent="0.2">
      <c r="A151" s="6" t="s">
        <v>432</v>
      </c>
      <c r="C151" s="45">
        <v>952000</v>
      </c>
      <c r="D151" s="42"/>
      <c r="E151" s="45">
        <v>8565793</v>
      </c>
      <c r="F151" s="42"/>
      <c r="G151" s="45">
        <v>-207842171</v>
      </c>
      <c r="H151" s="42"/>
      <c r="I151" s="45">
        <v>216407964</v>
      </c>
      <c r="J151" s="42"/>
      <c r="K151" s="45">
        <v>952000</v>
      </c>
      <c r="L151" s="42"/>
      <c r="M151" s="45">
        <v>8565793</v>
      </c>
      <c r="N151" s="42"/>
      <c r="O151" s="45">
        <v>-194433413</v>
      </c>
      <c r="P151" s="42"/>
      <c r="Q151" s="45">
        <v>202999206</v>
      </c>
      <c r="R151" s="47"/>
      <c r="S151" s="47"/>
      <c r="T151" s="47"/>
      <c r="U151" s="47"/>
    </row>
    <row r="152" spans="1:21" ht="21.75" customHeight="1" x14ac:dyDescent="0.2">
      <c r="A152" s="6" t="s">
        <v>375</v>
      </c>
      <c r="C152" s="45">
        <v>119454000</v>
      </c>
      <c r="D152" s="42"/>
      <c r="E152" s="45">
        <v>358269721</v>
      </c>
      <c r="F152" s="42"/>
      <c r="G152" s="45">
        <v>-425687405</v>
      </c>
      <c r="H152" s="42"/>
      <c r="I152" s="45">
        <v>783957126</v>
      </c>
      <c r="J152" s="42"/>
      <c r="K152" s="45">
        <v>119454000</v>
      </c>
      <c r="L152" s="42"/>
      <c r="M152" s="45">
        <v>358269721</v>
      </c>
      <c r="N152" s="42"/>
      <c r="O152" s="45">
        <v>-3676857516</v>
      </c>
      <c r="P152" s="42"/>
      <c r="Q152" s="45">
        <v>4035127237</v>
      </c>
      <c r="R152" s="47"/>
      <c r="S152" s="47"/>
      <c r="T152" s="47"/>
      <c r="U152" s="47"/>
    </row>
    <row r="153" spans="1:21" ht="21.75" customHeight="1" x14ac:dyDescent="0.2">
      <c r="A153" s="6" t="s">
        <v>433</v>
      </c>
      <c r="C153" s="45">
        <v>3621000</v>
      </c>
      <c r="D153" s="42"/>
      <c r="E153" s="45">
        <v>231684325</v>
      </c>
      <c r="F153" s="42"/>
      <c r="G153" s="45">
        <v>240031650</v>
      </c>
      <c r="H153" s="42"/>
      <c r="I153" s="45">
        <v>-8347325</v>
      </c>
      <c r="J153" s="42"/>
      <c r="K153" s="45">
        <v>3621000</v>
      </c>
      <c r="L153" s="42"/>
      <c r="M153" s="45">
        <v>231684325</v>
      </c>
      <c r="N153" s="42"/>
      <c r="O153" s="45">
        <v>240031650</v>
      </c>
      <c r="P153" s="42"/>
      <c r="Q153" s="45">
        <v>-8347325</v>
      </c>
      <c r="R153" s="47"/>
      <c r="S153" s="47"/>
      <c r="T153" s="47"/>
      <c r="U153" s="47"/>
    </row>
    <row r="154" spans="1:21" ht="21.75" customHeight="1" x14ac:dyDescent="0.2">
      <c r="A154" s="6" t="s">
        <v>434</v>
      </c>
      <c r="C154" s="45">
        <v>1458000</v>
      </c>
      <c r="D154" s="42"/>
      <c r="E154" s="45">
        <v>699659791</v>
      </c>
      <c r="F154" s="42"/>
      <c r="G154" s="45">
        <v>297354457</v>
      </c>
      <c r="H154" s="42"/>
      <c r="I154" s="45">
        <v>402305334</v>
      </c>
      <c r="J154" s="42"/>
      <c r="K154" s="45">
        <v>1458000</v>
      </c>
      <c r="L154" s="42"/>
      <c r="M154" s="45">
        <v>699659791</v>
      </c>
      <c r="N154" s="42"/>
      <c r="O154" s="45">
        <v>302579582</v>
      </c>
      <c r="P154" s="42"/>
      <c r="Q154" s="45">
        <v>397080209</v>
      </c>
      <c r="R154" s="47"/>
      <c r="S154" s="47"/>
      <c r="T154" s="47"/>
      <c r="U154" s="47"/>
    </row>
    <row r="155" spans="1:21" ht="21.75" customHeight="1" x14ac:dyDescent="0.2">
      <c r="A155" s="6" t="s">
        <v>377</v>
      </c>
      <c r="C155" s="45">
        <v>28487000</v>
      </c>
      <c r="D155" s="42"/>
      <c r="E155" s="45">
        <v>2734047801</v>
      </c>
      <c r="F155" s="42"/>
      <c r="G155" s="45">
        <v>2544753940</v>
      </c>
      <c r="H155" s="42"/>
      <c r="I155" s="45">
        <v>189293861</v>
      </c>
      <c r="J155" s="42"/>
      <c r="K155" s="45">
        <v>28487000</v>
      </c>
      <c r="L155" s="42"/>
      <c r="M155" s="45">
        <v>2734047801</v>
      </c>
      <c r="N155" s="42"/>
      <c r="O155" s="45">
        <v>2544753940</v>
      </c>
      <c r="P155" s="42"/>
      <c r="Q155" s="45">
        <v>189293861</v>
      </c>
      <c r="R155" s="47"/>
      <c r="S155" s="47"/>
      <c r="T155" s="47"/>
      <c r="U155" s="47"/>
    </row>
    <row r="156" spans="1:21" ht="21.75" customHeight="1" x14ac:dyDescent="0.2">
      <c r="A156" s="6" t="s">
        <v>435</v>
      </c>
      <c r="C156" s="45">
        <v>40000</v>
      </c>
      <c r="D156" s="42"/>
      <c r="E156" s="45">
        <v>2399382</v>
      </c>
      <c r="F156" s="42"/>
      <c r="G156" s="45">
        <v>-29872305</v>
      </c>
      <c r="H156" s="42"/>
      <c r="I156" s="45">
        <v>32271687</v>
      </c>
      <c r="J156" s="42"/>
      <c r="K156" s="45">
        <v>40000</v>
      </c>
      <c r="L156" s="42"/>
      <c r="M156" s="45">
        <v>2399382</v>
      </c>
      <c r="N156" s="42"/>
      <c r="O156" s="45">
        <v>-27211236</v>
      </c>
      <c r="P156" s="42"/>
      <c r="Q156" s="45">
        <v>29610618</v>
      </c>
      <c r="R156" s="47"/>
      <c r="S156" s="47"/>
      <c r="T156" s="47"/>
      <c r="U156" s="47"/>
    </row>
    <row r="157" spans="1:21" ht="21.75" customHeight="1" x14ac:dyDescent="0.2">
      <c r="A157" s="6" t="s">
        <v>436</v>
      </c>
      <c r="C157" s="45">
        <v>4243000</v>
      </c>
      <c r="D157" s="42"/>
      <c r="E157" s="45">
        <v>33935259</v>
      </c>
      <c r="F157" s="42"/>
      <c r="G157" s="45">
        <v>-177852215</v>
      </c>
      <c r="H157" s="42"/>
      <c r="I157" s="45">
        <v>211787474</v>
      </c>
      <c r="J157" s="42"/>
      <c r="K157" s="45">
        <v>4243000</v>
      </c>
      <c r="L157" s="42"/>
      <c r="M157" s="45">
        <v>33935259</v>
      </c>
      <c r="N157" s="42"/>
      <c r="O157" s="45">
        <v>-182314481</v>
      </c>
      <c r="P157" s="42"/>
      <c r="Q157" s="45">
        <v>216249740</v>
      </c>
      <c r="R157" s="47"/>
      <c r="S157" s="47"/>
      <c r="T157" s="47"/>
      <c r="U157" s="47"/>
    </row>
    <row r="158" spans="1:21" ht="21.75" customHeight="1" x14ac:dyDescent="0.2">
      <c r="A158" s="6" t="s">
        <v>437</v>
      </c>
      <c r="C158" s="45">
        <v>50000</v>
      </c>
      <c r="D158" s="42"/>
      <c r="E158" s="45">
        <v>21494463</v>
      </c>
      <c r="F158" s="42"/>
      <c r="G158" s="45">
        <v>21488927</v>
      </c>
      <c r="H158" s="42"/>
      <c r="I158" s="45">
        <v>5536</v>
      </c>
      <c r="J158" s="42"/>
      <c r="K158" s="45">
        <v>50000</v>
      </c>
      <c r="L158" s="42"/>
      <c r="M158" s="45">
        <v>21494463</v>
      </c>
      <c r="N158" s="42"/>
      <c r="O158" s="45">
        <v>21488927</v>
      </c>
      <c r="P158" s="42"/>
      <c r="Q158" s="45">
        <v>5536</v>
      </c>
      <c r="R158" s="47"/>
      <c r="S158" s="47"/>
      <c r="T158" s="47"/>
      <c r="U158" s="47"/>
    </row>
    <row r="159" spans="1:21" ht="21.75" customHeight="1" x14ac:dyDescent="0.2">
      <c r="A159" s="6" t="s">
        <v>381</v>
      </c>
      <c r="C159" s="45">
        <v>204954000</v>
      </c>
      <c r="D159" s="42"/>
      <c r="E159" s="45">
        <v>19260715088</v>
      </c>
      <c r="F159" s="42"/>
      <c r="G159" s="45">
        <v>4917629383</v>
      </c>
      <c r="H159" s="42"/>
      <c r="I159" s="45">
        <v>14343085705</v>
      </c>
      <c r="J159" s="42"/>
      <c r="K159" s="45">
        <v>204954000</v>
      </c>
      <c r="L159" s="42"/>
      <c r="M159" s="45">
        <v>19260715088</v>
      </c>
      <c r="N159" s="42"/>
      <c r="O159" s="45">
        <v>12169112323</v>
      </c>
      <c r="P159" s="42"/>
      <c r="Q159" s="45">
        <v>7091602765</v>
      </c>
      <c r="R159" s="47"/>
      <c r="S159" s="47"/>
      <c r="T159" s="47"/>
      <c r="U159" s="47"/>
    </row>
    <row r="160" spans="1:21" ht="21.75" customHeight="1" x14ac:dyDescent="0.2">
      <c r="A160" s="6" t="s">
        <v>438</v>
      </c>
      <c r="C160" s="45">
        <v>75000</v>
      </c>
      <c r="D160" s="42"/>
      <c r="E160" s="45">
        <v>1499613</v>
      </c>
      <c r="F160" s="42"/>
      <c r="G160" s="45">
        <v>1499227</v>
      </c>
      <c r="H160" s="42"/>
      <c r="I160" s="45">
        <v>386</v>
      </c>
      <c r="J160" s="42"/>
      <c r="K160" s="45">
        <v>75000</v>
      </c>
      <c r="L160" s="42"/>
      <c r="M160" s="45">
        <v>1499613</v>
      </c>
      <c r="N160" s="42"/>
      <c r="O160" s="45">
        <v>1499227</v>
      </c>
      <c r="P160" s="42"/>
      <c r="Q160" s="45">
        <v>386</v>
      </c>
      <c r="R160" s="47"/>
      <c r="S160" s="47"/>
      <c r="T160" s="47"/>
      <c r="U160" s="47"/>
    </row>
    <row r="161" spans="1:21" ht="21.75" customHeight="1" x14ac:dyDescent="0.2">
      <c r="A161" s="6" t="s">
        <v>439</v>
      </c>
      <c r="C161" s="45">
        <v>2408000</v>
      </c>
      <c r="D161" s="42"/>
      <c r="E161" s="45">
        <v>457402188</v>
      </c>
      <c r="F161" s="42"/>
      <c r="G161" s="45">
        <v>587248377</v>
      </c>
      <c r="H161" s="42"/>
      <c r="I161" s="45">
        <v>-129846189</v>
      </c>
      <c r="J161" s="42"/>
      <c r="K161" s="45">
        <v>2408000</v>
      </c>
      <c r="L161" s="42"/>
      <c r="M161" s="45">
        <v>457402188</v>
      </c>
      <c r="N161" s="42"/>
      <c r="O161" s="45">
        <v>587248377</v>
      </c>
      <c r="P161" s="42"/>
      <c r="Q161" s="45">
        <v>-129846189</v>
      </c>
      <c r="R161" s="47"/>
      <c r="S161" s="47"/>
      <c r="T161" s="47"/>
      <c r="U161" s="47"/>
    </row>
    <row r="162" spans="1:21" ht="21.75" customHeight="1" x14ac:dyDescent="0.2">
      <c r="A162" s="6" t="s">
        <v>440</v>
      </c>
      <c r="C162" s="45">
        <v>1000</v>
      </c>
      <c r="D162" s="42"/>
      <c r="E162" s="45">
        <v>539860</v>
      </c>
      <c r="F162" s="42"/>
      <c r="G162" s="45">
        <v>279721</v>
      </c>
      <c r="H162" s="42"/>
      <c r="I162" s="45">
        <v>260139</v>
      </c>
      <c r="J162" s="42"/>
      <c r="K162" s="45">
        <v>1000</v>
      </c>
      <c r="L162" s="42"/>
      <c r="M162" s="45">
        <v>539860</v>
      </c>
      <c r="N162" s="42"/>
      <c r="O162" s="45">
        <v>279721</v>
      </c>
      <c r="P162" s="42"/>
      <c r="Q162" s="45">
        <v>260139</v>
      </c>
      <c r="R162" s="47"/>
      <c r="S162" s="47"/>
      <c r="T162" s="47"/>
      <c r="U162" s="47"/>
    </row>
    <row r="163" spans="1:21" ht="21.75" customHeight="1" x14ac:dyDescent="0.2">
      <c r="A163" s="6" t="s">
        <v>441</v>
      </c>
      <c r="C163" s="45">
        <v>11000</v>
      </c>
      <c r="D163" s="42"/>
      <c r="E163" s="45">
        <v>8544799</v>
      </c>
      <c r="F163" s="42"/>
      <c r="G163" s="45">
        <v>10439599</v>
      </c>
      <c r="H163" s="42"/>
      <c r="I163" s="45">
        <v>-1894800</v>
      </c>
      <c r="J163" s="42"/>
      <c r="K163" s="45">
        <v>11000</v>
      </c>
      <c r="L163" s="42"/>
      <c r="M163" s="45">
        <v>8544799</v>
      </c>
      <c r="N163" s="42"/>
      <c r="O163" s="45">
        <v>10439599</v>
      </c>
      <c r="P163" s="42"/>
      <c r="Q163" s="45">
        <v>-1894800</v>
      </c>
      <c r="R163" s="47"/>
      <c r="S163" s="47"/>
      <c r="T163" s="47"/>
      <c r="U163" s="47"/>
    </row>
    <row r="164" spans="1:21" ht="21.75" customHeight="1" x14ac:dyDescent="0.2">
      <c r="A164" s="6" t="s">
        <v>382</v>
      </c>
      <c r="C164" s="45">
        <v>42341000</v>
      </c>
      <c r="D164" s="42"/>
      <c r="E164" s="45">
        <v>761941749</v>
      </c>
      <c r="F164" s="42"/>
      <c r="G164" s="45">
        <v>-1223105196</v>
      </c>
      <c r="H164" s="42"/>
      <c r="I164" s="45">
        <v>1985046945</v>
      </c>
      <c r="J164" s="42"/>
      <c r="K164" s="45">
        <v>42341000</v>
      </c>
      <c r="L164" s="42"/>
      <c r="M164" s="45">
        <v>761941749</v>
      </c>
      <c r="N164" s="42"/>
      <c r="O164" s="45">
        <v>-3502801712</v>
      </c>
      <c r="P164" s="42"/>
      <c r="Q164" s="45">
        <v>4264743461</v>
      </c>
      <c r="R164" s="47"/>
      <c r="S164" s="47"/>
      <c r="T164" s="47"/>
      <c r="U164" s="47"/>
    </row>
    <row r="165" spans="1:21" ht="21.75" customHeight="1" x14ac:dyDescent="0.2">
      <c r="A165" s="6" t="s">
        <v>442</v>
      </c>
      <c r="C165" s="45">
        <v>441000</v>
      </c>
      <c r="D165" s="42"/>
      <c r="E165" s="45">
        <v>13226593</v>
      </c>
      <c r="F165" s="42"/>
      <c r="G165" s="45">
        <v>3243187</v>
      </c>
      <c r="H165" s="42"/>
      <c r="I165" s="45">
        <v>9983406</v>
      </c>
      <c r="J165" s="42"/>
      <c r="K165" s="45">
        <v>441000</v>
      </c>
      <c r="L165" s="42"/>
      <c r="M165" s="45">
        <v>13226593</v>
      </c>
      <c r="N165" s="42"/>
      <c r="O165" s="45">
        <v>3243187</v>
      </c>
      <c r="P165" s="42"/>
      <c r="Q165" s="45">
        <v>9983406</v>
      </c>
      <c r="R165" s="47"/>
      <c r="S165" s="47"/>
      <c r="T165" s="47"/>
      <c r="U165" s="47"/>
    </row>
    <row r="166" spans="1:21" ht="21.75" customHeight="1" x14ac:dyDescent="0.2">
      <c r="A166" s="6" t="s">
        <v>443</v>
      </c>
      <c r="C166" s="45">
        <v>51000</v>
      </c>
      <c r="D166" s="42"/>
      <c r="E166" s="45">
        <v>31101989</v>
      </c>
      <c r="F166" s="42"/>
      <c r="G166" s="45">
        <v>31093979</v>
      </c>
      <c r="H166" s="42"/>
      <c r="I166" s="45">
        <v>8010</v>
      </c>
      <c r="J166" s="42"/>
      <c r="K166" s="45">
        <v>51000</v>
      </c>
      <c r="L166" s="42"/>
      <c r="M166" s="45">
        <v>31101989</v>
      </c>
      <c r="N166" s="42"/>
      <c r="O166" s="45">
        <v>31093979</v>
      </c>
      <c r="P166" s="42"/>
      <c r="Q166" s="45">
        <v>8010</v>
      </c>
      <c r="R166" s="47"/>
      <c r="S166" s="47"/>
      <c r="T166" s="47"/>
      <c r="U166" s="47"/>
    </row>
    <row r="167" spans="1:21" ht="21.75" customHeight="1" x14ac:dyDescent="0.2">
      <c r="A167" s="6" t="s">
        <v>444</v>
      </c>
      <c r="C167" s="45">
        <v>1818000</v>
      </c>
      <c r="D167" s="42"/>
      <c r="E167" s="45">
        <v>58161019</v>
      </c>
      <c r="F167" s="42"/>
      <c r="G167" s="45">
        <v>60964038</v>
      </c>
      <c r="H167" s="42"/>
      <c r="I167" s="45">
        <v>-2803019</v>
      </c>
      <c r="J167" s="42"/>
      <c r="K167" s="45">
        <v>1818000</v>
      </c>
      <c r="L167" s="42"/>
      <c r="M167" s="45">
        <v>58161019</v>
      </c>
      <c r="N167" s="42"/>
      <c r="O167" s="45">
        <v>60964038</v>
      </c>
      <c r="P167" s="42"/>
      <c r="Q167" s="45">
        <v>-2803019</v>
      </c>
      <c r="R167" s="47"/>
      <c r="S167" s="47"/>
      <c r="T167" s="47"/>
      <c r="U167" s="47"/>
    </row>
    <row r="168" spans="1:21" ht="21.75" customHeight="1" x14ac:dyDescent="0.2">
      <c r="A168" s="6" t="s">
        <v>445</v>
      </c>
      <c r="C168" s="45">
        <v>1169000</v>
      </c>
      <c r="D168" s="42"/>
      <c r="E168" s="45">
        <v>151930867</v>
      </c>
      <c r="F168" s="42"/>
      <c r="G168" s="45">
        <v>166555015</v>
      </c>
      <c r="H168" s="42"/>
      <c r="I168" s="45">
        <v>-14624148</v>
      </c>
      <c r="J168" s="42"/>
      <c r="K168" s="45">
        <v>1169000</v>
      </c>
      <c r="L168" s="42"/>
      <c r="M168" s="45">
        <v>151930867</v>
      </c>
      <c r="N168" s="42"/>
      <c r="O168" s="45">
        <v>166553734</v>
      </c>
      <c r="P168" s="42"/>
      <c r="Q168" s="45">
        <v>-14622867</v>
      </c>
      <c r="R168" s="47"/>
      <c r="S168" s="47"/>
      <c r="T168" s="47"/>
      <c r="U168" s="47"/>
    </row>
    <row r="169" spans="1:21" ht="21.75" customHeight="1" x14ac:dyDescent="0.2">
      <c r="A169" s="6" t="s">
        <v>446</v>
      </c>
      <c r="C169" s="45">
        <v>65030000</v>
      </c>
      <c r="D169" s="42"/>
      <c r="E169" s="45">
        <v>10207080999</v>
      </c>
      <c r="F169" s="42"/>
      <c r="G169" s="45">
        <v>11534059998</v>
      </c>
      <c r="H169" s="42"/>
      <c r="I169" s="45">
        <v>-1326978999</v>
      </c>
      <c r="J169" s="42"/>
      <c r="K169" s="45">
        <v>65030000</v>
      </c>
      <c r="L169" s="42"/>
      <c r="M169" s="45">
        <v>10207080999</v>
      </c>
      <c r="N169" s="42"/>
      <c r="O169" s="45">
        <v>11534059998</v>
      </c>
      <c r="P169" s="42"/>
      <c r="Q169" s="45">
        <v>-1326978999</v>
      </c>
      <c r="R169" s="47"/>
      <c r="S169" s="47"/>
      <c r="T169" s="47"/>
      <c r="U169" s="47"/>
    </row>
    <row r="170" spans="1:21" ht="21.75" customHeight="1" x14ac:dyDescent="0.2">
      <c r="A170" s="6" t="s">
        <v>447</v>
      </c>
      <c r="C170" s="45">
        <v>1000</v>
      </c>
      <c r="D170" s="42"/>
      <c r="E170" s="45">
        <v>678825</v>
      </c>
      <c r="F170" s="42"/>
      <c r="G170" s="45">
        <v>707650</v>
      </c>
      <c r="H170" s="42"/>
      <c r="I170" s="45">
        <v>-28825</v>
      </c>
      <c r="J170" s="42"/>
      <c r="K170" s="45">
        <v>1000</v>
      </c>
      <c r="L170" s="42"/>
      <c r="M170" s="45">
        <v>678825</v>
      </c>
      <c r="N170" s="42"/>
      <c r="O170" s="45">
        <v>707650</v>
      </c>
      <c r="P170" s="42"/>
      <c r="Q170" s="45">
        <v>-28825</v>
      </c>
      <c r="R170" s="47"/>
      <c r="S170" s="47"/>
      <c r="T170" s="47"/>
      <c r="U170" s="47"/>
    </row>
    <row r="171" spans="1:21" ht="21.75" customHeight="1" x14ac:dyDescent="0.2">
      <c r="A171" s="6" t="s">
        <v>448</v>
      </c>
      <c r="C171" s="45">
        <v>543000</v>
      </c>
      <c r="D171" s="42"/>
      <c r="E171" s="45">
        <v>217144071</v>
      </c>
      <c r="F171" s="42"/>
      <c r="G171" s="45">
        <v>179143858</v>
      </c>
      <c r="H171" s="42"/>
      <c r="I171" s="45">
        <v>38000213</v>
      </c>
      <c r="J171" s="42"/>
      <c r="K171" s="45">
        <v>543000</v>
      </c>
      <c r="L171" s="42"/>
      <c r="M171" s="45">
        <v>217144071</v>
      </c>
      <c r="N171" s="42"/>
      <c r="O171" s="45">
        <v>227846092</v>
      </c>
      <c r="P171" s="42"/>
      <c r="Q171" s="45">
        <v>-10702021</v>
      </c>
      <c r="R171" s="47"/>
      <c r="S171" s="47"/>
      <c r="T171" s="47"/>
      <c r="U171" s="47"/>
    </row>
    <row r="172" spans="1:21" ht="21.75" customHeight="1" x14ac:dyDescent="0.2">
      <c r="A172" s="6" t="s">
        <v>449</v>
      </c>
      <c r="C172" s="45">
        <v>45000</v>
      </c>
      <c r="D172" s="42"/>
      <c r="E172" s="45">
        <v>10347334</v>
      </c>
      <c r="F172" s="42"/>
      <c r="G172" s="45">
        <v>10344669</v>
      </c>
      <c r="H172" s="42"/>
      <c r="I172" s="45">
        <v>2665</v>
      </c>
      <c r="J172" s="42"/>
      <c r="K172" s="45">
        <v>45000</v>
      </c>
      <c r="L172" s="42"/>
      <c r="M172" s="45">
        <v>10347334</v>
      </c>
      <c r="N172" s="42"/>
      <c r="O172" s="45">
        <v>10344669</v>
      </c>
      <c r="P172" s="42"/>
      <c r="Q172" s="45">
        <v>2665</v>
      </c>
      <c r="R172" s="47"/>
      <c r="S172" s="47"/>
      <c r="T172" s="47"/>
      <c r="U172" s="47"/>
    </row>
    <row r="173" spans="1:21" ht="21.75" customHeight="1" x14ac:dyDescent="0.2">
      <c r="A173" s="6" t="s">
        <v>450</v>
      </c>
      <c r="C173" s="45">
        <v>56611000</v>
      </c>
      <c r="D173" s="42"/>
      <c r="E173" s="45">
        <v>905542762</v>
      </c>
      <c r="F173" s="42"/>
      <c r="G173" s="45">
        <v>103973830</v>
      </c>
      <c r="H173" s="42"/>
      <c r="I173" s="45">
        <v>801568932</v>
      </c>
      <c r="J173" s="42"/>
      <c r="K173" s="45">
        <v>56611000</v>
      </c>
      <c r="L173" s="42"/>
      <c r="M173" s="45">
        <v>905542762</v>
      </c>
      <c r="N173" s="42"/>
      <c r="O173" s="45">
        <v>55819524</v>
      </c>
      <c r="P173" s="42"/>
      <c r="Q173" s="45">
        <v>849723238</v>
      </c>
      <c r="R173" s="47"/>
      <c r="S173" s="47"/>
      <c r="T173" s="47"/>
      <c r="U173" s="47"/>
    </row>
    <row r="174" spans="1:21" ht="21.75" customHeight="1" x14ac:dyDescent="0.2">
      <c r="A174" s="6" t="s">
        <v>451</v>
      </c>
      <c r="C174" s="45">
        <v>12000</v>
      </c>
      <c r="D174" s="42"/>
      <c r="E174" s="45">
        <v>3347137</v>
      </c>
      <c r="F174" s="42"/>
      <c r="G174" s="45">
        <v>3195274</v>
      </c>
      <c r="H174" s="42"/>
      <c r="I174" s="45">
        <v>151863</v>
      </c>
      <c r="J174" s="42"/>
      <c r="K174" s="45">
        <v>12000</v>
      </c>
      <c r="L174" s="42"/>
      <c r="M174" s="45">
        <v>3347137</v>
      </c>
      <c r="N174" s="42"/>
      <c r="O174" s="45">
        <v>3195274</v>
      </c>
      <c r="P174" s="42"/>
      <c r="Q174" s="45">
        <v>151863</v>
      </c>
      <c r="R174" s="47"/>
      <c r="S174" s="47"/>
      <c r="T174" s="47"/>
      <c r="U174" s="47"/>
    </row>
    <row r="175" spans="1:21" ht="21.75" customHeight="1" x14ac:dyDescent="0.2">
      <c r="A175" s="6" t="s">
        <v>376</v>
      </c>
      <c r="C175" s="45">
        <v>167282000</v>
      </c>
      <c r="D175" s="42"/>
      <c r="E175" s="45">
        <v>2843061723</v>
      </c>
      <c r="F175" s="42"/>
      <c r="G175" s="45">
        <v>-2199246617</v>
      </c>
      <c r="H175" s="42"/>
      <c r="I175" s="45">
        <v>5042308340</v>
      </c>
      <c r="J175" s="42"/>
      <c r="K175" s="45">
        <v>167282000</v>
      </c>
      <c r="L175" s="42"/>
      <c r="M175" s="45">
        <v>2843061723</v>
      </c>
      <c r="N175" s="42"/>
      <c r="O175" s="45">
        <v>-3628537201</v>
      </c>
      <c r="P175" s="42"/>
      <c r="Q175" s="45">
        <v>6471598924</v>
      </c>
      <c r="R175" s="47"/>
      <c r="S175" s="47"/>
      <c r="T175" s="47"/>
      <c r="U175" s="47"/>
    </row>
    <row r="176" spans="1:21" ht="21.75" customHeight="1" x14ac:dyDescent="0.2">
      <c r="A176" s="6" t="s">
        <v>452</v>
      </c>
      <c r="C176" s="45">
        <v>1000</v>
      </c>
      <c r="D176" s="42"/>
      <c r="E176" s="45">
        <v>978747</v>
      </c>
      <c r="F176" s="42"/>
      <c r="G176" s="45">
        <v>957495</v>
      </c>
      <c r="H176" s="42"/>
      <c r="I176" s="45">
        <v>21252</v>
      </c>
      <c r="J176" s="42"/>
      <c r="K176" s="45">
        <v>1000</v>
      </c>
      <c r="L176" s="42"/>
      <c r="M176" s="45">
        <v>978747</v>
      </c>
      <c r="N176" s="42"/>
      <c r="O176" s="45">
        <v>957495</v>
      </c>
      <c r="P176" s="42"/>
      <c r="Q176" s="45">
        <v>21252</v>
      </c>
      <c r="R176" s="47"/>
      <c r="S176" s="47"/>
      <c r="T176" s="47"/>
      <c r="U176" s="47"/>
    </row>
    <row r="177" spans="1:21" ht="21.75" customHeight="1" x14ac:dyDescent="0.2">
      <c r="A177" s="6" t="s">
        <v>374</v>
      </c>
      <c r="C177" s="45">
        <v>105000000</v>
      </c>
      <c r="D177" s="42"/>
      <c r="E177" s="45">
        <v>2204432212</v>
      </c>
      <c r="F177" s="42"/>
      <c r="G177" s="45">
        <v>-2637648735</v>
      </c>
      <c r="H177" s="42"/>
      <c r="I177" s="45">
        <v>4842080947</v>
      </c>
      <c r="J177" s="42"/>
      <c r="K177" s="45">
        <v>105000000</v>
      </c>
      <c r="L177" s="42"/>
      <c r="M177" s="45">
        <v>2204432212</v>
      </c>
      <c r="N177" s="42"/>
      <c r="O177" s="45">
        <v>-2637649069</v>
      </c>
      <c r="P177" s="42"/>
      <c r="Q177" s="45">
        <v>4842081281</v>
      </c>
      <c r="R177" s="47"/>
      <c r="S177" s="47"/>
      <c r="T177" s="47"/>
      <c r="U177" s="47"/>
    </row>
    <row r="178" spans="1:21" ht="21.75" customHeight="1" thickBot="1" x14ac:dyDescent="0.25">
      <c r="A178" s="164" t="s">
        <v>458</v>
      </c>
      <c r="C178" s="144"/>
      <c r="D178" s="83"/>
      <c r="E178" s="82">
        <f>SUM(E151:E177)</f>
        <v>41227734110</v>
      </c>
      <c r="F178" s="83"/>
      <c r="G178" s="82">
        <f>SUM(G151:G177)</f>
        <v>13813709630</v>
      </c>
      <c r="H178" s="83"/>
      <c r="I178" s="82">
        <f>SUM(I151:I177)</f>
        <v>27414024480</v>
      </c>
      <c r="J178" s="83"/>
      <c r="K178" s="144"/>
      <c r="L178" s="83"/>
      <c r="M178" s="82">
        <f>SUM(M151:M177)</f>
        <v>41227734110</v>
      </c>
      <c r="N178" s="83"/>
      <c r="O178" s="82">
        <f>SUM(O151:O177)</f>
        <v>14122414358</v>
      </c>
      <c r="P178" s="83"/>
      <c r="Q178" s="82">
        <f>SUM(Q150:Q177)</f>
        <v>-193590423182</v>
      </c>
      <c r="R178" s="47"/>
      <c r="S178" s="47"/>
      <c r="T178" s="47"/>
      <c r="U178" s="47"/>
    </row>
    <row r="179" spans="1:21" ht="16.5" customHeight="1" thickTop="1" x14ac:dyDescent="0.2">
      <c r="A179" s="182">
        <v>35</v>
      </c>
      <c r="B179" s="182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47"/>
      <c r="S179" s="47"/>
      <c r="T179" s="47"/>
      <c r="U179" s="47"/>
    </row>
    <row r="180" spans="1:21" ht="21.75" customHeight="1" x14ac:dyDescent="0.2">
      <c r="A180" s="193" t="s">
        <v>0</v>
      </c>
      <c r="B180" s="193"/>
      <c r="C180" s="193"/>
      <c r="D180" s="193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  <c r="R180" s="47"/>
      <c r="S180" s="47"/>
      <c r="T180" s="47"/>
      <c r="U180" s="47"/>
    </row>
    <row r="181" spans="1:21" ht="21.75" customHeight="1" x14ac:dyDescent="0.2">
      <c r="A181" s="193" t="s">
        <v>293</v>
      </c>
      <c r="B181" s="193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47"/>
      <c r="S181" s="47"/>
      <c r="T181" s="47"/>
      <c r="U181" s="47"/>
    </row>
    <row r="182" spans="1:21" ht="21.75" customHeight="1" x14ac:dyDescent="0.2">
      <c r="A182" s="193" t="s">
        <v>2</v>
      </c>
      <c r="B182" s="193"/>
      <c r="C182" s="193"/>
      <c r="D182" s="193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  <c r="R182" s="47"/>
      <c r="S182" s="47"/>
      <c r="T182" s="47"/>
      <c r="U182" s="47"/>
    </row>
    <row r="183" spans="1:21" ht="21.75" customHeight="1" x14ac:dyDescent="0.2">
      <c r="A183" s="189" t="s">
        <v>384</v>
      </c>
      <c r="B183" s="189"/>
      <c r="C183" s="189"/>
      <c r="D183" s="189"/>
      <c r="E183" s="189"/>
      <c r="F183" s="189"/>
      <c r="G183" s="189"/>
      <c r="H183" s="189"/>
      <c r="I183" s="189"/>
      <c r="J183" s="189"/>
      <c r="K183" s="189"/>
      <c r="L183" s="189"/>
      <c r="M183" s="189"/>
      <c r="N183" s="189"/>
      <c r="O183" s="189"/>
      <c r="P183" s="189"/>
      <c r="Q183" s="189"/>
      <c r="R183" s="47"/>
      <c r="S183" s="47"/>
      <c r="T183" s="47"/>
      <c r="U183" s="47"/>
    </row>
    <row r="184" spans="1:21" ht="21.75" customHeight="1" x14ac:dyDescent="0.2">
      <c r="A184" s="206" t="s">
        <v>296</v>
      </c>
      <c r="C184" s="195" t="s">
        <v>308</v>
      </c>
      <c r="D184" s="195"/>
      <c r="E184" s="195"/>
      <c r="F184" s="195"/>
      <c r="G184" s="195"/>
      <c r="H184" s="195"/>
      <c r="I184" s="195"/>
      <c r="K184" s="195" t="s">
        <v>309</v>
      </c>
      <c r="L184" s="195"/>
      <c r="M184" s="195"/>
      <c r="N184" s="195"/>
      <c r="O184" s="195"/>
      <c r="P184" s="195"/>
      <c r="Q184" s="195"/>
      <c r="R184" s="47"/>
      <c r="S184" s="47"/>
      <c r="T184" s="47"/>
      <c r="U184" s="47"/>
    </row>
    <row r="185" spans="1:21" ht="36" customHeight="1" x14ac:dyDescent="0.2">
      <c r="A185" s="195"/>
      <c r="C185" s="11" t="s">
        <v>13</v>
      </c>
      <c r="D185" s="3"/>
      <c r="E185" s="11" t="s">
        <v>15</v>
      </c>
      <c r="F185" s="3"/>
      <c r="G185" s="11" t="s">
        <v>359</v>
      </c>
      <c r="H185" s="3"/>
      <c r="I185" s="11" t="s">
        <v>385</v>
      </c>
      <c r="K185" s="11" t="s">
        <v>13</v>
      </c>
      <c r="L185" s="3"/>
      <c r="M185" s="11" t="s">
        <v>15</v>
      </c>
      <c r="N185" s="3"/>
      <c r="O185" s="11" t="s">
        <v>359</v>
      </c>
      <c r="P185" s="3"/>
      <c r="Q185" s="11" t="s">
        <v>385</v>
      </c>
      <c r="R185" s="47"/>
      <c r="S185" s="47"/>
      <c r="T185" s="47"/>
      <c r="U185" s="47"/>
    </row>
    <row r="186" spans="1:21" ht="21.75" customHeight="1" x14ac:dyDescent="0.2">
      <c r="A186" s="6" t="s">
        <v>457</v>
      </c>
      <c r="C186" s="45">
        <f>C178</f>
        <v>0</v>
      </c>
      <c r="D186" s="42"/>
      <c r="E186" s="45">
        <f>E178</f>
        <v>41227734110</v>
      </c>
      <c r="F186" s="42"/>
      <c r="G186" s="45">
        <f>G178</f>
        <v>13813709630</v>
      </c>
      <c r="H186" s="42"/>
      <c r="I186" s="45">
        <f>I178</f>
        <v>27414024480</v>
      </c>
      <c r="J186" s="42"/>
      <c r="K186" s="45">
        <f>K178</f>
        <v>0</v>
      </c>
      <c r="L186" s="42"/>
      <c r="M186" s="45">
        <f>M178</f>
        <v>41227734110</v>
      </c>
      <c r="N186" s="42"/>
      <c r="O186" s="45">
        <f>O178</f>
        <v>14122414358</v>
      </c>
      <c r="P186" s="42"/>
      <c r="Q186" s="45">
        <f>Q178</f>
        <v>-193590423182</v>
      </c>
      <c r="R186" s="47"/>
      <c r="S186" s="47"/>
      <c r="T186" s="47"/>
      <c r="U186" s="47"/>
    </row>
    <row r="187" spans="1:21" ht="21.75" customHeight="1" x14ac:dyDescent="0.2">
      <c r="A187" s="6" t="s">
        <v>371</v>
      </c>
      <c r="C187" s="45">
        <v>103198000</v>
      </c>
      <c r="D187" s="42"/>
      <c r="E187" s="45">
        <v>8253714121</v>
      </c>
      <c r="F187" s="42"/>
      <c r="G187" s="45">
        <v>5816643954</v>
      </c>
      <c r="H187" s="42"/>
      <c r="I187" s="45">
        <v>2437070167</v>
      </c>
      <c r="J187" s="42"/>
      <c r="K187" s="45">
        <v>103198000</v>
      </c>
      <c r="L187" s="42"/>
      <c r="M187" s="45">
        <v>8253714121</v>
      </c>
      <c r="N187" s="42"/>
      <c r="O187" s="45">
        <v>5809967558</v>
      </c>
      <c r="P187" s="42"/>
      <c r="Q187" s="45">
        <v>2443746563</v>
      </c>
      <c r="R187" s="47"/>
      <c r="S187" s="47"/>
      <c r="T187" s="47"/>
      <c r="U187" s="47"/>
    </row>
    <row r="188" spans="1:21" ht="21.75" customHeight="1" x14ac:dyDescent="0.2">
      <c r="A188" s="6" t="s">
        <v>453</v>
      </c>
      <c r="C188" s="45">
        <v>620000</v>
      </c>
      <c r="D188" s="42"/>
      <c r="E188" s="45">
        <v>62603875</v>
      </c>
      <c r="F188" s="42"/>
      <c r="G188" s="45">
        <v>62707751</v>
      </c>
      <c r="H188" s="42"/>
      <c r="I188" s="45">
        <v>-103876</v>
      </c>
      <c r="J188" s="42"/>
      <c r="K188" s="45">
        <v>620000</v>
      </c>
      <c r="L188" s="42"/>
      <c r="M188" s="45">
        <v>62603875</v>
      </c>
      <c r="N188" s="42"/>
      <c r="O188" s="45">
        <v>62707751</v>
      </c>
      <c r="P188" s="42"/>
      <c r="Q188" s="45">
        <v>-103876</v>
      </c>
      <c r="R188" s="47"/>
      <c r="S188" s="47"/>
      <c r="T188" s="47"/>
      <c r="U188" s="47"/>
    </row>
    <row r="189" spans="1:21" ht="21.75" customHeight="1" x14ac:dyDescent="0.2">
      <c r="A189" s="6" t="s">
        <v>454</v>
      </c>
      <c r="C189" s="45">
        <v>11000</v>
      </c>
      <c r="D189" s="42"/>
      <c r="E189" s="45">
        <v>8192889</v>
      </c>
      <c r="F189" s="42"/>
      <c r="G189" s="45">
        <v>10485778</v>
      </c>
      <c r="H189" s="42"/>
      <c r="I189" s="45">
        <v>-2292889</v>
      </c>
      <c r="J189" s="42"/>
      <c r="K189" s="45">
        <v>11000</v>
      </c>
      <c r="L189" s="42"/>
      <c r="M189" s="45">
        <v>8192889</v>
      </c>
      <c r="N189" s="42"/>
      <c r="O189" s="45">
        <v>10485778</v>
      </c>
      <c r="P189" s="42"/>
      <c r="Q189" s="45">
        <v>-2292889</v>
      </c>
      <c r="R189" s="47"/>
      <c r="S189" s="47"/>
      <c r="T189" s="47"/>
      <c r="U189" s="47"/>
    </row>
    <row r="190" spans="1:21" ht="21.75" customHeight="1" x14ac:dyDescent="0.2">
      <c r="A190" s="7" t="s">
        <v>455</v>
      </c>
      <c r="C190" s="53">
        <v>1000</v>
      </c>
      <c r="D190" s="42"/>
      <c r="E190" s="65">
        <v>1999</v>
      </c>
      <c r="F190" s="42"/>
      <c r="G190" s="65">
        <v>-26001</v>
      </c>
      <c r="H190" s="42"/>
      <c r="I190" s="65">
        <v>28000</v>
      </c>
      <c r="J190" s="42"/>
      <c r="K190" s="53">
        <v>1000</v>
      </c>
      <c r="L190" s="42"/>
      <c r="M190" s="65">
        <v>1999</v>
      </c>
      <c r="N190" s="42"/>
      <c r="O190" s="65">
        <v>-26001</v>
      </c>
      <c r="P190" s="42"/>
      <c r="Q190" s="65">
        <v>28000</v>
      </c>
      <c r="R190" s="47"/>
      <c r="S190" s="47"/>
      <c r="T190" s="47"/>
      <c r="U190" s="47"/>
    </row>
    <row r="191" spans="1:21" ht="21.75" customHeight="1" thickBot="1" x14ac:dyDescent="0.25">
      <c r="A191" s="8" t="s">
        <v>79</v>
      </c>
      <c r="C191" s="144"/>
      <c r="D191" s="83"/>
      <c r="E191" s="82">
        <f>SUM(E186:E190)</f>
        <v>49552246994</v>
      </c>
      <c r="F191" s="83"/>
      <c r="G191" s="82">
        <f>SUM(G186:G190)</f>
        <v>19703521112</v>
      </c>
      <c r="H191" s="83"/>
      <c r="I191" s="82">
        <f>SUM(I186:I190)</f>
        <v>29848725882</v>
      </c>
      <c r="J191" s="83"/>
      <c r="K191" s="144"/>
      <c r="L191" s="83"/>
      <c r="M191" s="82">
        <f>SUM(M186:M190)</f>
        <v>49552246994</v>
      </c>
      <c r="N191" s="83"/>
      <c r="O191" s="82">
        <f>SUM(O186:O190)</f>
        <v>20005549444</v>
      </c>
      <c r="P191" s="83"/>
      <c r="Q191" s="82">
        <f>SUM(Q186:Q190)</f>
        <v>-191149045384</v>
      </c>
      <c r="R191" s="42"/>
      <c r="S191" s="47"/>
      <c r="T191" s="47"/>
      <c r="U191" s="47"/>
    </row>
    <row r="192" spans="1:21" ht="21.75" customHeight="1" thickTop="1" x14ac:dyDescent="0.2">
      <c r="A192" s="171"/>
      <c r="C192" s="144"/>
      <c r="D192" s="83"/>
      <c r="E192" s="144"/>
      <c r="F192" s="83"/>
      <c r="G192" s="144"/>
      <c r="H192" s="83"/>
      <c r="I192" s="144"/>
      <c r="J192" s="83"/>
      <c r="K192" s="144"/>
      <c r="L192" s="83"/>
      <c r="M192" s="144"/>
      <c r="N192" s="83"/>
      <c r="O192" s="144"/>
      <c r="P192" s="83"/>
      <c r="Q192" s="144"/>
      <c r="R192" s="42"/>
      <c r="S192" s="47"/>
      <c r="T192" s="47"/>
      <c r="U192" s="47"/>
    </row>
    <row r="193" spans="1:21" ht="21.75" customHeight="1" x14ac:dyDescent="0.2">
      <c r="A193" s="171"/>
      <c r="C193" s="144"/>
      <c r="D193" s="83"/>
      <c r="E193" s="144"/>
      <c r="F193" s="83"/>
      <c r="G193" s="144"/>
      <c r="H193" s="83"/>
      <c r="I193" s="144"/>
      <c r="J193" s="83"/>
      <c r="K193" s="144"/>
      <c r="L193" s="83"/>
      <c r="M193" s="144"/>
      <c r="N193" s="83"/>
      <c r="O193" s="144"/>
      <c r="P193" s="83"/>
      <c r="Q193" s="144"/>
      <c r="R193" s="42"/>
      <c r="S193" s="47"/>
      <c r="T193" s="47"/>
      <c r="U193" s="47"/>
    </row>
    <row r="194" spans="1:21" ht="21.75" customHeight="1" x14ac:dyDescent="0.2">
      <c r="A194" s="171"/>
      <c r="C194" s="144"/>
      <c r="D194" s="83"/>
      <c r="E194" s="144"/>
      <c r="F194" s="83"/>
      <c r="G194" s="144"/>
      <c r="H194" s="83"/>
      <c r="I194" s="144"/>
      <c r="J194" s="83"/>
      <c r="K194" s="144"/>
      <c r="L194" s="83"/>
      <c r="M194" s="144"/>
      <c r="N194" s="83"/>
      <c r="O194" s="144"/>
      <c r="P194" s="83"/>
      <c r="Q194" s="144"/>
      <c r="R194" s="42"/>
      <c r="S194" s="47"/>
      <c r="T194" s="47"/>
      <c r="U194" s="47"/>
    </row>
    <row r="195" spans="1:21" ht="21.75" customHeight="1" x14ac:dyDescent="0.2">
      <c r="A195" s="171"/>
      <c r="C195" s="144"/>
      <c r="D195" s="83"/>
      <c r="E195" s="144"/>
      <c r="F195" s="83"/>
      <c r="G195" s="144"/>
      <c r="H195" s="83"/>
      <c r="I195" s="144"/>
      <c r="J195" s="83"/>
      <c r="K195" s="144"/>
      <c r="L195" s="83"/>
      <c r="M195" s="144"/>
      <c r="N195" s="83"/>
      <c r="O195" s="144"/>
      <c r="P195" s="83"/>
      <c r="Q195" s="144"/>
      <c r="R195" s="42"/>
      <c r="S195" s="47"/>
      <c r="T195" s="47"/>
      <c r="U195" s="47"/>
    </row>
    <row r="196" spans="1:21" ht="21.75" customHeight="1" x14ac:dyDescent="0.2">
      <c r="A196" s="171"/>
      <c r="C196" s="144"/>
      <c r="D196" s="83"/>
      <c r="E196" s="144"/>
      <c r="F196" s="83"/>
      <c r="G196" s="144"/>
      <c r="H196" s="83"/>
      <c r="I196" s="144"/>
      <c r="J196" s="83"/>
      <c r="K196" s="144"/>
      <c r="L196" s="83"/>
      <c r="M196" s="144"/>
      <c r="N196" s="83"/>
      <c r="O196" s="144"/>
      <c r="P196" s="83"/>
      <c r="Q196" s="144"/>
      <c r="R196" s="42"/>
      <c r="S196" s="47"/>
      <c r="T196" s="47"/>
      <c r="U196" s="47"/>
    </row>
    <row r="197" spans="1:21" ht="21.75" customHeight="1" x14ac:dyDescent="0.2">
      <c r="A197" s="171"/>
      <c r="C197" s="144"/>
      <c r="D197" s="83"/>
      <c r="E197" s="144"/>
      <c r="F197" s="83"/>
      <c r="G197" s="144"/>
      <c r="H197" s="83"/>
      <c r="I197" s="144"/>
      <c r="J197" s="83"/>
      <c r="K197" s="144"/>
      <c r="L197" s="83"/>
      <c r="M197" s="144"/>
      <c r="N197" s="83"/>
      <c r="O197" s="144"/>
      <c r="P197" s="83"/>
      <c r="Q197" s="144"/>
      <c r="R197" s="42"/>
      <c r="S197" s="47"/>
      <c r="T197" s="47"/>
      <c r="U197" s="47"/>
    </row>
    <row r="198" spans="1:21" ht="21.75" customHeight="1" x14ac:dyDescent="0.2">
      <c r="A198" s="171"/>
      <c r="C198" s="144"/>
      <c r="D198" s="83"/>
      <c r="E198" s="144"/>
      <c r="F198" s="83"/>
      <c r="G198" s="144"/>
      <c r="H198" s="83"/>
      <c r="I198" s="144"/>
      <c r="J198" s="83"/>
      <c r="K198" s="144"/>
      <c r="L198" s="83"/>
      <c r="M198" s="144"/>
      <c r="N198" s="83"/>
      <c r="O198" s="144"/>
      <c r="P198" s="83"/>
      <c r="Q198" s="144"/>
      <c r="R198" s="42"/>
      <c r="S198" s="47"/>
      <c r="T198" s="47"/>
      <c r="U198" s="47"/>
    </row>
    <row r="199" spans="1:21" ht="21.75" customHeight="1" x14ac:dyDescent="0.2">
      <c r="A199" s="171"/>
      <c r="C199" s="144"/>
      <c r="D199" s="83"/>
      <c r="E199" s="144"/>
      <c r="F199" s="83"/>
      <c r="G199" s="144"/>
      <c r="H199" s="83"/>
      <c r="I199" s="144"/>
      <c r="J199" s="83"/>
      <c r="K199" s="144"/>
      <c r="L199" s="83"/>
      <c r="M199" s="144"/>
      <c r="N199" s="83"/>
      <c r="O199" s="144"/>
      <c r="P199" s="83"/>
      <c r="Q199" s="144"/>
      <c r="R199" s="42"/>
      <c r="S199" s="47"/>
      <c r="T199" s="47"/>
      <c r="U199" s="47"/>
    </row>
    <row r="200" spans="1:21" ht="21.75" customHeight="1" x14ac:dyDescent="0.2">
      <c r="A200" s="171"/>
      <c r="C200" s="144"/>
      <c r="D200" s="83"/>
      <c r="E200" s="144"/>
      <c r="F200" s="83"/>
      <c r="G200" s="144"/>
      <c r="H200" s="83"/>
      <c r="I200" s="144"/>
      <c r="J200" s="83"/>
      <c r="K200" s="144"/>
      <c r="L200" s="83"/>
      <c r="M200" s="144"/>
      <c r="N200" s="83"/>
      <c r="O200" s="144"/>
      <c r="P200" s="83"/>
      <c r="Q200" s="144"/>
      <c r="R200" s="42"/>
      <c r="S200" s="47"/>
      <c r="T200" s="47"/>
      <c r="U200" s="47"/>
    </row>
    <row r="201" spans="1:21" ht="21.75" customHeight="1" x14ac:dyDescent="0.2">
      <c r="A201" s="171"/>
      <c r="C201" s="144"/>
      <c r="D201" s="83"/>
      <c r="E201" s="144"/>
      <c r="F201" s="83"/>
      <c r="G201" s="144"/>
      <c r="H201" s="83"/>
      <c r="I201" s="144"/>
      <c r="J201" s="83"/>
      <c r="K201" s="144"/>
      <c r="L201" s="83"/>
      <c r="M201" s="144"/>
      <c r="N201" s="83"/>
      <c r="O201" s="144"/>
      <c r="P201" s="83"/>
      <c r="Q201" s="144"/>
      <c r="R201" s="42"/>
      <c r="S201" s="47"/>
      <c r="T201" s="47"/>
      <c r="U201" s="47"/>
    </row>
    <row r="202" spans="1:21" ht="21.75" customHeight="1" x14ac:dyDescent="0.2">
      <c r="A202" s="171"/>
      <c r="C202" s="144"/>
      <c r="D202" s="83"/>
      <c r="E202" s="144"/>
      <c r="F202" s="83"/>
      <c r="G202" s="144"/>
      <c r="H202" s="83"/>
      <c r="I202" s="144"/>
      <c r="J202" s="83"/>
      <c r="K202" s="144"/>
      <c r="L202" s="83"/>
      <c r="M202" s="144"/>
      <c r="N202" s="83"/>
      <c r="O202" s="144"/>
      <c r="P202" s="83"/>
      <c r="Q202" s="144"/>
      <c r="R202" s="42"/>
      <c r="S202" s="47"/>
      <c r="T202" s="47"/>
      <c r="U202" s="47"/>
    </row>
    <row r="203" spans="1:21" ht="21.75" customHeight="1" x14ac:dyDescent="0.2">
      <c r="A203" s="171"/>
      <c r="C203" s="144"/>
      <c r="D203" s="83"/>
      <c r="E203" s="144"/>
      <c r="F203" s="83"/>
      <c r="G203" s="144"/>
      <c r="H203" s="83"/>
      <c r="I203" s="144"/>
      <c r="J203" s="83"/>
      <c r="K203" s="144"/>
      <c r="L203" s="83"/>
      <c r="M203" s="144"/>
      <c r="N203" s="83"/>
      <c r="O203" s="144"/>
      <c r="P203" s="83"/>
      <c r="Q203" s="144"/>
      <c r="R203" s="42"/>
      <c r="S203" s="47"/>
      <c r="T203" s="47"/>
      <c r="U203" s="47"/>
    </row>
    <row r="204" spans="1:21" ht="21.75" customHeight="1" x14ac:dyDescent="0.2">
      <c r="A204" s="171"/>
      <c r="C204" s="144"/>
      <c r="D204" s="83"/>
      <c r="E204" s="144"/>
      <c r="F204" s="83"/>
      <c r="G204" s="144"/>
      <c r="H204" s="83"/>
      <c r="I204" s="144"/>
      <c r="J204" s="83"/>
      <c r="K204" s="144"/>
      <c r="L204" s="83"/>
      <c r="M204" s="144"/>
      <c r="N204" s="83"/>
      <c r="O204" s="144"/>
      <c r="P204" s="83"/>
      <c r="Q204" s="144"/>
      <c r="R204" s="42"/>
      <c r="S204" s="47"/>
      <c r="T204" s="47"/>
      <c r="U204" s="47"/>
    </row>
    <row r="205" spans="1:21" ht="21.75" customHeight="1" x14ac:dyDescent="0.2">
      <c r="A205" s="171"/>
      <c r="C205" s="144"/>
      <c r="D205" s="83"/>
      <c r="E205" s="144"/>
      <c r="F205" s="83"/>
      <c r="G205" s="144"/>
      <c r="H205" s="83"/>
      <c r="I205" s="144"/>
      <c r="J205" s="83"/>
      <c r="K205" s="144"/>
      <c r="L205" s="83"/>
      <c r="M205" s="144"/>
      <c r="N205" s="83"/>
      <c r="O205" s="144"/>
      <c r="P205" s="83"/>
      <c r="Q205" s="144"/>
      <c r="R205" s="42"/>
      <c r="S205" s="47"/>
      <c r="T205" s="47"/>
      <c r="U205" s="47"/>
    </row>
    <row r="206" spans="1:21" ht="21.75" customHeight="1" x14ac:dyDescent="0.2">
      <c r="A206" s="171"/>
      <c r="C206" s="144"/>
      <c r="D206" s="83"/>
      <c r="E206" s="144"/>
      <c r="F206" s="83"/>
      <c r="G206" s="144"/>
      <c r="H206" s="83"/>
      <c r="I206" s="144"/>
      <c r="J206" s="83"/>
      <c r="K206" s="144"/>
      <c r="L206" s="83"/>
      <c r="M206" s="144"/>
      <c r="N206" s="83"/>
      <c r="O206" s="144"/>
      <c r="P206" s="83"/>
      <c r="Q206" s="144"/>
      <c r="R206" s="42"/>
      <c r="S206" s="47"/>
      <c r="T206" s="47"/>
      <c r="U206" s="47"/>
    </row>
    <row r="207" spans="1:21" ht="21.75" customHeight="1" x14ac:dyDescent="0.2">
      <c r="A207" s="171"/>
      <c r="C207" s="144"/>
      <c r="D207" s="83"/>
      <c r="E207" s="144"/>
      <c r="F207" s="83"/>
      <c r="G207" s="144"/>
      <c r="H207" s="83"/>
      <c r="I207" s="144"/>
      <c r="J207" s="83"/>
      <c r="K207" s="144"/>
      <c r="L207" s="83"/>
      <c r="M207" s="144"/>
      <c r="N207" s="83"/>
      <c r="O207" s="144"/>
      <c r="P207" s="83"/>
      <c r="Q207" s="144"/>
      <c r="R207" s="42"/>
      <c r="S207" s="47"/>
      <c r="T207" s="47"/>
      <c r="U207" s="47"/>
    </row>
    <row r="208" spans="1:21" ht="21.75" customHeight="1" x14ac:dyDescent="0.2">
      <c r="A208" s="171"/>
      <c r="C208" s="144"/>
      <c r="D208" s="83"/>
      <c r="E208" s="144"/>
      <c r="F208" s="83"/>
      <c r="G208" s="144"/>
      <c r="H208" s="83"/>
      <c r="I208" s="144"/>
      <c r="J208" s="83"/>
      <c r="K208" s="144"/>
      <c r="L208" s="83"/>
      <c r="M208" s="144"/>
      <c r="N208" s="83"/>
      <c r="O208" s="144"/>
      <c r="P208" s="83"/>
      <c r="Q208" s="144"/>
      <c r="R208" s="42"/>
      <c r="S208" s="47"/>
      <c r="T208" s="47"/>
      <c r="U208" s="47"/>
    </row>
    <row r="209" spans="1:18" ht="26.25" customHeight="1" x14ac:dyDescent="0.2">
      <c r="A209" s="182">
        <v>36</v>
      </c>
      <c r="B209" s="182"/>
      <c r="C209" s="182"/>
      <c r="D209" s="182"/>
      <c r="E209" s="182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P209" s="182"/>
      <c r="Q209" s="182"/>
      <c r="R209" s="34"/>
    </row>
    <row r="210" spans="1:18" x14ac:dyDescent="0.2">
      <c r="R210" s="47"/>
    </row>
    <row r="211" spans="1:18" x14ac:dyDescent="0.2">
      <c r="R211" s="47"/>
    </row>
  </sheetData>
  <mergeCells count="48">
    <mergeCell ref="A148:A149"/>
    <mergeCell ref="C148:I148"/>
    <mergeCell ref="K148:Q148"/>
    <mergeCell ref="A184:A185"/>
    <mergeCell ref="C184:I184"/>
    <mergeCell ref="K184:Q184"/>
    <mergeCell ref="A179:Q179"/>
    <mergeCell ref="A180:Q180"/>
    <mergeCell ref="A181:Q181"/>
    <mergeCell ref="A182:Q182"/>
    <mergeCell ref="A183:Q183"/>
    <mergeCell ref="A143:Q143"/>
    <mergeCell ref="A144:Q144"/>
    <mergeCell ref="A145:Q145"/>
    <mergeCell ref="A146:Q146"/>
    <mergeCell ref="A147:Q147"/>
    <mergeCell ref="A110:Q110"/>
    <mergeCell ref="A111:Q111"/>
    <mergeCell ref="A112:Q112"/>
    <mergeCell ref="A113:A114"/>
    <mergeCell ref="C113:I113"/>
    <mergeCell ref="K113:Q113"/>
    <mergeCell ref="A77:A78"/>
    <mergeCell ref="C77:I77"/>
    <mergeCell ref="K77:Q77"/>
    <mergeCell ref="A108:Q108"/>
    <mergeCell ref="A109:Q109"/>
    <mergeCell ref="A72:Q72"/>
    <mergeCell ref="A73:Q73"/>
    <mergeCell ref="A74:Q74"/>
    <mergeCell ref="A75:Q75"/>
    <mergeCell ref="A76:Q76"/>
    <mergeCell ref="A209:Q209"/>
    <mergeCell ref="A1:Q1"/>
    <mergeCell ref="A2:Q2"/>
    <mergeCell ref="A3:Q3"/>
    <mergeCell ref="A5:Q5"/>
    <mergeCell ref="A6:A7"/>
    <mergeCell ref="C6:I6"/>
    <mergeCell ref="K6:Q6"/>
    <mergeCell ref="A37:Q37"/>
    <mergeCell ref="A38:Q38"/>
    <mergeCell ref="A39:Q39"/>
    <mergeCell ref="A40:Q40"/>
    <mergeCell ref="A41:Q41"/>
    <mergeCell ref="A42:A43"/>
    <mergeCell ref="C42:I42"/>
    <mergeCell ref="K42:Q42"/>
  </mergeCells>
  <pageMargins left="0.39" right="0.39" top="0.39" bottom="0.39" header="0" footer="0"/>
  <pageSetup scale="73" fitToHeight="0" orientation="landscape" r:id="rId1"/>
  <rowBreaks count="3" manualBreakCount="3">
    <brk id="108" max="16" man="1"/>
    <brk id="143" max="16" man="1"/>
    <brk id="17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0"/>
  <sheetViews>
    <sheetView rightToLeft="1" view="pageBreakPreview" topLeftCell="A67" zoomScaleNormal="100" zoomScaleSheetLayoutView="100" workbookViewId="0">
      <selection activeCell="R87" sqref="R87:AA91"/>
    </sheetView>
  </sheetViews>
  <sheetFormatPr defaultRowHeight="12.75" x14ac:dyDescent="0.2"/>
  <cols>
    <col min="1" max="1" width="3.5703125" bestFit="1" customWidth="1"/>
    <col min="2" max="2" width="2.5703125" customWidth="1"/>
    <col min="3" max="3" width="21.85546875" customWidth="1"/>
    <col min="4" max="4" width="10.85546875" customWidth="1"/>
    <col min="5" max="5" width="1.140625" customWidth="1"/>
    <col min="6" max="6" width="16" customWidth="1"/>
    <col min="7" max="7" width="0.7109375" customWidth="1"/>
    <col min="8" max="8" width="15.42578125" customWidth="1"/>
    <col min="9" max="9" width="1.140625" customWidth="1"/>
    <col min="10" max="10" width="10.28515625" customWidth="1"/>
    <col min="11" max="11" width="1" customWidth="1"/>
    <col min="12" max="12" width="16.140625" bestFit="1" customWidth="1"/>
    <col min="13" max="13" width="0.85546875" customWidth="1"/>
    <col min="14" max="14" width="10.42578125" customWidth="1"/>
    <col min="15" max="15" width="1" customWidth="1"/>
    <col min="16" max="16" width="14.85546875" bestFit="1" customWidth="1"/>
    <col min="17" max="17" width="1.140625" customWidth="1"/>
    <col min="18" max="18" width="11.42578125" customWidth="1"/>
    <col min="19" max="19" width="0.85546875" customWidth="1"/>
    <col min="20" max="20" width="8.85546875" customWidth="1"/>
    <col min="21" max="21" width="1" customWidth="1"/>
    <col min="22" max="22" width="16.140625" customWidth="1"/>
    <col min="23" max="23" width="1.140625" customWidth="1"/>
    <col min="24" max="24" width="15.85546875" customWidth="1"/>
    <col min="25" max="25" width="1.140625" customWidth="1"/>
    <col min="26" max="26" width="9.7109375" customWidth="1"/>
    <col min="27" max="27" width="16.42578125" bestFit="1" customWidth="1"/>
  </cols>
  <sheetData>
    <row r="1" spans="1:27" ht="22.5" customHeight="1" x14ac:dyDescent="0.2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</row>
    <row r="2" spans="1:27" ht="22.5" customHeight="1" x14ac:dyDescent="0.2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</row>
    <row r="3" spans="1:27" ht="22.5" customHeight="1" x14ac:dyDescent="0.2">
      <c r="A3" s="193" t="s">
        <v>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27" ht="24" x14ac:dyDescent="0.2">
      <c r="A4" s="1" t="s">
        <v>3</v>
      </c>
      <c r="B4" s="189" t="s">
        <v>4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</row>
    <row r="5" spans="1:27" ht="24" x14ac:dyDescent="0.2">
      <c r="A5" s="189" t="s">
        <v>5</v>
      </c>
      <c r="B5" s="189"/>
      <c r="C5" s="189" t="s">
        <v>6</v>
      </c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</row>
    <row r="6" spans="1:27" ht="21" x14ac:dyDescent="0.2">
      <c r="E6" s="190" t="s">
        <v>7</v>
      </c>
      <c r="F6" s="190"/>
      <c r="G6" s="190"/>
      <c r="H6" s="190"/>
      <c r="J6" s="190" t="s">
        <v>8</v>
      </c>
      <c r="K6" s="190"/>
      <c r="L6" s="190"/>
      <c r="M6" s="190"/>
      <c r="N6" s="190"/>
      <c r="O6" s="190"/>
      <c r="P6" s="190"/>
      <c r="R6" s="190" t="s">
        <v>9</v>
      </c>
      <c r="S6" s="190"/>
      <c r="T6" s="190"/>
      <c r="U6" s="190"/>
      <c r="V6" s="190"/>
      <c r="W6" s="190"/>
      <c r="X6" s="190"/>
      <c r="Y6" s="190"/>
      <c r="Z6" s="190"/>
    </row>
    <row r="7" spans="1:27" ht="21" x14ac:dyDescent="0.2">
      <c r="E7" s="3"/>
      <c r="F7" s="3"/>
      <c r="G7" s="3"/>
      <c r="H7" s="3"/>
      <c r="J7" s="191" t="s">
        <v>10</v>
      </c>
      <c r="K7" s="191"/>
      <c r="L7" s="191"/>
      <c r="M7" s="3"/>
      <c r="N7" s="191" t="s">
        <v>11</v>
      </c>
      <c r="O7" s="191"/>
      <c r="P7" s="191"/>
      <c r="R7" s="3"/>
      <c r="S7" s="3"/>
      <c r="T7" s="3"/>
      <c r="U7" s="3"/>
      <c r="V7" s="3"/>
      <c r="W7" s="3"/>
      <c r="X7" s="3"/>
      <c r="Y7" s="3"/>
      <c r="Z7" s="3"/>
    </row>
    <row r="8" spans="1:27" ht="33" customHeight="1" x14ac:dyDescent="0.2">
      <c r="A8" s="190" t="s">
        <v>12</v>
      </c>
      <c r="B8" s="190"/>
      <c r="C8" s="190"/>
      <c r="D8" s="24" t="s">
        <v>13</v>
      </c>
      <c r="F8" s="2" t="s">
        <v>14</v>
      </c>
      <c r="H8" s="2" t="s">
        <v>15</v>
      </c>
      <c r="J8" s="4" t="s">
        <v>13</v>
      </c>
      <c r="K8" s="3"/>
      <c r="L8" s="4" t="s">
        <v>14</v>
      </c>
      <c r="N8" s="4" t="s">
        <v>13</v>
      </c>
      <c r="O8" s="3"/>
      <c r="P8" s="4" t="s">
        <v>16</v>
      </c>
      <c r="R8" s="2" t="s">
        <v>13</v>
      </c>
      <c r="T8" s="85" t="s">
        <v>17</v>
      </c>
      <c r="V8" s="2" t="s">
        <v>14</v>
      </c>
      <c r="X8" s="2" t="s">
        <v>15</v>
      </c>
      <c r="Z8" s="85" t="s">
        <v>18</v>
      </c>
    </row>
    <row r="9" spans="1:27" ht="18.75" x14ac:dyDescent="0.2">
      <c r="A9" s="192" t="s">
        <v>19</v>
      </c>
      <c r="B9" s="192"/>
      <c r="C9" s="192"/>
      <c r="D9" s="86">
        <v>64038</v>
      </c>
      <c r="E9" s="87"/>
      <c r="F9" s="86">
        <v>1285768697</v>
      </c>
      <c r="G9" s="87"/>
      <c r="H9" s="86">
        <v>1205663085.6659999</v>
      </c>
      <c r="I9" s="87"/>
      <c r="J9" s="86">
        <v>0</v>
      </c>
      <c r="K9" s="87"/>
      <c r="L9" s="86">
        <v>0</v>
      </c>
      <c r="M9" s="87"/>
      <c r="N9" s="88">
        <v>-64038</v>
      </c>
      <c r="O9" s="87"/>
      <c r="P9" s="86">
        <v>1152191239</v>
      </c>
      <c r="Q9" s="87"/>
      <c r="R9" s="86">
        <v>0</v>
      </c>
      <c r="S9" s="87"/>
      <c r="T9" s="86">
        <v>0</v>
      </c>
      <c r="U9" s="87"/>
      <c r="V9" s="86">
        <v>0</v>
      </c>
      <c r="W9" s="87"/>
      <c r="X9" s="86">
        <v>0</v>
      </c>
      <c r="Y9" s="87"/>
      <c r="Z9" s="89">
        <f>X9/$AA$9</f>
        <v>0</v>
      </c>
      <c r="AA9" s="34">
        <v>5061084126438</v>
      </c>
    </row>
    <row r="10" spans="1:27" ht="18.75" x14ac:dyDescent="0.2">
      <c r="A10" s="183" t="s">
        <v>20</v>
      </c>
      <c r="B10" s="183"/>
      <c r="C10" s="183"/>
      <c r="D10" s="90">
        <v>4001000</v>
      </c>
      <c r="E10" s="87"/>
      <c r="F10" s="90">
        <v>33239444032</v>
      </c>
      <c r="G10" s="87"/>
      <c r="H10" s="90">
        <v>32493675388.5</v>
      </c>
      <c r="I10" s="87"/>
      <c r="J10" s="90">
        <v>0</v>
      </c>
      <c r="K10" s="87"/>
      <c r="L10" s="90">
        <v>0</v>
      </c>
      <c r="M10" s="87"/>
      <c r="N10" s="91">
        <v>-20000</v>
      </c>
      <c r="O10" s="87"/>
      <c r="P10" s="90">
        <v>161036100</v>
      </c>
      <c r="Q10" s="87"/>
      <c r="R10" s="90">
        <v>3981000</v>
      </c>
      <c r="S10" s="87"/>
      <c r="T10" s="90">
        <v>6600</v>
      </c>
      <c r="U10" s="87"/>
      <c r="V10" s="90">
        <v>28225226551</v>
      </c>
      <c r="W10" s="87"/>
      <c r="X10" s="90">
        <v>26118266130</v>
      </c>
      <c r="Y10" s="87"/>
      <c r="Z10" s="89">
        <f t="shared" ref="Z10:Z40" si="0">X10/$AA$9</f>
        <v>5.1606069920007601E-3</v>
      </c>
    </row>
    <row r="11" spans="1:27" ht="18.75" x14ac:dyDescent="0.2">
      <c r="A11" s="183" t="s">
        <v>21</v>
      </c>
      <c r="B11" s="183"/>
      <c r="C11" s="183"/>
      <c r="D11" s="90">
        <v>999000</v>
      </c>
      <c r="E11" s="87"/>
      <c r="F11" s="90">
        <v>4697306444</v>
      </c>
      <c r="G11" s="87"/>
      <c r="H11" s="90">
        <v>5794705479.0150003</v>
      </c>
      <c r="I11" s="87"/>
      <c r="J11" s="90">
        <v>0</v>
      </c>
      <c r="K11" s="87"/>
      <c r="L11" s="90">
        <v>0</v>
      </c>
      <c r="M11" s="87"/>
      <c r="N11" s="91">
        <v>0</v>
      </c>
      <c r="O11" s="87"/>
      <c r="P11" s="90">
        <v>0</v>
      </c>
      <c r="Q11" s="87"/>
      <c r="R11" s="90">
        <v>499000</v>
      </c>
      <c r="S11" s="87"/>
      <c r="T11" s="90">
        <v>4796</v>
      </c>
      <c r="U11" s="87"/>
      <c r="V11" s="90">
        <v>2346302218</v>
      </c>
      <c r="W11" s="87"/>
      <c r="X11" s="90">
        <v>2392587749.9699998</v>
      </c>
      <c r="Y11" s="87"/>
      <c r="Z11" s="89">
        <f t="shared" si="0"/>
        <v>4.7274214184104212E-4</v>
      </c>
    </row>
    <row r="12" spans="1:27" ht="18.75" x14ac:dyDescent="0.2">
      <c r="A12" s="183" t="s">
        <v>22</v>
      </c>
      <c r="B12" s="183"/>
      <c r="C12" s="183"/>
      <c r="D12" s="90">
        <v>5996000</v>
      </c>
      <c r="E12" s="87"/>
      <c r="F12" s="90">
        <v>16303323692</v>
      </c>
      <c r="G12" s="87"/>
      <c r="H12" s="90">
        <v>29474740299.509998</v>
      </c>
      <c r="I12" s="87"/>
      <c r="J12" s="90">
        <v>0</v>
      </c>
      <c r="K12" s="87"/>
      <c r="L12" s="90">
        <v>0</v>
      </c>
      <c r="M12" s="87"/>
      <c r="N12" s="91">
        <v>0</v>
      </c>
      <c r="O12" s="87"/>
      <c r="P12" s="90">
        <v>0</v>
      </c>
      <c r="Q12" s="87"/>
      <c r="R12" s="90">
        <v>5868000</v>
      </c>
      <c r="S12" s="87"/>
      <c r="T12" s="90">
        <v>2890</v>
      </c>
      <c r="U12" s="87"/>
      <c r="V12" s="90">
        <v>15955287430</v>
      </c>
      <c r="W12" s="87"/>
      <c r="X12" s="90">
        <v>16954153181.1</v>
      </c>
      <c r="Y12" s="87"/>
      <c r="Z12" s="89">
        <f t="shared" si="0"/>
        <v>3.3499054268897053E-3</v>
      </c>
    </row>
    <row r="13" spans="1:27" ht="18.75" x14ac:dyDescent="0.2">
      <c r="A13" s="183" t="s">
        <v>23</v>
      </c>
      <c r="B13" s="183"/>
      <c r="C13" s="183"/>
      <c r="D13" s="90">
        <v>996000</v>
      </c>
      <c r="E13" s="87"/>
      <c r="F13" s="90">
        <v>1647157298</v>
      </c>
      <c r="G13" s="87"/>
      <c r="H13" s="90">
        <v>1991487060</v>
      </c>
      <c r="I13" s="87"/>
      <c r="J13" s="90">
        <v>0</v>
      </c>
      <c r="K13" s="87"/>
      <c r="L13" s="90">
        <v>0</v>
      </c>
      <c r="M13" s="87"/>
      <c r="N13" s="91">
        <v>0</v>
      </c>
      <c r="O13" s="87"/>
      <c r="P13" s="90">
        <v>0</v>
      </c>
      <c r="Q13" s="87"/>
      <c r="R13" s="90">
        <v>715000</v>
      </c>
      <c r="S13" s="87"/>
      <c r="T13" s="90">
        <v>2500</v>
      </c>
      <c r="U13" s="87"/>
      <c r="V13" s="90">
        <v>1182447257</v>
      </c>
      <c r="W13" s="87"/>
      <c r="X13" s="90">
        <v>1787039718.75</v>
      </c>
      <c r="Y13" s="87"/>
      <c r="Z13" s="89">
        <f t="shared" si="0"/>
        <v>3.5309425295163423E-4</v>
      </c>
    </row>
    <row r="14" spans="1:27" ht="18.75" x14ac:dyDescent="0.2">
      <c r="A14" s="183" t="s">
        <v>24</v>
      </c>
      <c r="B14" s="183"/>
      <c r="C14" s="183"/>
      <c r="D14" s="90">
        <v>5799000</v>
      </c>
      <c r="E14" s="87"/>
      <c r="F14" s="90">
        <v>4816609578</v>
      </c>
      <c r="G14" s="87"/>
      <c r="H14" s="90">
        <v>11595013515</v>
      </c>
      <c r="I14" s="87"/>
      <c r="J14" s="90">
        <v>0</v>
      </c>
      <c r="K14" s="87"/>
      <c r="L14" s="90">
        <v>0</v>
      </c>
      <c r="M14" s="87"/>
      <c r="N14" s="91">
        <v>0</v>
      </c>
      <c r="O14" s="87"/>
      <c r="P14" s="90">
        <v>0</v>
      </c>
      <c r="Q14" s="87"/>
      <c r="R14" s="90">
        <v>5798000</v>
      </c>
      <c r="S14" s="87"/>
      <c r="T14" s="90">
        <v>1800</v>
      </c>
      <c r="U14" s="87"/>
      <c r="V14" s="90">
        <v>4815778985</v>
      </c>
      <c r="W14" s="87"/>
      <c r="X14" s="90">
        <v>10433712627</v>
      </c>
      <c r="Y14" s="87"/>
      <c r="Z14" s="89">
        <f t="shared" si="0"/>
        <v>2.0615568455968872E-3</v>
      </c>
    </row>
    <row r="15" spans="1:27" ht="18.75" x14ac:dyDescent="0.2">
      <c r="A15" s="183" t="s">
        <v>25</v>
      </c>
      <c r="B15" s="183"/>
      <c r="C15" s="183"/>
      <c r="D15" s="90">
        <v>1120000</v>
      </c>
      <c r="E15" s="87"/>
      <c r="F15" s="90">
        <v>6161586200</v>
      </c>
      <c r="G15" s="87"/>
      <c r="H15" s="90">
        <v>5934471480</v>
      </c>
      <c r="I15" s="87"/>
      <c r="J15" s="90">
        <v>0</v>
      </c>
      <c r="K15" s="87"/>
      <c r="L15" s="90">
        <v>0</v>
      </c>
      <c r="M15" s="87"/>
      <c r="N15" s="91">
        <v>0</v>
      </c>
      <c r="O15" s="87"/>
      <c r="P15" s="90">
        <v>0</v>
      </c>
      <c r="Q15" s="87"/>
      <c r="R15" s="90">
        <v>1119000</v>
      </c>
      <c r="S15" s="87"/>
      <c r="T15" s="90">
        <v>3500</v>
      </c>
      <c r="U15" s="87"/>
      <c r="V15" s="90">
        <v>6156084784</v>
      </c>
      <c r="W15" s="87"/>
      <c r="X15" s="90">
        <v>3915491501.25</v>
      </c>
      <c r="Y15" s="87"/>
      <c r="Z15" s="89">
        <f t="shared" si="0"/>
        <v>7.7364679255109117E-4</v>
      </c>
    </row>
    <row r="16" spans="1:27" ht="18.75" x14ac:dyDescent="0.2">
      <c r="A16" s="183" t="s">
        <v>26</v>
      </c>
      <c r="B16" s="183"/>
      <c r="C16" s="183"/>
      <c r="D16" s="90">
        <v>393000</v>
      </c>
      <c r="E16" s="87"/>
      <c r="F16" s="90">
        <v>1375854191</v>
      </c>
      <c r="G16" s="87"/>
      <c r="H16" s="90">
        <v>1080078808.0725</v>
      </c>
      <c r="I16" s="87"/>
      <c r="J16" s="90">
        <v>0</v>
      </c>
      <c r="K16" s="87"/>
      <c r="L16" s="90">
        <v>0</v>
      </c>
      <c r="M16" s="87"/>
      <c r="N16" s="91">
        <v>0</v>
      </c>
      <c r="O16" s="87"/>
      <c r="P16" s="90">
        <v>0</v>
      </c>
      <c r="Q16" s="87"/>
      <c r="R16" s="90">
        <v>393000</v>
      </c>
      <c r="S16" s="87"/>
      <c r="T16" s="90">
        <v>595</v>
      </c>
      <c r="U16" s="87"/>
      <c r="V16" s="90">
        <v>1375854191</v>
      </c>
      <c r="W16" s="87"/>
      <c r="X16" s="90">
        <v>233774787.48750001</v>
      </c>
      <c r="Y16" s="87"/>
      <c r="Z16" s="89">
        <f t="shared" si="0"/>
        <v>4.6190654343465957E-5</v>
      </c>
    </row>
    <row r="17" spans="1:26" ht="18.75" x14ac:dyDescent="0.2">
      <c r="A17" s="183" t="s">
        <v>27</v>
      </c>
      <c r="B17" s="183"/>
      <c r="C17" s="183"/>
      <c r="D17" s="90">
        <v>138000</v>
      </c>
      <c r="E17" s="87"/>
      <c r="F17" s="90">
        <v>330450110</v>
      </c>
      <c r="G17" s="87"/>
      <c r="H17" s="90">
        <v>137964.465</v>
      </c>
      <c r="I17" s="87"/>
      <c r="J17" s="90">
        <v>0</v>
      </c>
      <c r="K17" s="87"/>
      <c r="L17" s="90">
        <v>0</v>
      </c>
      <c r="M17" s="87"/>
      <c r="N17" s="91">
        <v>0</v>
      </c>
      <c r="O17" s="87"/>
      <c r="P17" s="90">
        <v>0</v>
      </c>
      <c r="Q17" s="87"/>
      <c r="R17" s="90">
        <v>0</v>
      </c>
      <c r="S17" s="87"/>
      <c r="T17" s="90">
        <v>0</v>
      </c>
      <c r="U17" s="87"/>
      <c r="V17" s="90">
        <v>0</v>
      </c>
      <c r="W17" s="87"/>
      <c r="X17" s="90">
        <v>0</v>
      </c>
      <c r="Y17" s="87"/>
      <c r="Z17" s="89">
        <f t="shared" si="0"/>
        <v>0</v>
      </c>
    </row>
    <row r="18" spans="1:26" ht="18.75" x14ac:dyDescent="0.2">
      <c r="A18" s="183" t="s">
        <v>28</v>
      </c>
      <c r="B18" s="183"/>
      <c r="C18" s="183"/>
      <c r="D18" s="90">
        <v>106000</v>
      </c>
      <c r="E18" s="87"/>
      <c r="F18" s="90">
        <v>152621286</v>
      </c>
      <c r="G18" s="87"/>
      <c r="H18" s="90">
        <v>105972.705</v>
      </c>
      <c r="I18" s="87"/>
      <c r="J18" s="90">
        <v>0</v>
      </c>
      <c r="K18" s="87"/>
      <c r="L18" s="90">
        <v>0</v>
      </c>
      <c r="M18" s="87"/>
      <c r="N18" s="91">
        <v>0</v>
      </c>
      <c r="O18" s="87"/>
      <c r="P18" s="90">
        <v>0</v>
      </c>
      <c r="Q18" s="87"/>
      <c r="R18" s="90">
        <v>0</v>
      </c>
      <c r="S18" s="87"/>
      <c r="T18" s="90">
        <v>0</v>
      </c>
      <c r="U18" s="87"/>
      <c r="V18" s="90">
        <v>0</v>
      </c>
      <c r="W18" s="87"/>
      <c r="X18" s="90">
        <v>0</v>
      </c>
      <c r="Y18" s="87"/>
      <c r="Z18" s="89">
        <f t="shared" si="0"/>
        <v>0</v>
      </c>
    </row>
    <row r="19" spans="1:26" ht="18.75" x14ac:dyDescent="0.2">
      <c r="A19" s="183" t="s">
        <v>29</v>
      </c>
      <c r="B19" s="183"/>
      <c r="C19" s="183"/>
      <c r="D19" s="90">
        <v>4916000</v>
      </c>
      <c r="E19" s="87"/>
      <c r="F19" s="90">
        <v>10645043194</v>
      </c>
      <c r="G19" s="87"/>
      <c r="H19" s="90">
        <v>1258171937.28</v>
      </c>
      <c r="I19" s="87"/>
      <c r="J19" s="90">
        <v>1000000</v>
      </c>
      <c r="K19" s="87"/>
      <c r="L19" s="90">
        <v>320082396</v>
      </c>
      <c r="M19" s="87"/>
      <c r="N19" s="91">
        <v>0</v>
      </c>
      <c r="O19" s="87"/>
      <c r="P19" s="90">
        <v>0</v>
      </c>
      <c r="Q19" s="87"/>
      <c r="R19" s="90">
        <v>5916000</v>
      </c>
      <c r="S19" s="87"/>
      <c r="T19" s="90">
        <v>6</v>
      </c>
      <c r="U19" s="87"/>
      <c r="V19" s="90">
        <v>10965125590</v>
      </c>
      <c r="W19" s="87"/>
      <c r="X19" s="90">
        <v>35486859.780000001</v>
      </c>
      <c r="Y19" s="87"/>
      <c r="Z19" s="89">
        <f t="shared" si="0"/>
        <v>7.0117111064454322E-6</v>
      </c>
    </row>
    <row r="20" spans="1:26" ht="18.75" x14ac:dyDescent="0.2">
      <c r="A20" s="183" t="s">
        <v>30</v>
      </c>
      <c r="B20" s="183"/>
      <c r="C20" s="183"/>
      <c r="D20" s="90">
        <v>999000</v>
      </c>
      <c r="E20" s="87"/>
      <c r="F20" s="90">
        <v>2297802021</v>
      </c>
      <c r="G20" s="87"/>
      <c r="H20" s="90">
        <v>1715840057.385</v>
      </c>
      <c r="I20" s="87"/>
      <c r="J20" s="90">
        <v>0</v>
      </c>
      <c r="K20" s="87"/>
      <c r="L20" s="90">
        <v>0</v>
      </c>
      <c r="M20" s="87"/>
      <c r="N20" s="91">
        <v>0</v>
      </c>
      <c r="O20" s="87"/>
      <c r="P20" s="90">
        <v>0</v>
      </c>
      <c r="Q20" s="87"/>
      <c r="R20" s="90">
        <v>999000</v>
      </c>
      <c r="S20" s="87"/>
      <c r="T20" s="90">
        <v>730</v>
      </c>
      <c r="U20" s="87"/>
      <c r="V20" s="90">
        <v>2297802021</v>
      </c>
      <c r="W20" s="87"/>
      <c r="X20" s="90">
        <v>729082212.97500002</v>
      </c>
      <c r="Y20" s="87"/>
      <c r="Z20" s="89">
        <f t="shared" si="0"/>
        <v>1.4405652914687458E-4</v>
      </c>
    </row>
    <row r="21" spans="1:26" ht="18.75" x14ac:dyDescent="0.2">
      <c r="A21" s="183" t="s">
        <v>31</v>
      </c>
      <c r="B21" s="183"/>
      <c r="C21" s="183"/>
      <c r="D21" s="90">
        <v>10446000</v>
      </c>
      <c r="E21" s="87"/>
      <c r="F21" s="90">
        <v>14892213354</v>
      </c>
      <c r="G21" s="87"/>
      <c r="H21" s="90">
        <v>12813941560.184999</v>
      </c>
      <c r="I21" s="87"/>
      <c r="J21" s="90">
        <v>4011000</v>
      </c>
      <c r="K21" s="87"/>
      <c r="L21" s="90">
        <v>5397339452</v>
      </c>
      <c r="M21" s="87"/>
      <c r="N21" s="91">
        <v>0</v>
      </c>
      <c r="O21" s="87"/>
      <c r="P21" s="90">
        <v>0</v>
      </c>
      <c r="Q21" s="87"/>
      <c r="R21" s="90">
        <v>14200000</v>
      </c>
      <c r="S21" s="87"/>
      <c r="T21" s="90">
        <v>318</v>
      </c>
      <c r="U21" s="87"/>
      <c r="V21" s="90">
        <v>19928868358</v>
      </c>
      <c r="W21" s="87"/>
      <c r="X21" s="90">
        <v>4514437233</v>
      </c>
      <c r="Y21" s="87"/>
      <c r="Z21" s="89">
        <f t="shared" si="0"/>
        <v>8.9199015867323054E-4</v>
      </c>
    </row>
    <row r="22" spans="1:26" ht="18.75" x14ac:dyDescent="0.2">
      <c r="A22" s="183" t="s">
        <v>32</v>
      </c>
      <c r="B22" s="183"/>
      <c r="C22" s="183"/>
      <c r="D22" s="90">
        <v>1600000</v>
      </c>
      <c r="E22" s="87"/>
      <c r="F22" s="90">
        <v>1679782426</v>
      </c>
      <c r="G22" s="87"/>
      <c r="H22" s="90">
        <v>876574224</v>
      </c>
      <c r="I22" s="87"/>
      <c r="J22" s="90">
        <v>0</v>
      </c>
      <c r="K22" s="87"/>
      <c r="L22" s="90">
        <v>0</v>
      </c>
      <c r="M22" s="87"/>
      <c r="N22" s="91">
        <v>0</v>
      </c>
      <c r="O22" s="87"/>
      <c r="P22" s="90">
        <v>0</v>
      </c>
      <c r="Q22" s="87"/>
      <c r="R22" s="90">
        <v>0</v>
      </c>
      <c r="S22" s="87"/>
      <c r="T22" s="90">
        <v>0</v>
      </c>
      <c r="U22" s="87"/>
      <c r="V22" s="90">
        <v>0</v>
      </c>
      <c r="W22" s="87"/>
      <c r="X22" s="90">
        <v>0</v>
      </c>
      <c r="Y22" s="87"/>
      <c r="Z22" s="89">
        <f t="shared" si="0"/>
        <v>0</v>
      </c>
    </row>
    <row r="23" spans="1:26" ht="18.75" x14ac:dyDescent="0.2">
      <c r="A23" s="183" t="s">
        <v>33</v>
      </c>
      <c r="B23" s="183"/>
      <c r="C23" s="183"/>
      <c r="D23" s="90">
        <v>6002000</v>
      </c>
      <c r="E23" s="87"/>
      <c r="F23" s="90">
        <v>1907008436</v>
      </c>
      <c r="G23" s="87"/>
      <c r="H23" s="90">
        <v>5700431760.75</v>
      </c>
      <c r="I23" s="87"/>
      <c r="J23" s="90">
        <v>0</v>
      </c>
      <c r="K23" s="87"/>
      <c r="L23" s="90">
        <v>0</v>
      </c>
      <c r="M23" s="87"/>
      <c r="N23" s="91">
        <v>0</v>
      </c>
      <c r="O23" s="87"/>
      <c r="P23" s="90">
        <v>0</v>
      </c>
      <c r="Q23" s="87"/>
      <c r="R23" s="90">
        <v>0</v>
      </c>
      <c r="S23" s="87"/>
      <c r="T23" s="90">
        <v>0</v>
      </c>
      <c r="U23" s="87"/>
      <c r="V23" s="90">
        <v>0</v>
      </c>
      <c r="W23" s="87"/>
      <c r="X23" s="90">
        <v>0</v>
      </c>
      <c r="Y23" s="87"/>
      <c r="Z23" s="89">
        <f t="shared" si="0"/>
        <v>0</v>
      </c>
    </row>
    <row r="24" spans="1:26" ht="18.75" x14ac:dyDescent="0.2">
      <c r="A24" s="183" t="s">
        <v>34</v>
      </c>
      <c r="B24" s="183"/>
      <c r="C24" s="183"/>
      <c r="D24" s="90">
        <v>5002000</v>
      </c>
      <c r="E24" s="87"/>
      <c r="F24" s="90">
        <v>2502444213</v>
      </c>
      <c r="G24" s="87"/>
      <c r="H24" s="90">
        <v>5000711985</v>
      </c>
      <c r="I24" s="87"/>
      <c r="J24" s="90">
        <v>0</v>
      </c>
      <c r="K24" s="87"/>
      <c r="L24" s="90">
        <v>0</v>
      </c>
      <c r="M24" s="87"/>
      <c r="N24" s="91">
        <v>0</v>
      </c>
      <c r="O24" s="87"/>
      <c r="P24" s="90">
        <v>0</v>
      </c>
      <c r="Q24" s="87"/>
      <c r="R24" s="90">
        <v>5002000</v>
      </c>
      <c r="S24" s="87"/>
      <c r="T24" s="90">
        <v>290</v>
      </c>
      <c r="U24" s="87"/>
      <c r="V24" s="90">
        <v>2502444213</v>
      </c>
      <c r="W24" s="87"/>
      <c r="X24" s="90">
        <v>1450206475.6500001</v>
      </c>
      <c r="Y24" s="87"/>
      <c r="Z24" s="89">
        <f t="shared" si="0"/>
        <v>2.8654067773235337E-4</v>
      </c>
    </row>
    <row r="25" spans="1:26" ht="18.75" x14ac:dyDescent="0.2">
      <c r="A25" s="183" t="s">
        <v>35</v>
      </c>
      <c r="B25" s="183"/>
      <c r="C25" s="183"/>
      <c r="D25" s="90">
        <v>9001000</v>
      </c>
      <c r="E25" s="87"/>
      <c r="F25" s="90">
        <v>3601926212</v>
      </c>
      <c r="G25" s="87"/>
      <c r="H25" s="90">
        <v>6209090747.3249998</v>
      </c>
      <c r="I25" s="87"/>
      <c r="J25" s="90">
        <v>1000</v>
      </c>
      <c r="K25" s="87"/>
      <c r="L25" s="90">
        <v>149035</v>
      </c>
      <c r="M25" s="87"/>
      <c r="N25" s="91">
        <v>0</v>
      </c>
      <c r="O25" s="87"/>
      <c r="P25" s="90">
        <v>0</v>
      </c>
      <c r="Q25" s="87"/>
      <c r="R25" s="90">
        <v>9000000</v>
      </c>
      <c r="S25" s="87"/>
      <c r="T25" s="90">
        <v>149</v>
      </c>
      <c r="U25" s="87"/>
      <c r="V25" s="90">
        <v>3601274907</v>
      </c>
      <c r="W25" s="87"/>
      <c r="X25" s="90">
        <v>1340654692.5</v>
      </c>
      <c r="Y25" s="87"/>
      <c r="Z25" s="89">
        <f t="shared" si="0"/>
        <v>2.6489476543112815E-4</v>
      </c>
    </row>
    <row r="26" spans="1:26" ht="18.75" x14ac:dyDescent="0.2">
      <c r="A26" s="183" t="s">
        <v>36</v>
      </c>
      <c r="B26" s="183"/>
      <c r="C26" s="183"/>
      <c r="D26" s="90">
        <v>2998000</v>
      </c>
      <c r="E26" s="87"/>
      <c r="F26" s="90">
        <v>300515868</v>
      </c>
      <c r="G26" s="87"/>
      <c r="H26" s="90">
        <v>329695081.64999998</v>
      </c>
      <c r="I26" s="87"/>
      <c r="J26" s="90">
        <v>0</v>
      </c>
      <c r="K26" s="87"/>
      <c r="L26" s="90">
        <v>0</v>
      </c>
      <c r="M26" s="87"/>
      <c r="N26" s="91">
        <v>0</v>
      </c>
      <c r="O26" s="87"/>
      <c r="P26" s="90">
        <v>0</v>
      </c>
      <c r="Q26" s="87"/>
      <c r="R26" s="90">
        <v>0</v>
      </c>
      <c r="S26" s="87"/>
      <c r="T26" s="90">
        <v>0</v>
      </c>
      <c r="U26" s="87"/>
      <c r="V26" s="90">
        <v>0</v>
      </c>
      <c r="W26" s="87"/>
      <c r="X26" s="90">
        <v>0</v>
      </c>
      <c r="Y26" s="87"/>
      <c r="Z26" s="89">
        <f t="shared" si="0"/>
        <v>0</v>
      </c>
    </row>
    <row r="27" spans="1:26" ht="18.75" x14ac:dyDescent="0.2">
      <c r="A27" s="183" t="s">
        <v>37</v>
      </c>
      <c r="B27" s="183"/>
      <c r="C27" s="183"/>
      <c r="D27" s="90">
        <v>1827000</v>
      </c>
      <c r="E27" s="87"/>
      <c r="F27" s="90">
        <v>365494090</v>
      </c>
      <c r="G27" s="87"/>
      <c r="H27" s="90">
        <v>549785393.79750001</v>
      </c>
      <c r="I27" s="87"/>
      <c r="J27" s="90">
        <v>0</v>
      </c>
      <c r="K27" s="87"/>
      <c r="L27" s="90">
        <v>0</v>
      </c>
      <c r="M27" s="87"/>
      <c r="N27" s="91">
        <v>0</v>
      </c>
      <c r="O27" s="87"/>
      <c r="P27" s="90">
        <v>0</v>
      </c>
      <c r="Q27" s="87"/>
      <c r="R27" s="90">
        <v>0</v>
      </c>
      <c r="S27" s="87"/>
      <c r="T27" s="90">
        <v>0</v>
      </c>
      <c r="U27" s="87"/>
      <c r="V27" s="90">
        <v>0</v>
      </c>
      <c r="W27" s="87"/>
      <c r="X27" s="90">
        <v>0</v>
      </c>
      <c r="Y27" s="87"/>
      <c r="Z27" s="89">
        <f t="shared" si="0"/>
        <v>0</v>
      </c>
    </row>
    <row r="28" spans="1:26" ht="18.75" x14ac:dyDescent="0.2">
      <c r="A28" s="183" t="s">
        <v>38</v>
      </c>
      <c r="B28" s="183"/>
      <c r="C28" s="183"/>
      <c r="D28" s="90">
        <v>300000</v>
      </c>
      <c r="E28" s="87"/>
      <c r="F28" s="90">
        <v>750193125</v>
      </c>
      <c r="G28" s="87"/>
      <c r="H28" s="90">
        <v>299922.75</v>
      </c>
      <c r="I28" s="87"/>
      <c r="J28" s="90">
        <v>0</v>
      </c>
      <c r="K28" s="87"/>
      <c r="L28" s="90">
        <v>0</v>
      </c>
      <c r="M28" s="87"/>
      <c r="N28" s="91">
        <v>0</v>
      </c>
      <c r="O28" s="87"/>
      <c r="P28" s="90">
        <v>0</v>
      </c>
      <c r="Q28" s="87"/>
      <c r="R28" s="90">
        <v>0</v>
      </c>
      <c r="S28" s="87"/>
      <c r="T28" s="90">
        <v>0</v>
      </c>
      <c r="U28" s="87"/>
      <c r="V28" s="90">
        <v>0</v>
      </c>
      <c r="W28" s="87"/>
      <c r="X28" s="90">
        <v>0</v>
      </c>
      <c r="Y28" s="87"/>
      <c r="Z28" s="89">
        <f t="shared" si="0"/>
        <v>0</v>
      </c>
    </row>
    <row r="29" spans="1:26" ht="18.75" x14ac:dyDescent="0.2">
      <c r="A29" s="183" t="s">
        <v>39</v>
      </c>
      <c r="B29" s="183"/>
      <c r="C29" s="183"/>
      <c r="D29" s="90">
        <v>200000</v>
      </c>
      <c r="E29" s="87"/>
      <c r="F29" s="90">
        <v>780300378</v>
      </c>
      <c r="G29" s="87"/>
      <c r="H29" s="90">
        <v>1199691000</v>
      </c>
      <c r="I29" s="87"/>
      <c r="J29" s="90">
        <v>0</v>
      </c>
      <c r="K29" s="87"/>
      <c r="L29" s="90">
        <v>0</v>
      </c>
      <c r="M29" s="87"/>
      <c r="N29" s="91">
        <v>0</v>
      </c>
      <c r="O29" s="87"/>
      <c r="P29" s="90">
        <v>0</v>
      </c>
      <c r="Q29" s="87"/>
      <c r="R29" s="90">
        <v>199000</v>
      </c>
      <c r="S29" s="87"/>
      <c r="T29" s="90">
        <v>2107</v>
      </c>
      <c r="U29" s="87"/>
      <c r="V29" s="90">
        <v>776398876</v>
      </c>
      <c r="W29" s="87"/>
      <c r="X29" s="90">
        <v>419185032.05250001</v>
      </c>
      <c r="Y29" s="87"/>
      <c r="Z29" s="89">
        <f t="shared" si="0"/>
        <v>8.2825146071524241E-5</v>
      </c>
    </row>
    <row r="30" spans="1:26" ht="18.75" x14ac:dyDescent="0.2">
      <c r="A30" s="183" t="s">
        <v>40</v>
      </c>
      <c r="B30" s="183"/>
      <c r="C30" s="183"/>
      <c r="D30" s="90">
        <v>96000</v>
      </c>
      <c r="E30" s="87"/>
      <c r="F30" s="90">
        <v>172316967</v>
      </c>
      <c r="G30" s="87"/>
      <c r="H30" s="90">
        <v>298099219.68000001</v>
      </c>
      <c r="I30" s="87"/>
      <c r="J30" s="90">
        <v>0</v>
      </c>
      <c r="K30" s="87"/>
      <c r="L30" s="90">
        <v>0</v>
      </c>
      <c r="M30" s="87"/>
      <c r="N30" s="91">
        <v>0</v>
      </c>
      <c r="O30" s="87"/>
      <c r="P30" s="90">
        <v>0</v>
      </c>
      <c r="Q30" s="87"/>
      <c r="R30" s="90">
        <v>0</v>
      </c>
      <c r="S30" s="87"/>
      <c r="T30" s="90">
        <v>0</v>
      </c>
      <c r="U30" s="87"/>
      <c r="V30" s="90">
        <v>0</v>
      </c>
      <c r="W30" s="87"/>
      <c r="X30" s="90">
        <v>0</v>
      </c>
      <c r="Y30" s="87"/>
      <c r="Z30" s="89">
        <f t="shared" si="0"/>
        <v>0</v>
      </c>
    </row>
    <row r="31" spans="1:26" ht="18.75" x14ac:dyDescent="0.2">
      <c r="A31" s="183" t="s">
        <v>41</v>
      </c>
      <c r="B31" s="183"/>
      <c r="C31" s="183"/>
      <c r="D31" s="90">
        <v>262260</v>
      </c>
      <c r="E31" s="87"/>
      <c r="F31" s="90">
        <v>631513088</v>
      </c>
      <c r="G31" s="87"/>
      <c r="H31" s="90">
        <v>428850764.685</v>
      </c>
      <c r="I31" s="87"/>
      <c r="J31" s="90">
        <v>0</v>
      </c>
      <c r="K31" s="87"/>
      <c r="L31" s="90">
        <v>0</v>
      </c>
      <c r="M31" s="87"/>
      <c r="N31" s="91">
        <v>0</v>
      </c>
      <c r="O31" s="87"/>
      <c r="P31" s="90">
        <v>0</v>
      </c>
      <c r="Q31" s="87"/>
      <c r="R31" s="90">
        <v>262260</v>
      </c>
      <c r="S31" s="87"/>
      <c r="T31" s="90">
        <v>1291</v>
      </c>
      <c r="U31" s="87"/>
      <c r="V31" s="90">
        <v>631513088</v>
      </c>
      <c r="W31" s="87"/>
      <c r="X31" s="90">
        <v>336563122.92299998</v>
      </c>
      <c r="Y31" s="87"/>
      <c r="Z31" s="89">
        <f t="shared" si="0"/>
        <v>6.6500203220268091E-5</v>
      </c>
    </row>
    <row r="32" spans="1:26" ht="18.75" x14ac:dyDescent="0.2">
      <c r="A32" s="183" t="s">
        <v>42</v>
      </c>
      <c r="B32" s="183"/>
      <c r="C32" s="183"/>
      <c r="D32" s="90">
        <v>349280000</v>
      </c>
      <c r="E32" s="87"/>
      <c r="F32" s="90">
        <v>954032955594</v>
      </c>
      <c r="G32" s="87"/>
      <c r="H32" s="90">
        <v>979456232664</v>
      </c>
      <c r="I32" s="87"/>
      <c r="J32" s="90">
        <v>41780000</v>
      </c>
      <c r="K32" s="87"/>
      <c r="L32" s="90">
        <v>105955753910</v>
      </c>
      <c r="M32" s="87"/>
      <c r="N32" s="91">
        <v>-260000</v>
      </c>
      <c r="O32" s="87"/>
      <c r="P32" s="90">
        <v>0</v>
      </c>
      <c r="Q32" s="87"/>
      <c r="R32" s="90">
        <v>390800000</v>
      </c>
      <c r="S32" s="87"/>
      <c r="T32" s="90">
        <v>2363</v>
      </c>
      <c r="U32" s="87"/>
      <c r="V32" s="90">
        <v>1059278780530</v>
      </c>
      <c r="W32" s="87"/>
      <c r="X32" s="90">
        <v>917965810620</v>
      </c>
      <c r="Y32" s="87"/>
      <c r="Z32" s="89">
        <f t="shared" si="0"/>
        <v>0.18137730725018911</v>
      </c>
    </row>
    <row r="33" spans="1:26" ht="18.75" x14ac:dyDescent="0.2">
      <c r="A33" s="183" t="s">
        <v>43</v>
      </c>
      <c r="B33" s="183"/>
      <c r="C33" s="183"/>
      <c r="D33" s="90">
        <v>47780000</v>
      </c>
      <c r="E33" s="87"/>
      <c r="F33" s="90">
        <v>69198085871</v>
      </c>
      <c r="G33" s="87"/>
      <c r="H33" s="90">
        <v>65829052674</v>
      </c>
      <c r="I33" s="87"/>
      <c r="J33" s="90">
        <v>2400000</v>
      </c>
      <c r="K33" s="87"/>
      <c r="L33" s="90">
        <v>3014532228</v>
      </c>
      <c r="M33" s="87"/>
      <c r="N33" s="91">
        <v>0</v>
      </c>
      <c r="O33" s="87"/>
      <c r="P33" s="90">
        <v>0</v>
      </c>
      <c r="Q33" s="87"/>
      <c r="R33" s="90">
        <v>50180000</v>
      </c>
      <c r="S33" s="87"/>
      <c r="T33" s="90">
        <v>1260</v>
      </c>
      <c r="U33" s="87"/>
      <c r="V33" s="90">
        <v>72212618099</v>
      </c>
      <c r="W33" s="87"/>
      <c r="X33" s="90">
        <v>62850600540</v>
      </c>
      <c r="Y33" s="87"/>
      <c r="Z33" s="89">
        <f t="shared" si="0"/>
        <v>1.2418406604166519E-2</v>
      </c>
    </row>
    <row r="34" spans="1:26" ht="18.75" x14ac:dyDescent="0.2">
      <c r="A34" s="183" t="s">
        <v>44</v>
      </c>
      <c r="B34" s="183"/>
      <c r="C34" s="183"/>
      <c r="D34" s="90">
        <v>13796000</v>
      </c>
      <c r="E34" s="87"/>
      <c r="F34" s="90">
        <v>12830497930</v>
      </c>
      <c r="G34" s="87"/>
      <c r="H34" s="90">
        <v>8831760487.2000008</v>
      </c>
      <c r="I34" s="87"/>
      <c r="J34" s="90">
        <v>0</v>
      </c>
      <c r="K34" s="87"/>
      <c r="L34" s="90">
        <v>0</v>
      </c>
      <c r="M34" s="87"/>
      <c r="N34" s="91">
        <v>-1000</v>
      </c>
      <c r="O34" s="87"/>
      <c r="P34" s="90">
        <v>794249</v>
      </c>
      <c r="Q34" s="87"/>
      <c r="R34" s="90">
        <v>13795000</v>
      </c>
      <c r="S34" s="87"/>
      <c r="T34" s="90">
        <v>608</v>
      </c>
      <c r="U34" s="87"/>
      <c r="V34" s="90">
        <v>12829567914</v>
      </c>
      <c r="W34" s="87"/>
      <c r="X34" s="90">
        <v>8337455208</v>
      </c>
      <c r="Y34" s="87"/>
      <c r="Z34" s="89">
        <f t="shared" si="0"/>
        <v>1.6473654655228811E-3</v>
      </c>
    </row>
    <row r="35" spans="1:26" ht="18.75" x14ac:dyDescent="0.2">
      <c r="A35" s="183" t="s">
        <v>45</v>
      </c>
      <c r="B35" s="183"/>
      <c r="C35" s="183"/>
      <c r="D35" s="90">
        <v>378695</v>
      </c>
      <c r="E35" s="87"/>
      <c r="F35" s="90">
        <v>773399800</v>
      </c>
      <c r="G35" s="87"/>
      <c r="H35" s="90">
        <v>696793706.55225003</v>
      </c>
      <c r="I35" s="87"/>
      <c r="J35" s="90">
        <v>0</v>
      </c>
      <c r="K35" s="87"/>
      <c r="L35" s="90">
        <v>0</v>
      </c>
      <c r="M35" s="87"/>
      <c r="N35" s="91">
        <v>0</v>
      </c>
      <c r="O35" s="87"/>
      <c r="P35" s="90">
        <v>0</v>
      </c>
      <c r="Q35" s="87"/>
      <c r="R35" s="90">
        <v>378695</v>
      </c>
      <c r="S35" s="87"/>
      <c r="T35" s="90">
        <v>1700</v>
      </c>
      <c r="U35" s="87"/>
      <c r="V35" s="90">
        <v>773399800</v>
      </c>
      <c r="W35" s="87"/>
      <c r="X35" s="90">
        <v>639951000.07500005</v>
      </c>
      <c r="Y35" s="87"/>
      <c r="Z35" s="89">
        <f t="shared" si="0"/>
        <v>1.2644543818824026E-4</v>
      </c>
    </row>
    <row r="36" spans="1:26" ht="18.75" x14ac:dyDescent="0.2">
      <c r="A36" s="183" t="s">
        <v>46</v>
      </c>
      <c r="B36" s="183"/>
      <c r="C36" s="183"/>
      <c r="D36" s="90">
        <v>14595799</v>
      </c>
      <c r="E36" s="87"/>
      <c r="F36" s="90">
        <v>26881536349</v>
      </c>
      <c r="G36" s="87"/>
      <c r="H36" s="90">
        <v>23011201037.576698</v>
      </c>
      <c r="I36" s="87"/>
      <c r="J36" s="90">
        <v>0</v>
      </c>
      <c r="K36" s="87"/>
      <c r="L36" s="90">
        <v>0</v>
      </c>
      <c r="M36" s="87"/>
      <c r="N36" s="91">
        <v>0</v>
      </c>
      <c r="O36" s="87"/>
      <c r="P36" s="90">
        <v>0</v>
      </c>
      <c r="Q36" s="87"/>
      <c r="R36" s="90">
        <v>14595799</v>
      </c>
      <c r="S36" s="87"/>
      <c r="T36" s="90">
        <v>1455</v>
      </c>
      <c r="U36" s="87"/>
      <c r="V36" s="90">
        <v>26881536349</v>
      </c>
      <c r="W36" s="87"/>
      <c r="X36" s="90">
        <v>21110528064.1073</v>
      </c>
      <c r="Y36" s="87"/>
      <c r="Z36" s="89">
        <f t="shared" si="0"/>
        <v>4.1711474333790471E-3</v>
      </c>
    </row>
    <row r="37" spans="1:26" ht="18.75" x14ac:dyDescent="0.2">
      <c r="A37" s="183" t="s">
        <v>47</v>
      </c>
      <c r="B37" s="183"/>
      <c r="C37" s="183"/>
      <c r="D37" s="90">
        <v>66279051</v>
      </c>
      <c r="E37" s="87"/>
      <c r="F37" s="90">
        <v>156350590769</v>
      </c>
      <c r="G37" s="87"/>
      <c r="H37" s="90">
        <v>140663814530.384</v>
      </c>
      <c r="I37" s="87"/>
      <c r="J37" s="90">
        <v>51000</v>
      </c>
      <c r="K37" s="87"/>
      <c r="L37" s="90">
        <v>99950666</v>
      </c>
      <c r="M37" s="87"/>
      <c r="N37" s="91">
        <v>-8065000</v>
      </c>
      <c r="O37" s="87"/>
      <c r="P37" s="90">
        <v>0</v>
      </c>
      <c r="Q37" s="87"/>
      <c r="R37" s="90">
        <v>58265051</v>
      </c>
      <c r="S37" s="87"/>
      <c r="T37" s="90">
        <v>1952</v>
      </c>
      <c r="U37" s="87"/>
      <c r="V37" s="90">
        <v>137425412147</v>
      </c>
      <c r="W37" s="87"/>
      <c r="X37" s="90">
        <v>113056665943.666</v>
      </c>
      <c r="Y37" s="87"/>
      <c r="Z37" s="89">
        <f t="shared" si="0"/>
        <v>2.2338428510421834E-2</v>
      </c>
    </row>
    <row r="38" spans="1:26" ht="18.75" x14ac:dyDescent="0.2">
      <c r="A38" s="183" t="s">
        <v>48</v>
      </c>
      <c r="B38" s="183"/>
      <c r="C38" s="183"/>
      <c r="D38" s="90">
        <v>1564500</v>
      </c>
      <c r="E38" s="87"/>
      <c r="F38" s="90">
        <v>3691289797</v>
      </c>
      <c r="G38" s="87"/>
      <c r="H38" s="90">
        <v>4276775868.75</v>
      </c>
      <c r="I38" s="87"/>
      <c r="J38" s="90">
        <v>0</v>
      </c>
      <c r="K38" s="87"/>
      <c r="L38" s="90">
        <v>0</v>
      </c>
      <c r="M38" s="87"/>
      <c r="N38" s="91">
        <v>0</v>
      </c>
      <c r="O38" s="87"/>
      <c r="P38" s="90">
        <v>0</v>
      </c>
      <c r="Q38" s="87"/>
      <c r="R38" s="90">
        <v>1564500</v>
      </c>
      <c r="S38" s="87"/>
      <c r="T38" s="90">
        <v>2441</v>
      </c>
      <c r="U38" s="87"/>
      <c r="V38" s="90">
        <v>3691289797</v>
      </c>
      <c r="W38" s="87"/>
      <c r="X38" s="90">
        <v>3796221780.2249999</v>
      </c>
      <c r="Y38" s="87"/>
      <c r="Z38" s="89">
        <f t="shared" si="0"/>
        <v>7.5008075056377051E-4</v>
      </c>
    </row>
    <row r="39" spans="1:26" ht="18.75" x14ac:dyDescent="0.2">
      <c r="A39" s="183" t="s">
        <v>49</v>
      </c>
      <c r="B39" s="183"/>
      <c r="C39" s="183"/>
      <c r="D39" s="90">
        <v>680000</v>
      </c>
      <c r="E39" s="87"/>
      <c r="F39" s="90">
        <v>1592604755</v>
      </c>
      <c r="G39" s="87"/>
      <c r="H39" s="90">
        <v>1456004916</v>
      </c>
      <c r="I39" s="87"/>
      <c r="J39" s="90">
        <v>0</v>
      </c>
      <c r="K39" s="87"/>
      <c r="L39" s="90">
        <v>0</v>
      </c>
      <c r="M39" s="87"/>
      <c r="N39" s="91">
        <v>0</v>
      </c>
      <c r="O39" s="87"/>
      <c r="P39" s="90">
        <v>0</v>
      </c>
      <c r="Q39" s="87"/>
      <c r="R39" s="90">
        <v>680000</v>
      </c>
      <c r="S39" s="87"/>
      <c r="T39" s="90">
        <v>1763</v>
      </c>
      <c r="U39" s="87"/>
      <c r="V39" s="90">
        <v>1592604755</v>
      </c>
      <c r="W39" s="87"/>
      <c r="X39" s="90">
        <v>1191706902</v>
      </c>
      <c r="Y39" s="87"/>
      <c r="Z39" s="89">
        <f t="shared" si="0"/>
        <v>2.3546474870369828E-4</v>
      </c>
    </row>
    <row r="40" spans="1:26" ht="18.75" x14ac:dyDescent="0.2">
      <c r="A40" s="183" t="s">
        <v>50</v>
      </c>
      <c r="B40" s="183"/>
      <c r="C40" s="183"/>
      <c r="D40" s="90">
        <v>102219</v>
      </c>
      <c r="E40" s="87"/>
      <c r="F40" s="90">
        <v>1486805756</v>
      </c>
      <c r="G40" s="87"/>
      <c r="H40" s="90">
        <v>1530258602.0669999</v>
      </c>
      <c r="I40" s="87"/>
      <c r="J40" s="90">
        <v>164219</v>
      </c>
      <c r="K40" s="87"/>
      <c r="L40" s="90">
        <v>0</v>
      </c>
      <c r="M40" s="87"/>
      <c r="N40" s="91">
        <v>0</v>
      </c>
      <c r="O40" s="87"/>
      <c r="P40" s="90">
        <v>0</v>
      </c>
      <c r="Q40" s="87"/>
      <c r="R40" s="90">
        <v>266438</v>
      </c>
      <c r="S40" s="87"/>
      <c r="T40" s="90">
        <v>5520</v>
      </c>
      <c r="U40" s="87"/>
      <c r="V40" s="90">
        <v>1486805756</v>
      </c>
      <c r="W40" s="87"/>
      <c r="X40" s="90">
        <v>1461986870.3280001</v>
      </c>
      <c r="Y40" s="87"/>
      <c r="Z40" s="92">
        <f t="shared" si="0"/>
        <v>2.8886832026579036E-4</v>
      </c>
    </row>
    <row r="41" spans="1:26" ht="19.5" thickBot="1" x14ac:dyDescent="0.25">
      <c r="A41" s="186" t="s">
        <v>458</v>
      </c>
      <c r="B41" s="186"/>
      <c r="C41" s="186"/>
      <c r="D41" s="93">
        <f>SUM(D9:D40)</f>
        <v>557717562</v>
      </c>
      <c r="E41" s="87"/>
      <c r="F41" s="93">
        <f>SUM(E9:F40)</f>
        <v>1337374441521</v>
      </c>
      <c r="G41" s="87"/>
      <c r="H41" s="93">
        <f>SUM(G9:H40)</f>
        <v>1351703157193.9507</v>
      </c>
      <c r="I41" s="87"/>
      <c r="J41" s="93">
        <f>SUM(I9:J40)</f>
        <v>49407219</v>
      </c>
      <c r="K41" s="87"/>
      <c r="L41" s="93">
        <f>SUM(K9:L40)</f>
        <v>114787807687</v>
      </c>
      <c r="M41" s="87"/>
      <c r="N41" s="94">
        <f>SUM(M9:N40)</f>
        <v>-8410038</v>
      </c>
      <c r="O41" s="87"/>
      <c r="P41" s="93">
        <f>SUM(O9:P40)</f>
        <v>1314021588</v>
      </c>
      <c r="Q41" s="87"/>
      <c r="R41" s="93">
        <f>SUM(Q9:R40)</f>
        <v>584476743</v>
      </c>
      <c r="S41" s="87"/>
      <c r="T41" s="93"/>
      <c r="U41" s="87"/>
      <c r="V41" s="93">
        <f>SUM(U9:V40)</f>
        <v>1416932423616</v>
      </c>
      <c r="W41" s="87"/>
      <c r="X41" s="93">
        <f>SUM(W9:X40)</f>
        <v>1201071568252.8391</v>
      </c>
      <c r="Y41" s="87"/>
      <c r="Z41" s="95">
        <f>SUM(Y9:Z40)</f>
        <v>0.23731507681895728</v>
      </c>
    </row>
    <row r="42" spans="1:26" ht="19.5" thickTop="1" x14ac:dyDescent="0.2">
      <c r="A42" s="32"/>
      <c r="B42" s="32"/>
      <c r="C42" s="32"/>
      <c r="D42" s="90"/>
      <c r="E42" s="87"/>
      <c r="F42" s="90"/>
      <c r="G42" s="87"/>
      <c r="H42" s="90"/>
      <c r="I42" s="87"/>
      <c r="J42" s="90"/>
      <c r="K42" s="87"/>
      <c r="L42" s="90"/>
      <c r="M42" s="87"/>
      <c r="N42" s="91"/>
      <c r="O42" s="87"/>
      <c r="P42" s="90"/>
      <c r="Q42" s="87"/>
      <c r="R42" s="90"/>
      <c r="S42" s="87"/>
      <c r="T42" s="90"/>
      <c r="U42" s="87"/>
      <c r="V42" s="90"/>
      <c r="W42" s="87"/>
      <c r="X42" s="90"/>
      <c r="Y42" s="87"/>
      <c r="Z42" s="96"/>
    </row>
    <row r="43" spans="1:26" ht="18.75" x14ac:dyDescent="0.2">
      <c r="A43" s="187">
        <v>1</v>
      </c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</row>
    <row r="44" spans="1:26" ht="24" x14ac:dyDescent="0.2">
      <c r="A44" s="188" t="s">
        <v>0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</row>
    <row r="45" spans="1:26" ht="24" x14ac:dyDescent="0.2">
      <c r="A45" s="188" t="s">
        <v>1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</row>
    <row r="46" spans="1:26" ht="24" x14ac:dyDescent="0.2">
      <c r="A46" s="188" t="s">
        <v>2</v>
      </c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</row>
    <row r="47" spans="1:26" ht="24" x14ac:dyDescent="0.2">
      <c r="A47" s="189" t="s">
        <v>5</v>
      </c>
      <c r="B47" s="189"/>
      <c r="C47" s="189" t="s">
        <v>456</v>
      </c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</row>
    <row r="48" spans="1:26" ht="21" x14ac:dyDescent="0.2">
      <c r="E48" s="190"/>
      <c r="F48" s="190"/>
      <c r="G48" s="190"/>
      <c r="H48" s="190"/>
      <c r="J48" s="190" t="s">
        <v>8</v>
      </c>
      <c r="K48" s="190"/>
      <c r="L48" s="190"/>
      <c r="M48" s="190"/>
      <c r="N48" s="190"/>
      <c r="O48" s="190"/>
      <c r="P48" s="190"/>
      <c r="R48" s="190" t="s">
        <v>9</v>
      </c>
      <c r="S48" s="190"/>
      <c r="T48" s="190"/>
      <c r="U48" s="190"/>
      <c r="V48" s="190"/>
      <c r="W48" s="190"/>
      <c r="X48" s="190"/>
      <c r="Y48" s="190"/>
      <c r="Z48" s="190"/>
    </row>
    <row r="49" spans="1:26" ht="21" x14ac:dyDescent="0.2">
      <c r="E49" s="3"/>
      <c r="F49" s="3"/>
      <c r="G49" s="3"/>
      <c r="H49" s="3"/>
      <c r="J49" s="191" t="s">
        <v>10</v>
      </c>
      <c r="K49" s="191"/>
      <c r="L49" s="191"/>
      <c r="M49" s="3"/>
      <c r="N49" s="191" t="s">
        <v>11</v>
      </c>
      <c r="O49" s="191"/>
      <c r="P49" s="191"/>
      <c r="R49" s="3"/>
      <c r="S49" s="3"/>
      <c r="T49" s="3"/>
      <c r="U49" s="3"/>
      <c r="V49" s="3"/>
      <c r="W49" s="3"/>
      <c r="X49" s="3"/>
      <c r="Y49" s="3"/>
      <c r="Z49" s="3"/>
    </row>
    <row r="50" spans="1:26" ht="35.25" customHeight="1" x14ac:dyDescent="0.2">
      <c r="A50" s="190" t="s">
        <v>12</v>
      </c>
      <c r="B50" s="190"/>
      <c r="C50" s="190"/>
      <c r="D50" s="24" t="s">
        <v>13</v>
      </c>
      <c r="F50" s="2" t="s">
        <v>14</v>
      </c>
      <c r="H50" s="2" t="s">
        <v>15</v>
      </c>
      <c r="J50" s="4" t="s">
        <v>13</v>
      </c>
      <c r="K50" s="3"/>
      <c r="L50" s="4" t="s">
        <v>14</v>
      </c>
      <c r="N50" s="4" t="s">
        <v>13</v>
      </c>
      <c r="O50" s="3"/>
      <c r="P50" s="4" t="s">
        <v>16</v>
      </c>
      <c r="R50" s="2" t="s">
        <v>13</v>
      </c>
      <c r="T50" s="85" t="s">
        <v>17</v>
      </c>
      <c r="V50" s="2" t="s">
        <v>14</v>
      </c>
      <c r="X50" s="2" t="s">
        <v>15</v>
      </c>
      <c r="Z50" s="85" t="s">
        <v>18</v>
      </c>
    </row>
    <row r="51" spans="1:26" ht="18.75" x14ac:dyDescent="0.2">
      <c r="A51" s="192" t="s">
        <v>457</v>
      </c>
      <c r="B51" s="192"/>
      <c r="C51" s="192"/>
      <c r="D51" s="86">
        <f>D41</f>
        <v>557717562</v>
      </c>
      <c r="E51" s="87"/>
      <c r="F51" s="86">
        <f>F41</f>
        <v>1337374441521</v>
      </c>
      <c r="G51" s="86"/>
      <c r="H51" s="86">
        <f t="shared" ref="H51:Y51" si="1">H41</f>
        <v>1351703157193.9507</v>
      </c>
      <c r="I51" s="86">
        <f t="shared" si="1"/>
        <v>0</v>
      </c>
      <c r="J51" s="86">
        <f t="shared" si="1"/>
        <v>49407219</v>
      </c>
      <c r="K51" s="86">
        <f t="shared" si="1"/>
        <v>0</v>
      </c>
      <c r="L51" s="86">
        <f t="shared" si="1"/>
        <v>114787807687</v>
      </c>
      <c r="M51" s="86">
        <f t="shared" si="1"/>
        <v>0</v>
      </c>
      <c r="N51" s="88">
        <f t="shared" si="1"/>
        <v>-8410038</v>
      </c>
      <c r="O51" s="86">
        <f t="shared" si="1"/>
        <v>0</v>
      </c>
      <c r="P51" s="86">
        <f t="shared" si="1"/>
        <v>1314021588</v>
      </c>
      <c r="Q51" s="86">
        <f t="shared" si="1"/>
        <v>0</v>
      </c>
      <c r="R51" s="86">
        <f>R41</f>
        <v>584476743</v>
      </c>
      <c r="S51" s="86">
        <f t="shared" si="1"/>
        <v>0</v>
      </c>
      <c r="T51" s="86"/>
      <c r="U51" s="86">
        <f t="shared" si="1"/>
        <v>0</v>
      </c>
      <c r="V51" s="86">
        <f t="shared" si="1"/>
        <v>1416932423616</v>
      </c>
      <c r="W51" s="86">
        <f t="shared" si="1"/>
        <v>0</v>
      </c>
      <c r="X51" s="86">
        <f t="shared" si="1"/>
        <v>1201071568252.8391</v>
      </c>
      <c r="Y51" s="86">
        <f t="shared" si="1"/>
        <v>0</v>
      </c>
      <c r="Z51" s="96">
        <f>Z41</f>
        <v>0.23731507681895728</v>
      </c>
    </row>
    <row r="52" spans="1:26" ht="18.75" x14ac:dyDescent="0.2">
      <c r="A52" s="183" t="s">
        <v>51</v>
      </c>
      <c r="B52" s="183"/>
      <c r="C52" s="183"/>
      <c r="D52" s="97">
        <v>15803000</v>
      </c>
      <c r="E52" s="98"/>
      <c r="F52" s="97">
        <v>18427185530</v>
      </c>
      <c r="G52" s="98"/>
      <c r="H52" s="97">
        <v>12080199583.35</v>
      </c>
      <c r="I52" s="98"/>
      <c r="J52" s="97">
        <v>0</v>
      </c>
      <c r="K52" s="98"/>
      <c r="L52" s="97">
        <v>0</v>
      </c>
      <c r="M52" s="98"/>
      <c r="N52" s="99">
        <v>0</v>
      </c>
      <c r="O52" s="98"/>
      <c r="P52" s="97">
        <v>0</v>
      </c>
      <c r="Q52" s="98"/>
      <c r="R52" s="97">
        <v>15803000</v>
      </c>
      <c r="S52" s="98"/>
      <c r="T52" s="97">
        <v>718</v>
      </c>
      <c r="U52" s="98"/>
      <c r="V52" s="97">
        <v>18427185530</v>
      </c>
      <c r="W52" s="98"/>
      <c r="X52" s="97">
        <v>11279042003.700001</v>
      </c>
      <c r="Y52" s="98"/>
      <c r="Z52" s="89">
        <f>X52/$AA$9</f>
        <v>2.2285822013470877E-3</v>
      </c>
    </row>
    <row r="53" spans="1:26" ht="18.75" x14ac:dyDescent="0.2">
      <c r="A53" s="183" t="s">
        <v>52</v>
      </c>
      <c r="B53" s="183"/>
      <c r="C53" s="183"/>
      <c r="D53" s="97">
        <v>17400000</v>
      </c>
      <c r="E53" s="98"/>
      <c r="F53" s="97">
        <v>101291774882</v>
      </c>
      <c r="G53" s="98"/>
      <c r="H53" s="97">
        <v>78889199670</v>
      </c>
      <c r="I53" s="98"/>
      <c r="J53" s="97">
        <v>0</v>
      </c>
      <c r="K53" s="98"/>
      <c r="L53" s="97">
        <v>0</v>
      </c>
      <c r="M53" s="98"/>
      <c r="N53" s="99">
        <v>0</v>
      </c>
      <c r="O53" s="98"/>
      <c r="P53" s="97">
        <v>0</v>
      </c>
      <c r="Q53" s="98"/>
      <c r="R53" s="97">
        <v>17400000</v>
      </c>
      <c r="S53" s="98"/>
      <c r="T53" s="97">
        <v>4013</v>
      </c>
      <c r="U53" s="98"/>
      <c r="V53" s="97">
        <v>101291774882</v>
      </c>
      <c r="W53" s="98"/>
      <c r="X53" s="97">
        <v>69410734110</v>
      </c>
      <c r="Y53" s="98"/>
      <c r="Z53" s="89">
        <f t="shared" ref="Z53:Z79" si="2">X53/$AA$9</f>
        <v>1.3714597974653979E-2</v>
      </c>
    </row>
    <row r="54" spans="1:26" ht="18.75" x14ac:dyDescent="0.2">
      <c r="A54" s="183" t="s">
        <v>53</v>
      </c>
      <c r="B54" s="183"/>
      <c r="C54" s="183"/>
      <c r="D54" s="97">
        <v>3099000</v>
      </c>
      <c r="E54" s="98"/>
      <c r="F54" s="97">
        <v>36054940930</v>
      </c>
      <c r="G54" s="98"/>
      <c r="H54" s="97">
        <v>25876711980</v>
      </c>
      <c r="I54" s="98"/>
      <c r="J54" s="97">
        <v>0</v>
      </c>
      <c r="K54" s="98"/>
      <c r="L54" s="97">
        <v>0</v>
      </c>
      <c r="M54" s="98"/>
      <c r="N54" s="99">
        <v>0</v>
      </c>
      <c r="O54" s="98"/>
      <c r="P54" s="97">
        <v>0</v>
      </c>
      <c r="Q54" s="98"/>
      <c r="R54" s="97">
        <v>3099000</v>
      </c>
      <c r="S54" s="98"/>
      <c r="T54" s="97">
        <v>7460</v>
      </c>
      <c r="U54" s="98"/>
      <c r="V54" s="97">
        <v>36054940930</v>
      </c>
      <c r="W54" s="98"/>
      <c r="X54" s="97">
        <v>22980984687</v>
      </c>
      <c r="Y54" s="98"/>
      <c r="Z54" s="89">
        <f t="shared" si="2"/>
        <v>4.540723709165858E-3</v>
      </c>
    </row>
    <row r="55" spans="1:26" ht="18.75" x14ac:dyDescent="0.2">
      <c r="A55" s="183" t="s">
        <v>54</v>
      </c>
      <c r="B55" s="183"/>
      <c r="C55" s="183"/>
      <c r="D55" s="97">
        <v>2125925</v>
      </c>
      <c r="E55" s="98"/>
      <c r="F55" s="97">
        <v>6583754627</v>
      </c>
      <c r="G55" s="98"/>
      <c r="H55" s="97">
        <v>5957324328.67875</v>
      </c>
      <c r="I55" s="98"/>
      <c r="J55" s="97">
        <v>0</v>
      </c>
      <c r="K55" s="98"/>
      <c r="L55" s="97">
        <v>0</v>
      </c>
      <c r="M55" s="98"/>
      <c r="N55" s="99">
        <v>0</v>
      </c>
      <c r="O55" s="98"/>
      <c r="P55" s="97">
        <v>0</v>
      </c>
      <c r="Q55" s="98"/>
      <c r="R55" s="97">
        <v>2125925</v>
      </c>
      <c r="S55" s="98"/>
      <c r="T55" s="97">
        <v>2154</v>
      </c>
      <c r="U55" s="98"/>
      <c r="V55" s="97">
        <v>6583754627</v>
      </c>
      <c r="W55" s="98"/>
      <c r="X55" s="97">
        <v>4551995957.4224997</v>
      </c>
      <c r="Y55" s="98"/>
      <c r="Z55" s="89">
        <f t="shared" si="2"/>
        <v>8.9941124148556735E-4</v>
      </c>
    </row>
    <row r="56" spans="1:26" ht="18.75" x14ac:dyDescent="0.2">
      <c r="A56" s="183" t="s">
        <v>55</v>
      </c>
      <c r="B56" s="183"/>
      <c r="C56" s="183"/>
      <c r="D56" s="97">
        <v>267486</v>
      </c>
      <c r="E56" s="98"/>
      <c r="F56" s="97">
        <v>1234953091</v>
      </c>
      <c r="G56" s="98"/>
      <c r="H56" s="97">
        <v>1291183489.5048001</v>
      </c>
      <c r="I56" s="98"/>
      <c r="J56" s="97">
        <v>14225</v>
      </c>
      <c r="K56" s="98"/>
      <c r="L56" s="97">
        <v>71175337</v>
      </c>
      <c r="M56" s="98"/>
      <c r="N56" s="99">
        <v>0</v>
      </c>
      <c r="O56" s="98"/>
      <c r="P56" s="97">
        <v>0</v>
      </c>
      <c r="Q56" s="98"/>
      <c r="R56" s="97">
        <v>281711</v>
      </c>
      <c r="S56" s="98"/>
      <c r="T56" s="97">
        <v>4971</v>
      </c>
      <c r="U56" s="98"/>
      <c r="V56" s="97">
        <v>1306128428</v>
      </c>
      <c r="W56" s="98"/>
      <c r="X56" s="97">
        <v>1392053087.9830501</v>
      </c>
      <c r="Y56" s="98"/>
      <c r="Z56" s="89">
        <f t="shared" si="2"/>
        <v>2.7505037521729153E-4</v>
      </c>
    </row>
    <row r="57" spans="1:26" ht="18.75" x14ac:dyDescent="0.2">
      <c r="A57" s="183" t="s">
        <v>56</v>
      </c>
      <c r="B57" s="183"/>
      <c r="C57" s="183"/>
      <c r="D57" s="97">
        <v>4066000</v>
      </c>
      <c r="E57" s="98"/>
      <c r="F57" s="97">
        <v>4204408594</v>
      </c>
      <c r="G57" s="98"/>
      <c r="H57" s="97">
        <v>3079857162.5999999</v>
      </c>
      <c r="I57" s="98"/>
      <c r="J57" s="97">
        <v>0</v>
      </c>
      <c r="K57" s="98"/>
      <c r="L57" s="97">
        <v>0</v>
      </c>
      <c r="M57" s="98"/>
      <c r="N57" s="99">
        <v>-23000</v>
      </c>
      <c r="O57" s="98"/>
      <c r="P57" s="97">
        <v>0</v>
      </c>
      <c r="Q57" s="98"/>
      <c r="R57" s="97">
        <v>4043000</v>
      </c>
      <c r="S57" s="98"/>
      <c r="T57" s="97">
        <v>624</v>
      </c>
      <c r="U57" s="98"/>
      <c r="V57" s="97">
        <v>4180625663</v>
      </c>
      <c r="W57" s="98"/>
      <c r="X57" s="97">
        <v>2507821149.5999999</v>
      </c>
      <c r="Y57" s="98"/>
      <c r="Z57" s="89">
        <f t="shared" si="2"/>
        <v>4.9551066272534162E-4</v>
      </c>
    </row>
    <row r="58" spans="1:26" ht="18.75" x14ac:dyDescent="0.2">
      <c r="A58" s="183" t="s">
        <v>57</v>
      </c>
      <c r="B58" s="183"/>
      <c r="C58" s="183"/>
      <c r="D58" s="97">
        <v>38871602</v>
      </c>
      <c r="E58" s="98"/>
      <c r="F58" s="97">
        <v>19865105494</v>
      </c>
      <c r="G58" s="98"/>
      <c r="H58" s="97">
        <v>16769897130.155399</v>
      </c>
      <c r="I58" s="98"/>
      <c r="J58" s="97">
        <v>0</v>
      </c>
      <c r="K58" s="98"/>
      <c r="L58" s="97">
        <v>0</v>
      </c>
      <c r="M58" s="98"/>
      <c r="N58" s="99">
        <v>-537000</v>
      </c>
      <c r="O58" s="98"/>
      <c r="P58" s="97">
        <v>0</v>
      </c>
      <c r="Q58" s="98"/>
      <c r="R58" s="97">
        <v>38334602</v>
      </c>
      <c r="S58" s="98"/>
      <c r="T58" s="97">
        <v>385</v>
      </c>
      <c r="U58" s="98"/>
      <c r="V58" s="97">
        <v>19590674777</v>
      </c>
      <c r="W58" s="98"/>
      <c r="X58" s="97">
        <v>14671006780.4685</v>
      </c>
      <c r="Y58" s="98"/>
      <c r="Z58" s="89">
        <f t="shared" si="2"/>
        <v>2.8987873771610237E-3</v>
      </c>
    </row>
    <row r="59" spans="1:26" ht="18.75" x14ac:dyDescent="0.2">
      <c r="A59" s="183" t="s">
        <v>58</v>
      </c>
      <c r="B59" s="183"/>
      <c r="C59" s="183"/>
      <c r="D59" s="97">
        <v>54000000</v>
      </c>
      <c r="E59" s="98"/>
      <c r="F59" s="97">
        <v>67287395607</v>
      </c>
      <c r="G59" s="98"/>
      <c r="H59" s="97">
        <v>53678700000</v>
      </c>
      <c r="I59" s="98"/>
      <c r="J59" s="97">
        <v>200000</v>
      </c>
      <c r="K59" s="98"/>
      <c r="L59" s="97">
        <v>174358165</v>
      </c>
      <c r="M59" s="98"/>
      <c r="N59" s="99">
        <v>0</v>
      </c>
      <c r="O59" s="98"/>
      <c r="P59" s="97">
        <v>0</v>
      </c>
      <c r="Q59" s="98"/>
      <c r="R59" s="97">
        <v>54200000</v>
      </c>
      <c r="S59" s="98"/>
      <c r="T59" s="97">
        <v>862</v>
      </c>
      <c r="U59" s="98"/>
      <c r="V59" s="97">
        <v>67461753772</v>
      </c>
      <c r="W59" s="98"/>
      <c r="X59" s="97">
        <v>46442413620</v>
      </c>
      <c r="Y59" s="98"/>
      <c r="Z59" s="89">
        <f t="shared" si="2"/>
        <v>9.1763765350974819E-3</v>
      </c>
    </row>
    <row r="60" spans="1:26" ht="18.75" x14ac:dyDescent="0.2">
      <c r="A60" s="183" t="s">
        <v>59</v>
      </c>
      <c r="B60" s="183"/>
      <c r="C60" s="183"/>
      <c r="D60" s="97">
        <v>379660143</v>
      </c>
      <c r="E60" s="98"/>
      <c r="F60" s="97">
        <v>921412882201</v>
      </c>
      <c r="G60" s="98"/>
      <c r="H60" s="97">
        <v>935200087239.59399</v>
      </c>
      <c r="I60" s="98"/>
      <c r="J60" s="97">
        <v>22469857</v>
      </c>
      <c r="K60" s="98"/>
      <c r="L60" s="97">
        <v>53776819578</v>
      </c>
      <c r="M60" s="98"/>
      <c r="N60" s="99">
        <v>-1000</v>
      </c>
      <c r="O60" s="98"/>
      <c r="P60" s="97">
        <v>0</v>
      </c>
      <c r="Q60" s="98"/>
      <c r="R60" s="97">
        <v>402129000</v>
      </c>
      <c r="S60" s="98"/>
      <c r="T60" s="97">
        <v>2186</v>
      </c>
      <c r="U60" s="98"/>
      <c r="V60" s="97">
        <v>975187275440</v>
      </c>
      <c r="W60" s="98"/>
      <c r="X60" s="97">
        <v>873823622735.69995</v>
      </c>
      <c r="Y60" s="98"/>
      <c r="Z60" s="89">
        <f t="shared" si="2"/>
        <v>0.1726554234044512</v>
      </c>
    </row>
    <row r="61" spans="1:26" ht="18.75" x14ac:dyDescent="0.2">
      <c r="A61" s="183" t="s">
        <v>60</v>
      </c>
      <c r="B61" s="183"/>
      <c r="C61" s="183"/>
      <c r="D61" s="97">
        <v>1082340000</v>
      </c>
      <c r="E61" s="98"/>
      <c r="F61" s="97">
        <v>1255732252906</v>
      </c>
      <c r="G61" s="98"/>
      <c r="H61" s="97">
        <v>1218994787241</v>
      </c>
      <c r="I61" s="98"/>
      <c r="J61" s="97">
        <v>121908000</v>
      </c>
      <c r="K61" s="98"/>
      <c r="L61" s="97">
        <v>134623621783</v>
      </c>
      <c r="M61" s="98"/>
      <c r="N61" s="99">
        <v>-281848000</v>
      </c>
      <c r="O61" s="98"/>
      <c r="P61" s="97">
        <v>0</v>
      </c>
      <c r="Q61" s="98"/>
      <c r="R61" s="97">
        <v>922400000</v>
      </c>
      <c r="S61" s="98"/>
      <c r="T61" s="97">
        <v>1097</v>
      </c>
      <c r="U61" s="98"/>
      <c r="V61" s="97">
        <v>1063419461908</v>
      </c>
      <c r="W61" s="98"/>
      <c r="X61" s="97">
        <v>1005852156840</v>
      </c>
      <c r="Y61" s="98"/>
      <c r="Z61" s="89">
        <f t="shared" si="2"/>
        <v>0.19874242982558768</v>
      </c>
    </row>
    <row r="62" spans="1:26" ht="18.75" x14ac:dyDescent="0.2">
      <c r="A62" s="183" t="s">
        <v>61</v>
      </c>
      <c r="B62" s="183"/>
      <c r="C62" s="183"/>
      <c r="D62" s="97">
        <v>2000000</v>
      </c>
      <c r="E62" s="98"/>
      <c r="F62" s="97">
        <v>17329118884</v>
      </c>
      <c r="G62" s="98"/>
      <c r="H62" s="97">
        <v>18886950000</v>
      </c>
      <c r="I62" s="98"/>
      <c r="J62" s="97">
        <v>0</v>
      </c>
      <c r="K62" s="98"/>
      <c r="L62" s="97">
        <v>0</v>
      </c>
      <c r="M62" s="98"/>
      <c r="N62" s="99">
        <v>0</v>
      </c>
      <c r="O62" s="98"/>
      <c r="P62" s="97">
        <v>0</v>
      </c>
      <c r="Q62" s="98"/>
      <c r="R62" s="97">
        <v>2000000</v>
      </c>
      <c r="S62" s="98"/>
      <c r="T62" s="97">
        <v>8150</v>
      </c>
      <c r="U62" s="98"/>
      <c r="V62" s="97">
        <v>17329118884</v>
      </c>
      <c r="W62" s="98"/>
      <c r="X62" s="97">
        <v>16203015000</v>
      </c>
      <c r="Y62" s="98"/>
      <c r="Z62" s="89">
        <f t="shared" si="2"/>
        <v>3.2014909444715574E-3</v>
      </c>
    </row>
    <row r="63" spans="1:26" ht="18.75" x14ac:dyDescent="0.2">
      <c r="A63" s="183" t="s">
        <v>62</v>
      </c>
      <c r="B63" s="183"/>
      <c r="C63" s="183"/>
      <c r="D63" s="97">
        <v>8000000</v>
      </c>
      <c r="E63" s="98"/>
      <c r="F63" s="97">
        <v>38053850630</v>
      </c>
      <c r="G63" s="98"/>
      <c r="H63" s="97">
        <v>30044167200</v>
      </c>
      <c r="I63" s="98"/>
      <c r="J63" s="97">
        <v>0</v>
      </c>
      <c r="K63" s="98"/>
      <c r="L63" s="97">
        <v>0</v>
      </c>
      <c r="M63" s="98"/>
      <c r="N63" s="99">
        <v>-6201000</v>
      </c>
      <c r="O63" s="98"/>
      <c r="P63" s="97">
        <v>20948411196</v>
      </c>
      <c r="Q63" s="98"/>
      <c r="R63" s="97">
        <v>1799000</v>
      </c>
      <c r="S63" s="98"/>
      <c r="T63" s="97">
        <v>3427</v>
      </c>
      <c r="U63" s="98"/>
      <c r="V63" s="97">
        <v>8557359656</v>
      </c>
      <c r="W63" s="98"/>
      <c r="X63" s="97">
        <v>6128490220.6499996</v>
      </c>
      <c r="Y63" s="98"/>
      <c r="Z63" s="89">
        <f t="shared" si="2"/>
        <v>1.2109046337791744E-3</v>
      </c>
    </row>
    <row r="64" spans="1:26" ht="18.75" x14ac:dyDescent="0.2">
      <c r="A64" s="183" t="s">
        <v>63</v>
      </c>
      <c r="B64" s="183"/>
      <c r="C64" s="183"/>
      <c r="D64" s="97">
        <v>1300000</v>
      </c>
      <c r="E64" s="98"/>
      <c r="F64" s="97">
        <v>9385701818</v>
      </c>
      <c r="G64" s="98"/>
      <c r="H64" s="97">
        <v>9394766550</v>
      </c>
      <c r="I64" s="98"/>
      <c r="J64" s="97">
        <v>877160</v>
      </c>
      <c r="K64" s="98"/>
      <c r="L64" s="97">
        <v>5593862267</v>
      </c>
      <c r="M64" s="98"/>
      <c r="N64" s="99">
        <v>0</v>
      </c>
      <c r="O64" s="98"/>
      <c r="P64" s="97">
        <v>0</v>
      </c>
      <c r="Q64" s="98"/>
      <c r="R64" s="97">
        <v>2177160</v>
      </c>
      <c r="S64" s="98"/>
      <c r="T64" s="97">
        <v>6480</v>
      </c>
      <c r="U64" s="98"/>
      <c r="V64" s="97">
        <v>14979564085</v>
      </c>
      <c r="W64" s="98"/>
      <c r="X64" s="97">
        <v>14024054219.040001</v>
      </c>
      <c r="Y64" s="98"/>
      <c r="Z64" s="89">
        <f t="shared" si="2"/>
        <v>2.7709585275971604E-3</v>
      </c>
    </row>
    <row r="65" spans="1:26" ht="18.75" x14ac:dyDescent="0.2">
      <c r="A65" s="183" t="s">
        <v>64</v>
      </c>
      <c r="B65" s="183"/>
      <c r="C65" s="183"/>
      <c r="D65" s="97">
        <v>25143</v>
      </c>
      <c r="E65" s="98"/>
      <c r="F65" s="97">
        <v>164549274</v>
      </c>
      <c r="G65" s="98"/>
      <c r="H65" s="97">
        <v>139963035.24000001</v>
      </c>
      <c r="I65" s="98"/>
      <c r="J65" s="97">
        <v>0</v>
      </c>
      <c r="K65" s="98"/>
      <c r="L65" s="97">
        <v>0</v>
      </c>
      <c r="M65" s="98"/>
      <c r="N65" s="99">
        <v>-1</v>
      </c>
      <c r="O65" s="98"/>
      <c r="P65" s="97">
        <v>1</v>
      </c>
      <c r="Q65" s="98"/>
      <c r="R65" s="97">
        <v>25142</v>
      </c>
      <c r="S65" s="98"/>
      <c r="T65" s="97">
        <v>4357</v>
      </c>
      <c r="U65" s="98"/>
      <c r="V65" s="97">
        <v>164542729</v>
      </c>
      <c r="W65" s="98"/>
      <c r="X65" s="97">
        <v>108891909.02069999</v>
      </c>
      <c r="Y65" s="98"/>
      <c r="Z65" s="89">
        <f t="shared" si="2"/>
        <v>2.1515530329138849E-5</v>
      </c>
    </row>
    <row r="66" spans="1:26" ht="18.75" x14ac:dyDescent="0.2">
      <c r="A66" s="183" t="s">
        <v>65</v>
      </c>
      <c r="B66" s="183"/>
      <c r="C66" s="183"/>
      <c r="D66" s="97">
        <v>2055643</v>
      </c>
      <c r="E66" s="98"/>
      <c r="F66" s="97">
        <v>10513523915</v>
      </c>
      <c r="G66" s="98"/>
      <c r="H66" s="97">
        <v>9808377235.9200001</v>
      </c>
      <c r="I66" s="98"/>
      <c r="J66" s="97">
        <v>0</v>
      </c>
      <c r="K66" s="98"/>
      <c r="L66" s="97">
        <v>0</v>
      </c>
      <c r="M66" s="98"/>
      <c r="N66" s="99">
        <v>-50000</v>
      </c>
      <c r="O66" s="98"/>
      <c r="P66" s="97">
        <v>0</v>
      </c>
      <c r="Q66" s="98"/>
      <c r="R66" s="97">
        <v>2005643</v>
      </c>
      <c r="S66" s="98"/>
      <c r="T66" s="97">
        <v>4346</v>
      </c>
      <c r="U66" s="98"/>
      <c r="V66" s="97">
        <v>10257800429</v>
      </c>
      <c r="W66" s="98"/>
      <c r="X66" s="97">
        <v>8664661157.3558998</v>
      </c>
      <c r="Y66" s="98"/>
      <c r="Z66" s="89">
        <f t="shared" si="2"/>
        <v>1.71201682107863E-3</v>
      </c>
    </row>
    <row r="67" spans="1:26" ht="18.75" x14ac:dyDescent="0.2">
      <c r="A67" s="183" t="s">
        <v>66</v>
      </c>
      <c r="B67" s="183"/>
      <c r="C67" s="183"/>
      <c r="D67" s="97">
        <v>28000</v>
      </c>
      <c r="E67" s="98"/>
      <c r="F67" s="97">
        <v>52409226</v>
      </c>
      <c r="G67" s="98"/>
      <c r="H67" s="97">
        <v>42028434</v>
      </c>
      <c r="I67" s="98"/>
      <c r="J67" s="97">
        <v>0</v>
      </c>
      <c r="K67" s="98"/>
      <c r="L67" s="97">
        <v>0</v>
      </c>
      <c r="M67" s="98"/>
      <c r="N67" s="99">
        <v>0</v>
      </c>
      <c r="O67" s="98"/>
      <c r="P67" s="97">
        <v>0</v>
      </c>
      <c r="Q67" s="98"/>
      <c r="R67" s="97">
        <v>28000</v>
      </c>
      <c r="S67" s="98"/>
      <c r="T67" s="97">
        <v>1445</v>
      </c>
      <c r="U67" s="98"/>
      <c r="V67" s="97">
        <v>52409226</v>
      </c>
      <c r="W67" s="98"/>
      <c r="X67" s="97">
        <v>40219263</v>
      </c>
      <c r="Y67" s="98"/>
      <c r="Z67" s="89">
        <f t="shared" si="2"/>
        <v>7.9467683198355352E-6</v>
      </c>
    </row>
    <row r="68" spans="1:26" ht="18.75" x14ac:dyDescent="0.2">
      <c r="A68" s="183" t="s">
        <v>67</v>
      </c>
      <c r="B68" s="183"/>
      <c r="C68" s="183"/>
      <c r="D68" s="97">
        <v>226000</v>
      </c>
      <c r="E68" s="98"/>
      <c r="F68" s="97">
        <v>1290055619</v>
      </c>
      <c r="G68" s="98"/>
      <c r="H68" s="97">
        <v>910527930.89999998</v>
      </c>
      <c r="I68" s="98"/>
      <c r="J68" s="97">
        <v>0</v>
      </c>
      <c r="K68" s="98"/>
      <c r="L68" s="97">
        <v>0</v>
      </c>
      <c r="M68" s="98"/>
      <c r="N68" s="99">
        <v>0</v>
      </c>
      <c r="O68" s="98"/>
      <c r="P68" s="97">
        <v>0</v>
      </c>
      <c r="Q68" s="98"/>
      <c r="R68" s="97">
        <v>226000</v>
      </c>
      <c r="S68" s="98"/>
      <c r="T68" s="97">
        <v>3258</v>
      </c>
      <c r="U68" s="98"/>
      <c r="V68" s="97">
        <v>1290055619</v>
      </c>
      <c r="W68" s="98"/>
      <c r="X68" s="97">
        <v>731926967.39999998</v>
      </c>
      <c r="Y68" s="98"/>
      <c r="Z68" s="89">
        <f t="shared" si="2"/>
        <v>1.4461861314981372E-4</v>
      </c>
    </row>
    <row r="69" spans="1:26" ht="18.75" x14ac:dyDescent="0.2">
      <c r="A69" s="183" t="s">
        <v>68</v>
      </c>
      <c r="B69" s="183"/>
      <c r="C69" s="183"/>
      <c r="D69" s="97">
        <v>10094</v>
      </c>
      <c r="E69" s="98"/>
      <c r="F69" s="97">
        <v>46995682168</v>
      </c>
      <c r="G69" s="98"/>
      <c r="H69" s="97">
        <v>44778756151.091202</v>
      </c>
      <c r="I69" s="98"/>
      <c r="J69" s="97">
        <v>0</v>
      </c>
      <c r="K69" s="98"/>
      <c r="L69" s="97">
        <v>0</v>
      </c>
      <c r="M69" s="98"/>
      <c r="N69" s="99">
        <v>0</v>
      </c>
      <c r="O69" s="98"/>
      <c r="P69" s="97">
        <v>0</v>
      </c>
      <c r="Q69" s="98"/>
      <c r="R69" s="97">
        <v>10094</v>
      </c>
      <c r="S69" s="98"/>
      <c r="T69" s="97">
        <v>4728660</v>
      </c>
      <c r="U69" s="98"/>
      <c r="V69" s="97">
        <v>46995682168</v>
      </c>
      <c r="W69" s="98"/>
      <c r="X69" s="97">
        <v>47616539414.304001</v>
      </c>
      <c r="Y69" s="98"/>
      <c r="Z69" s="89">
        <f t="shared" si="2"/>
        <v>9.4083675008612439E-3</v>
      </c>
    </row>
    <row r="70" spans="1:26" ht="18.75" x14ac:dyDescent="0.2">
      <c r="A70" s="183" t="s">
        <v>69</v>
      </c>
      <c r="B70" s="183"/>
      <c r="C70" s="183"/>
      <c r="D70" s="97">
        <v>1404000</v>
      </c>
      <c r="E70" s="98"/>
      <c r="F70" s="97">
        <v>10842054825</v>
      </c>
      <c r="G70" s="98"/>
      <c r="H70" s="97">
        <v>10732519278</v>
      </c>
      <c r="I70" s="98"/>
      <c r="J70" s="97">
        <v>0</v>
      </c>
      <c r="K70" s="98"/>
      <c r="L70" s="97">
        <v>0</v>
      </c>
      <c r="M70" s="98"/>
      <c r="N70" s="99">
        <v>-1310000</v>
      </c>
      <c r="O70" s="98"/>
      <c r="P70" s="97">
        <v>9114444547</v>
      </c>
      <c r="Q70" s="98"/>
      <c r="R70" s="97">
        <v>94000</v>
      </c>
      <c r="S70" s="98"/>
      <c r="T70" s="97">
        <v>6420</v>
      </c>
      <c r="U70" s="98"/>
      <c r="V70" s="97">
        <v>725892557</v>
      </c>
      <c r="W70" s="98"/>
      <c r="X70" s="97">
        <v>599889294</v>
      </c>
      <c r="Y70" s="98"/>
      <c r="Z70" s="89">
        <f t="shared" si="2"/>
        <v>1.1852980093065616E-4</v>
      </c>
    </row>
    <row r="71" spans="1:26" ht="18.75" x14ac:dyDescent="0.2">
      <c r="A71" s="183" t="s">
        <v>70</v>
      </c>
      <c r="B71" s="183"/>
      <c r="C71" s="183"/>
      <c r="D71" s="97">
        <v>200000</v>
      </c>
      <c r="E71" s="98"/>
      <c r="F71" s="97">
        <v>3806853468</v>
      </c>
      <c r="G71" s="98"/>
      <c r="H71" s="97">
        <v>5059714500</v>
      </c>
      <c r="I71" s="98"/>
      <c r="J71" s="97">
        <v>0</v>
      </c>
      <c r="K71" s="98"/>
      <c r="L71" s="97">
        <v>0</v>
      </c>
      <c r="M71" s="98"/>
      <c r="N71" s="99">
        <v>-99000</v>
      </c>
      <c r="O71" s="98"/>
      <c r="P71" s="97">
        <v>2598049145</v>
      </c>
      <c r="Q71" s="98"/>
      <c r="R71" s="97">
        <v>101000</v>
      </c>
      <c r="S71" s="98"/>
      <c r="T71" s="97">
        <v>23450</v>
      </c>
      <c r="U71" s="98"/>
      <c r="V71" s="97">
        <v>1922461002</v>
      </c>
      <c r="W71" s="98"/>
      <c r="X71" s="97">
        <v>2354357722.5</v>
      </c>
      <c r="Y71" s="98"/>
      <c r="Z71" s="89">
        <f t="shared" si="2"/>
        <v>4.6518841886096073E-4</v>
      </c>
    </row>
    <row r="72" spans="1:26" ht="18.75" x14ac:dyDescent="0.2">
      <c r="A72" s="183" t="s">
        <v>71</v>
      </c>
      <c r="B72" s="183"/>
      <c r="C72" s="183"/>
      <c r="D72" s="97">
        <v>0</v>
      </c>
      <c r="E72" s="98"/>
      <c r="F72" s="97">
        <v>0</v>
      </c>
      <c r="G72" s="98"/>
      <c r="H72" s="97">
        <v>0</v>
      </c>
      <c r="I72" s="98"/>
      <c r="J72" s="97">
        <v>6001000</v>
      </c>
      <c r="K72" s="98"/>
      <c r="L72" s="97">
        <v>1803074162</v>
      </c>
      <c r="M72" s="98"/>
      <c r="N72" s="99">
        <v>0</v>
      </c>
      <c r="O72" s="98"/>
      <c r="P72" s="97">
        <v>0</v>
      </c>
      <c r="Q72" s="98"/>
      <c r="R72" s="97">
        <v>6000000</v>
      </c>
      <c r="S72" s="98"/>
      <c r="T72" s="97">
        <v>610</v>
      </c>
      <c r="U72" s="98"/>
      <c r="V72" s="97">
        <v>1802773751</v>
      </c>
      <c r="W72" s="98"/>
      <c r="X72" s="97">
        <v>3659057550</v>
      </c>
      <c r="Y72" s="98"/>
      <c r="Z72" s="89">
        <f t="shared" si="2"/>
        <v>7.229790018478217E-4</v>
      </c>
    </row>
    <row r="73" spans="1:26" ht="18.75" x14ac:dyDescent="0.2">
      <c r="A73" s="183" t="s">
        <v>72</v>
      </c>
      <c r="B73" s="183"/>
      <c r="C73" s="183"/>
      <c r="D73" s="97">
        <v>0</v>
      </c>
      <c r="E73" s="98"/>
      <c r="F73" s="97">
        <v>0</v>
      </c>
      <c r="G73" s="98"/>
      <c r="H73" s="97">
        <v>0</v>
      </c>
      <c r="I73" s="98"/>
      <c r="J73" s="97">
        <v>517000</v>
      </c>
      <c r="K73" s="98"/>
      <c r="L73" s="97">
        <v>965284468</v>
      </c>
      <c r="M73" s="98"/>
      <c r="N73" s="99">
        <v>0</v>
      </c>
      <c r="O73" s="98"/>
      <c r="P73" s="97">
        <v>0</v>
      </c>
      <c r="Q73" s="98"/>
      <c r="R73" s="97">
        <v>517000</v>
      </c>
      <c r="S73" s="98"/>
      <c r="T73" s="97">
        <v>1873</v>
      </c>
      <c r="U73" s="98"/>
      <c r="V73" s="97">
        <v>965284468</v>
      </c>
      <c r="W73" s="98"/>
      <c r="X73" s="97">
        <v>968091652.1925</v>
      </c>
      <c r="Y73" s="98"/>
      <c r="Z73" s="89">
        <f t="shared" si="2"/>
        <v>1.9128147804052501E-4</v>
      </c>
    </row>
    <row r="74" spans="1:26" ht="18.75" x14ac:dyDescent="0.2">
      <c r="A74" s="183" t="s">
        <v>73</v>
      </c>
      <c r="B74" s="183"/>
      <c r="C74" s="183"/>
      <c r="D74" s="97">
        <v>0</v>
      </c>
      <c r="E74" s="98"/>
      <c r="F74" s="97">
        <v>0</v>
      </c>
      <c r="G74" s="98"/>
      <c r="H74" s="97">
        <v>0</v>
      </c>
      <c r="I74" s="98"/>
      <c r="J74" s="97">
        <v>1000</v>
      </c>
      <c r="K74" s="98"/>
      <c r="L74" s="97">
        <v>550141</v>
      </c>
      <c r="M74" s="98"/>
      <c r="N74" s="99">
        <v>0</v>
      </c>
      <c r="O74" s="98"/>
      <c r="P74" s="97">
        <v>0</v>
      </c>
      <c r="Q74" s="98"/>
      <c r="R74" s="97">
        <v>1000</v>
      </c>
      <c r="S74" s="98"/>
      <c r="T74" s="97">
        <v>550</v>
      </c>
      <c r="U74" s="98"/>
      <c r="V74" s="97">
        <v>550141</v>
      </c>
      <c r="W74" s="98"/>
      <c r="X74" s="97">
        <v>549858.375</v>
      </c>
      <c r="Y74" s="98"/>
      <c r="Z74" s="89">
        <f t="shared" si="2"/>
        <v>1.0864438552357977E-7</v>
      </c>
    </row>
    <row r="75" spans="1:26" ht="18.75" x14ac:dyDescent="0.2">
      <c r="A75" s="183" t="s">
        <v>74</v>
      </c>
      <c r="B75" s="183"/>
      <c r="C75" s="183"/>
      <c r="D75" s="97">
        <v>0</v>
      </c>
      <c r="E75" s="98"/>
      <c r="F75" s="97">
        <v>0</v>
      </c>
      <c r="G75" s="98"/>
      <c r="H75" s="97">
        <v>0</v>
      </c>
      <c r="I75" s="98"/>
      <c r="J75" s="97">
        <v>2081000</v>
      </c>
      <c r="K75" s="98"/>
      <c r="L75" s="97">
        <v>2155945008</v>
      </c>
      <c r="M75" s="98"/>
      <c r="N75" s="99">
        <v>0</v>
      </c>
      <c r="O75" s="98"/>
      <c r="P75" s="97">
        <v>0</v>
      </c>
      <c r="Q75" s="98"/>
      <c r="R75" s="97">
        <v>2081000</v>
      </c>
      <c r="S75" s="98"/>
      <c r="T75" s="97">
        <v>1720</v>
      </c>
      <c r="U75" s="98"/>
      <c r="V75" s="97">
        <v>2155945008</v>
      </c>
      <c r="W75" s="98"/>
      <c r="X75" s="97">
        <v>3578398325.0999999</v>
      </c>
      <c r="Y75" s="98"/>
      <c r="Z75" s="89">
        <f t="shared" si="2"/>
        <v>7.070418581677446E-4</v>
      </c>
    </row>
    <row r="76" spans="1:26" ht="18.75" x14ac:dyDescent="0.2">
      <c r="A76" s="183" t="s">
        <v>75</v>
      </c>
      <c r="B76" s="183"/>
      <c r="C76" s="183"/>
      <c r="D76" s="97">
        <v>0</v>
      </c>
      <c r="E76" s="98"/>
      <c r="F76" s="97">
        <v>0</v>
      </c>
      <c r="G76" s="98"/>
      <c r="H76" s="97">
        <v>0</v>
      </c>
      <c r="I76" s="98"/>
      <c r="J76" s="97">
        <v>1000</v>
      </c>
      <c r="K76" s="98"/>
      <c r="L76" s="97">
        <v>1500386</v>
      </c>
      <c r="M76" s="98"/>
      <c r="N76" s="99">
        <v>0</v>
      </c>
      <c r="O76" s="98"/>
      <c r="P76" s="97">
        <v>0</v>
      </c>
      <c r="Q76" s="98"/>
      <c r="R76" s="97">
        <v>1000</v>
      </c>
      <c r="S76" s="98"/>
      <c r="T76" s="97">
        <v>1182</v>
      </c>
      <c r="U76" s="98"/>
      <c r="V76" s="97">
        <v>1500386</v>
      </c>
      <c r="W76" s="98"/>
      <c r="X76" s="97">
        <v>1181695.635</v>
      </c>
      <c r="Y76" s="98"/>
      <c r="Z76" s="89">
        <f t="shared" si="2"/>
        <v>2.3348666125249324E-7</v>
      </c>
    </row>
    <row r="77" spans="1:26" ht="18.75" x14ac:dyDescent="0.2">
      <c r="A77" s="183" t="s">
        <v>76</v>
      </c>
      <c r="B77" s="183"/>
      <c r="C77" s="183"/>
      <c r="D77" s="97">
        <v>0</v>
      </c>
      <c r="E77" s="98"/>
      <c r="F77" s="97">
        <v>0</v>
      </c>
      <c r="G77" s="98"/>
      <c r="H77" s="97">
        <v>0</v>
      </c>
      <c r="I77" s="98"/>
      <c r="J77" s="97">
        <v>796200</v>
      </c>
      <c r="K77" s="98"/>
      <c r="L77" s="97">
        <v>0</v>
      </c>
      <c r="M77" s="98"/>
      <c r="N77" s="99">
        <v>0</v>
      </c>
      <c r="O77" s="98"/>
      <c r="P77" s="97">
        <v>0</v>
      </c>
      <c r="Q77" s="98"/>
      <c r="R77" s="97">
        <v>796200</v>
      </c>
      <c r="S77" s="98"/>
      <c r="T77" s="97">
        <v>5600</v>
      </c>
      <c r="U77" s="98"/>
      <c r="V77" s="97">
        <v>4848061800</v>
      </c>
      <c r="W77" s="98"/>
      <c r="X77" s="97">
        <v>4432190616</v>
      </c>
      <c r="Y77" s="98"/>
      <c r="Z77" s="89">
        <f t="shared" si="2"/>
        <v>8.7573936833952289E-4</v>
      </c>
    </row>
    <row r="78" spans="1:26" ht="18.75" x14ac:dyDescent="0.2">
      <c r="A78" s="183" t="s">
        <v>77</v>
      </c>
      <c r="B78" s="183"/>
      <c r="C78" s="183"/>
      <c r="D78" s="97">
        <v>0</v>
      </c>
      <c r="E78" s="98"/>
      <c r="F78" s="97">
        <v>0</v>
      </c>
      <c r="G78" s="98"/>
      <c r="H78" s="97">
        <v>0</v>
      </c>
      <c r="I78" s="98"/>
      <c r="J78" s="97">
        <v>218000</v>
      </c>
      <c r="K78" s="98"/>
      <c r="L78" s="97">
        <v>1308335</v>
      </c>
      <c r="M78" s="98"/>
      <c r="N78" s="99">
        <v>0</v>
      </c>
      <c r="O78" s="98"/>
      <c r="P78" s="97">
        <v>0</v>
      </c>
      <c r="Q78" s="98"/>
      <c r="R78" s="97">
        <v>0</v>
      </c>
      <c r="S78" s="98"/>
      <c r="T78" s="97">
        <v>0</v>
      </c>
      <c r="U78" s="98"/>
      <c r="V78" s="97">
        <v>0</v>
      </c>
      <c r="W78" s="98"/>
      <c r="X78" s="97">
        <v>0</v>
      </c>
      <c r="Y78" s="98"/>
      <c r="Z78" s="89">
        <f t="shared" si="2"/>
        <v>0</v>
      </c>
    </row>
    <row r="79" spans="1:26" ht="18.75" x14ac:dyDescent="0.2">
      <c r="A79" s="184" t="s">
        <v>78</v>
      </c>
      <c r="B79" s="184"/>
      <c r="C79" s="184"/>
      <c r="D79" s="97">
        <v>0</v>
      </c>
      <c r="E79" s="98"/>
      <c r="F79" s="100">
        <v>0</v>
      </c>
      <c r="G79" s="98"/>
      <c r="H79" s="100">
        <v>0</v>
      </c>
      <c r="I79" s="98"/>
      <c r="J79" s="100">
        <v>11090000</v>
      </c>
      <c r="K79" s="98"/>
      <c r="L79" s="100">
        <v>22185655</v>
      </c>
      <c r="M79" s="98"/>
      <c r="N79" s="101">
        <v>0</v>
      </c>
      <c r="O79" s="98"/>
      <c r="P79" s="100">
        <v>0</v>
      </c>
      <c r="Q79" s="98"/>
      <c r="R79" s="100">
        <v>0</v>
      </c>
      <c r="S79" s="98"/>
      <c r="T79" s="100">
        <v>0</v>
      </c>
      <c r="U79" s="98"/>
      <c r="V79" s="100">
        <v>0</v>
      </c>
      <c r="W79" s="98"/>
      <c r="X79" s="100">
        <v>0</v>
      </c>
      <c r="Y79" s="98"/>
      <c r="Z79" s="92">
        <f t="shared" si="2"/>
        <v>0</v>
      </c>
    </row>
    <row r="80" spans="1:26" ht="21.75" thickBot="1" x14ac:dyDescent="0.25">
      <c r="A80" s="185" t="s">
        <v>79</v>
      </c>
      <c r="B80" s="185"/>
      <c r="C80" s="185"/>
      <c r="D80" s="102">
        <f>SUM(D51:D79)</f>
        <v>2170599598</v>
      </c>
      <c r="E80" s="98"/>
      <c r="F80" s="102">
        <f>SUM(F51:F79)</f>
        <v>3907902895210</v>
      </c>
      <c r="G80" s="98"/>
      <c r="H80" s="102">
        <f>SUM(H51:H79)</f>
        <v>3833318875333.9854</v>
      </c>
      <c r="I80" s="98"/>
      <c r="J80" s="102">
        <f>SUM(J51:J79)</f>
        <v>215581661</v>
      </c>
      <c r="K80" s="98"/>
      <c r="L80" s="102">
        <f>SUM(L51:L79)</f>
        <v>313977492972</v>
      </c>
      <c r="M80" s="98"/>
      <c r="N80" s="103">
        <f>SUM(N51:N79)</f>
        <v>-298479039</v>
      </c>
      <c r="O80" s="98"/>
      <c r="P80" s="102">
        <f>SUM(P51:P79)</f>
        <v>33974926477</v>
      </c>
      <c r="Q80" s="98"/>
      <c r="R80" s="102">
        <f>SUM(R51:R79)</f>
        <v>2062155220</v>
      </c>
      <c r="S80" s="98"/>
      <c r="T80" s="102">
        <f>SUM(T51:T79)</f>
        <v>4825998</v>
      </c>
      <c r="U80" s="98"/>
      <c r="V80" s="102">
        <f>SUM(V51:V79)</f>
        <v>3822485001482</v>
      </c>
      <c r="W80" s="98"/>
      <c r="X80" s="102">
        <f>SUM(X51:X79)</f>
        <v>3363094914089.2861</v>
      </c>
      <c r="Y80" s="98"/>
      <c r="Z80" s="104">
        <f>SUM(Z51:Z79)</f>
        <v>0.66450089152267022</v>
      </c>
    </row>
    <row r="81" spans="1:26" ht="20.25" customHeight="1" thickTop="1" x14ac:dyDescent="0.2"/>
    <row r="82" spans="1:26" ht="20.25" customHeight="1" x14ac:dyDescent="0.2"/>
    <row r="83" spans="1:26" ht="20.25" customHeight="1" x14ac:dyDescent="0.2"/>
    <row r="84" spans="1:26" ht="20.25" customHeight="1" x14ac:dyDescent="0.2"/>
    <row r="85" spans="1:26" ht="20.25" customHeight="1" x14ac:dyDescent="0.2">
      <c r="A85" s="182">
        <v>2</v>
      </c>
      <c r="B85" s="182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</row>
    <row r="90" spans="1:26" x14ac:dyDescent="0.2">
      <c r="V90" s="34"/>
      <c r="X90" s="34"/>
    </row>
  </sheetData>
  <mergeCells count="88">
    <mergeCell ref="A11:C11"/>
    <mergeCell ref="A1:Z1"/>
    <mergeCell ref="A2:Z2"/>
    <mergeCell ref="A3:Z3"/>
    <mergeCell ref="B4:Z4"/>
    <mergeCell ref="A5:B5"/>
    <mergeCell ref="C5:Z5"/>
    <mergeCell ref="E6:H6"/>
    <mergeCell ref="J6:P6"/>
    <mergeCell ref="R6:Z6"/>
    <mergeCell ref="J7:L7"/>
    <mergeCell ref="N7:P7"/>
    <mergeCell ref="A8:C8"/>
    <mergeCell ref="A9:C9"/>
    <mergeCell ref="A10:C10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54:C54"/>
    <mergeCell ref="A55:C55"/>
    <mergeCell ref="A56:C56"/>
    <mergeCell ref="A57:C57"/>
    <mergeCell ref="A37:C37"/>
    <mergeCell ref="A38:C38"/>
    <mergeCell ref="A39:C39"/>
    <mergeCell ref="A40:C40"/>
    <mergeCell ref="A52:C52"/>
    <mergeCell ref="A50:C50"/>
    <mergeCell ref="A51:C51"/>
    <mergeCell ref="A53:C53"/>
    <mergeCell ref="A76:C76"/>
    <mergeCell ref="A77:C77"/>
    <mergeCell ref="A68:C68"/>
    <mergeCell ref="A69:C69"/>
    <mergeCell ref="A70:C70"/>
    <mergeCell ref="A71:C71"/>
    <mergeCell ref="A72:C72"/>
    <mergeCell ref="A73:C73"/>
    <mergeCell ref="A74:C74"/>
    <mergeCell ref="A75:C75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85:Z85"/>
    <mergeCell ref="A78:C78"/>
    <mergeCell ref="A79:C79"/>
    <mergeCell ref="A80:C80"/>
    <mergeCell ref="A41:C41"/>
    <mergeCell ref="A43:Z43"/>
    <mergeCell ref="A44:Z44"/>
    <mergeCell ref="A45:Z45"/>
    <mergeCell ref="A46:Z46"/>
    <mergeCell ref="A47:B47"/>
    <mergeCell ref="C47:Z47"/>
    <mergeCell ref="E48:H48"/>
    <mergeCell ref="J48:P48"/>
    <mergeCell ref="R48:Z48"/>
    <mergeCell ref="J49:L49"/>
    <mergeCell ref="N49:P49"/>
  </mergeCells>
  <printOptions horizontalCentered="1"/>
  <pageMargins left="0" right="0" top="0" bottom="0" header="0" footer="0"/>
  <pageSetup scale="71" fitToHeight="0" orientation="landscape" r:id="rId1"/>
  <rowBreaks count="1" manualBreakCount="1">
    <brk id="43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40"/>
  <sheetViews>
    <sheetView rightToLeft="1" view="pageBreakPreview" zoomScale="96" zoomScaleNormal="100" zoomScaleSheetLayoutView="96" workbookViewId="0">
      <selection activeCell="A184" sqref="A184"/>
    </sheetView>
  </sheetViews>
  <sheetFormatPr defaultRowHeight="12.75" x14ac:dyDescent="0.2"/>
  <cols>
    <col min="1" max="1" width="25.7109375" customWidth="1"/>
    <col min="2" max="2" width="1.28515625" customWidth="1"/>
    <col min="3" max="3" width="10.7109375" customWidth="1"/>
    <col min="4" max="4" width="1.28515625" customWidth="1"/>
    <col min="5" max="5" width="11.5703125" customWidth="1"/>
    <col min="6" max="6" width="1.28515625" customWidth="1"/>
    <col min="7" max="7" width="12.140625" bestFit="1" customWidth="1"/>
    <col min="8" max="8" width="1.28515625" customWidth="1"/>
    <col min="9" max="9" width="10.5703125" bestFit="1" customWidth="1"/>
    <col min="10" max="10" width="0.85546875" customWidth="1"/>
    <col min="11" max="11" width="11" bestFit="1" customWidth="1"/>
    <col min="12" max="12" width="0.85546875" customWidth="1"/>
    <col min="13" max="13" width="10.140625" bestFit="1" customWidth="1"/>
    <col min="14" max="14" width="1.28515625" customWidth="1"/>
    <col min="15" max="15" width="11.140625" bestFit="1" customWidth="1"/>
    <col min="16" max="16" width="1.28515625" customWidth="1"/>
    <col min="17" max="17" width="12.140625" bestFit="1" customWidth="1"/>
    <col min="18" max="18" width="1.28515625" customWidth="1"/>
    <col min="19" max="19" width="10.5703125" bestFit="1" customWidth="1"/>
    <col min="20" max="20" width="1.28515625" customWidth="1"/>
    <col min="21" max="21" width="13" customWidth="1"/>
  </cols>
  <sheetData>
    <row r="1" spans="1:21" ht="21" customHeight="1" x14ac:dyDescent="0.2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</row>
    <row r="2" spans="1:21" ht="21" customHeight="1" x14ac:dyDescent="0.2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</row>
    <row r="3" spans="1:21" ht="21" customHeight="1" x14ac:dyDescent="0.2">
      <c r="A3" s="193" t="s">
        <v>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</row>
    <row r="4" spans="1:21" ht="24" x14ac:dyDescent="0.2">
      <c r="A4" s="28" t="s">
        <v>83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 ht="21" x14ac:dyDescent="0.2">
      <c r="C5" s="195" t="s">
        <v>7</v>
      </c>
      <c r="D5" s="195"/>
      <c r="E5" s="195"/>
      <c r="F5" s="195"/>
      <c r="G5" s="195"/>
      <c r="H5" s="195"/>
      <c r="I5" s="195"/>
      <c r="J5" s="195"/>
      <c r="K5" s="195"/>
      <c r="L5" s="30"/>
      <c r="M5" s="195" t="s">
        <v>9</v>
      </c>
      <c r="N5" s="195"/>
      <c r="O5" s="195"/>
      <c r="P5" s="195"/>
      <c r="Q5" s="195"/>
      <c r="R5" s="195"/>
      <c r="S5" s="195"/>
      <c r="T5" s="195"/>
      <c r="U5" s="195"/>
    </row>
    <row r="6" spans="1:21" ht="18" customHeight="1" x14ac:dyDescent="0.2">
      <c r="A6" s="2" t="s">
        <v>80</v>
      </c>
      <c r="C6" s="4" t="s">
        <v>84</v>
      </c>
      <c r="D6" s="33"/>
      <c r="E6" s="4" t="s">
        <v>85</v>
      </c>
      <c r="F6" s="33"/>
      <c r="G6" s="4" t="s">
        <v>86</v>
      </c>
      <c r="H6" s="33"/>
      <c r="I6" s="4" t="s">
        <v>81</v>
      </c>
      <c r="J6" s="4"/>
      <c r="K6" s="4" t="s">
        <v>82</v>
      </c>
      <c r="L6" s="4"/>
      <c r="M6" s="4" t="s">
        <v>84</v>
      </c>
      <c r="N6" s="4"/>
      <c r="O6" s="4" t="s">
        <v>85</v>
      </c>
      <c r="P6" s="4"/>
      <c r="Q6" s="4" t="s">
        <v>86</v>
      </c>
      <c r="R6" s="4"/>
      <c r="S6" s="4" t="s">
        <v>81</v>
      </c>
      <c r="T6" s="4"/>
      <c r="U6" s="4" t="s">
        <v>82</v>
      </c>
    </row>
    <row r="7" spans="1:21" ht="21.75" customHeight="1" x14ac:dyDescent="0.2">
      <c r="A7" s="5" t="s">
        <v>87</v>
      </c>
      <c r="C7" s="31" t="s">
        <v>88</v>
      </c>
      <c r="D7" s="15"/>
      <c r="E7" s="31" t="s">
        <v>89</v>
      </c>
      <c r="F7" s="15"/>
      <c r="G7" s="16">
        <v>1144000</v>
      </c>
      <c r="H7" s="15"/>
      <c r="I7" s="16">
        <v>800</v>
      </c>
      <c r="J7" s="16"/>
      <c r="K7" s="31" t="s">
        <v>91</v>
      </c>
      <c r="L7" s="31"/>
      <c r="M7" s="31" t="s">
        <v>88</v>
      </c>
      <c r="N7" s="31"/>
      <c r="O7" s="31" t="s">
        <v>89</v>
      </c>
      <c r="P7" s="31"/>
      <c r="Q7" s="16">
        <v>1145000</v>
      </c>
      <c r="R7" s="16"/>
      <c r="S7" s="16">
        <v>800</v>
      </c>
      <c r="T7" s="16"/>
      <c r="U7" s="31" t="s">
        <v>91</v>
      </c>
    </row>
    <row r="8" spans="1:21" ht="21.75" customHeight="1" x14ac:dyDescent="0.2">
      <c r="A8" s="27" t="s">
        <v>92</v>
      </c>
      <c r="B8" s="26"/>
      <c r="C8" s="32" t="s">
        <v>88</v>
      </c>
      <c r="D8" s="15"/>
      <c r="E8" s="32" t="s">
        <v>89</v>
      </c>
      <c r="F8" s="15"/>
      <c r="G8" s="18">
        <v>3311000</v>
      </c>
      <c r="H8" s="15"/>
      <c r="I8" s="18">
        <v>2600</v>
      </c>
      <c r="J8" s="18"/>
      <c r="K8" s="32" t="s">
        <v>93</v>
      </c>
      <c r="L8" s="32"/>
      <c r="M8" s="32" t="s">
        <v>88</v>
      </c>
      <c r="N8" s="32"/>
      <c r="O8" s="32" t="s">
        <v>89</v>
      </c>
      <c r="P8" s="32"/>
      <c r="Q8" s="18">
        <v>45431000</v>
      </c>
      <c r="R8" s="18"/>
      <c r="S8" s="18">
        <v>2600</v>
      </c>
      <c r="T8" s="18"/>
      <c r="U8" s="32" t="s">
        <v>93</v>
      </c>
    </row>
    <row r="9" spans="1:21" ht="21.75" customHeight="1" x14ac:dyDescent="0.2">
      <c r="A9" s="6" t="s">
        <v>94</v>
      </c>
      <c r="C9" s="32" t="s">
        <v>88</v>
      </c>
      <c r="D9" s="15"/>
      <c r="E9" s="32" t="s">
        <v>89</v>
      </c>
      <c r="F9" s="15"/>
      <c r="G9" s="18">
        <v>10000</v>
      </c>
      <c r="H9" s="15"/>
      <c r="I9" s="18">
        <v>4500</v>
      </c>
      <c r="J9" s="18"/>
      <c r="K9" s="32" t="s">
        <v>95</v>
      </c>
      <c r="L9" s="32"/>
      <c r="M9" s="32" t="s">
        <v>88</v>
      </c>
      <c r="N9" s="32"/>
      <c r="O9" s="32" t="s">
        <v>90</v>
      </c>
      <c r="P9" s="32"/>
      <c r="Q9" s="18">
        <v>0</v>
      </c>
      <c r="R9" s="18"/>
      <c r="S9" s="18">
        <v>0</v>
      </c>
      <c r="T9" s="18"/>
      <c r="U9" s="32" t="s">
        <v>90</v>
      </c>
    </row>
    <row r="10" spans="1:21" ht="21.75" customHeight="1" x14ac:dyDescent="0.2">
      <c r="A10" s="6" t="s">
        <v>96</v>
      </c>
      <c r="C10" s="32" t="s">
        <v>88</v>
      </c>
      <c r="D10" s="15"/>
      <c r="E10" s="32" t="s">
        <v>89</v>
      </c>
      <c r="F10" s="15"/>
      <c r="G10" s="18">
        <v>4000</v>
      </c>
      <c r="H10" s="15"/>
      <c r="I10" s="18">
        <v>4500</v>
      </c>
      <c r="J10" s="18"/>
      <c r="K10" s="32" t="s">
        <v>97</v>
      </c>
      <c r="L10" s="32"/>
      <c r="M10" s="32" t="s">
        <v>88</v>
      </c>
      <c r="N10" s="32"/>
      <c r="O10" s="32" t="s">
        <v>89</v>
      </c>
      <c r="P10" s="32"/>
      <c r="Q10" s="18">
        <v>4000</v>
      </c>
      <c r="R10" s="18"/>
      <c r="S10" s="18">
        <v>4130</v>
      </c>
      <c r="T10" s="18"/>
      <c r="U10" s="32" t="s">
        <v>97</v>
      </c>
    </row>
    <row r="11" spans="1:21" ht="21.75" customHeight="1" x14ac:dyDescent="0.2">
      <c r="A11" s="6" t="s">
        <v>98</v>
      </c>
      <c r="C11" s="32" t="s">
        <v>88</v>
      </c>
      <c r="D11" s="15"/>
      <c r="E11" s="32" t="s">
        <v>89</v>
      </c>
      <c r="F11" s="15"/>
      <c r="G11" s="18">
        <v>7702000</v>
      </c>
      <c r="H11" s="15"/>
      <c r="I11" s="18">
        <v>1618</v>
      </c>
      <c r="J11" s="18"/>
      <c r="K11" s="32" t="s">
        <v>99</v>
      </c>
      <c r="L11" s="32"/>
      <c r="M11" s="32" t="s">
        <v>88</v>
      </c>
      <c r="N11" s="32"/>
      <c r="O11" s="32" t="s">
        <v>90</v>
      </c>
      <c r="P11" s="32"/>
      <c r="Q11" s="18">
        <v>0</v>
      </c>
      <c r="R11" s="18"/>
      <c r="S11" s="18">
        <v>0</v>
      </c>
      <c r="T11" s="18"/>
      <c r="U11" s="32" t="s">
        <v>90</v>
      </c>
    </row>
    <row r="12" spans="1:21" ht="21.75" customHeight="1" x14ac:dyDescent="0.2">
      <c r="A12" s="6" t="s">
        <v>100</v>
      </c>
      <c r="C12" s="32" t="s">
        <v>88</v>
      </c>
      <c r="D12" s="15"/>
      <c r="E12" s="32" t="s">
        <v>89</v>
      </c>
      <c r="F12" s="15"/>
      <c r="G12" s="18">
        <v>1759000</v>
      </c>
      <c r="H12" s="15"/>
      <c r="I12" s="18">
        <v>2600</v>
      </c>
      <c r="J12" s="18"/>
      <c r="K12" s="32" t="s">
        <v>97</v>
      </c>
      <c r="L12" s="32"/>
      <c r="M12" s="32" t="s">
        <v>88</v>
      </c>
      <c r="N12" s="32"/>
      <c r="O12" s="32" t="s">
        <v>89</v>
      </c>
      <c r="P12" s="32"/>
      <c r="Q12" s="18">
        <v>40108000</v>
      </c>
      <c r="R12" s="18"/>
      <c r="S12" s="18">
        <v>2600</v>
      </c>
      <c r="T12" s="18"/>
      <c r="U12" s="32" t="s">
        <v>97</v>
      </c>
    </row>
    <row r="13" spans="1:21" ht="21.75" customHeight="1" x14ac:dyDescent="0.2">
      <c r="A13" s="6" t="s">
        <v>101</v>
      </c>
      <c r="C13" s="32" t="s">
        <v>88</v>
      </c>
      <c r="D13" s="15"/>
      <c r="E13" s="32" t="s">
        <v>89</v>
      </c>
      <c r="F13" s="15"/>
      <c r="G13" s="18">
        <v>200000</v>
      </c>
      <c r="H13" s="15"/>
      <c r="I13" s="18">
        <v>778</v>
      </c>
      <c r="J13" s="18"/>
      <c r="K13" s="32" t="s">
        <v>102</v>
      </c>
      <c r="L13" s="32"/>
      <c r="M13" s="32" t="s">
        <v>88</v>
      </c>
      <c r="N13" s="32"/>
      <c r="O13" s="32" t="s">
        <v>90</v>
      </c>
      <c r="P13" s="32"/>
      <c r="Q13" s="18">
        <v>0</v>
      </c>
      <c r="R13" s="18"/>
      <c r="S13" s="18">
        <v>0</v>
      </c>
      <c r="T13" s="18"/>
      <c r="U13" s="32" t="s">
        <v>90</v>
      </c>
    </row>
    <row r="14" spans="1:21" ht="21.75" customHeight="1" x14ac:dyDescent="0.2">
      <c r="A14" s="6" t="s">
        <v>103</v>
      </c>
      <c r="C14" s="32" t="s">
        <v>88</v>
      </c>
      <c r="D14" s="15"/>
      <c r="E14" s="32" t="s">
        <v>89</v>
      </c>
      <c r="F14" s="15"/>
      <c r="G14" s="18">
        <v>4729000</v>
      </c>
      <c r="H14" s="15"/>
      <c r="I14" s="18">
        <v>2318</v>
      </c>
      <c r="J14" s="18"/>
      <c r="K14" s="32" t="s">
        <v>99</v>
      </c>
      <c r="L14" s="32"/>
      <c r="M14" s="32" t="s">
        <v>88</v>
      </c>
      <c r="N14" s="32"/>
      <c r="O14" s="32" t="s">
        <v>90</v>
      </c>
      <c r="P14" s="32"/>
      <c r="Q14" s="18">
        <v>0</v>
      </c>
      <c r="R14" s="18"/>
      <c r="S14" s="18">
        <v>0</v>
      </c>
      <c r="T14" s="18"/>
      <c r="U14" s="32" t="s">
        <v>90</v>
      </c>
    </row>
    <row r="15" spans="1:21" ht="21.75" customHeight="1" x14ac:dyDescent="0.2">
      <c r="A15" s="6" t="s">
        <v>104</v>
      </c>
      <c r="C15" s="32" t="s">
        <v>88</v>
      </c>
      <c r="D15" s="15"/>
      <c r="E15" s="32" t="s">
        <v>89</v>
      </c>
      <c r="F15" s="15"/>
      <c r="G15" s="18">
        <v>50000</v>
      </c>
      <c r="H15" s="15"/>
      <c r="I15" s="18">
        <v>4100</v>
      </c>
      <c r="J15" s="18"/>
      <c r="K15" s="32" t="s">
        <v>9</v>
      </c>
      <c r="L15" s="32"/>
      <c r="M15" s="32" t="s">
        <v>88</v>
      </c>
      <c r="N15" s="32"/>
      <c r="O15" s="32" t="s">
        <v>90</v>
      </c>
      <c r="P15" s="32"/>
      <c r="Q15" s="18">
        <v>0</v>
      </c>
      <c r="R15" s="18"/>
      <c r="S15" s="18">
        <v>0</v>
      </c>
      <c r="T15" s="18"/>
      <c r="U15" s="32" t="s">
        <v>90</v>
      </c>
    </row>
    <row r="16" spans="1:21" ht="21.75" customHeight="1" x14ac:dyDescent="0.2">
      <c r="A16" s="6" t="s">
        <v>105</v>
      </c>
      <c r="C16" s="32" t="s">
        <v>88</v>
      </c>
      <c r="D16" s="15"/>
      <c r="E16" s="32" t="s">
        <v>89</v>
      </c>
      <c r="F16" s="15"/>
      <c r="G16" s="18">
        <v>111000</v>
      </c>
      <c r="H16" s="15"/>
      <c r="I16" s="18">
        <v>11000</v>
      </c>
      <c r="J16" s="18"/>
      <c r="K16" s="32" t="s">
        <v>93</v>
      </c>
      <c r="L16" s="32"/>
      <c r="M16" s="32" t="s">
        <v>88</v>
      </c>
      <c r="N16" s="32"/>
      <c r="O16" s="32" t="s">
        <v>89</v>
      </c>
      <c r="P16" s="32"/>
      <c r="Q16" s="18">
        <v>5293000</v>
      </c>
      <c r="R16" s="18"/>
      <c r="S16" s="18">
        <v>11000</v>
      </c>
      <c r="T16" s="18"/>
      <c r="U16" s="32" t="s">
        <v>93</v>
      </c>
    </row>
    <row r="17" spans="1:21" ht="21.75" customHeight="1" x14ac:dyDescent="0.2">
      <c r="A17" s="6" t="s">
        <v>106</v>
      </c>
      <c r="C17" s="32" t="s">
        <v>88</v>
      </c>
      <c r="D17" s="15"/>
      <c r="E17" s="32" t="s">
        <v>89</v>
      </c>
      <c r="F17" s="15"/>
      <c r="G17" s="18">
        <v>3064000</v>
      </c>
      <c r="H17" s="15"/>
      <c r="I17" s="18">
        <v>700</v>
      </c>
      <c r="J17" s="18"/>
      <c r="K17" s="32" t="s">
        <v>107</v>
      </c>
      <c r="L17" s="32"/>
      <c r="M17" s="32" t="s">
        <v>88</v>
      </c>
      <c r="N17" s="32"/>
      <c r="O17" s="32" t="s">
        <v>90</v>
      </c>
      <c r="P17" s="32"/>
      <c r="Q17" s="18">
        <v>0</v>
      </c>
      <c r="R17" s="18"/>
      <c r="S17" s="18">
        <v>0</v>
      </c>
      <c r="T17" s="18"/>
      <c r="U17" s="32" t="s">
        <v>90</v>
      </c>
    </row>
    <row r="18" spans="1:21" ht="21.75" customHeight="1" x14ac:dyDescent="0.2">
      <c r="A18" s="6" t="s">
        <v>108</v>
      </c>
      <c r="C18" s="32" t="s">
        <v>88</v>
      </c>
      <c r="D18" s="15"/>
      <c r="E18" s="32" t="s">
        <v>89</v>
      </c>
      <c r="F18" s="15"/>
      <c r="G18" s="18">
        <v>3392000</v>
      </c>
      <c r="H18" s="15"/>
      <c r="I18" s="18">
        <v>1334</v>
      </c>
      <c r="J18" s="18"/>
      <c r="K18" s="32" t="s">
        <v>109</v>
      </c>
      <c r="L18" s="32"/>
      <c r="M18" s="32" t="s">
        <v>88</v>
      </c>
      <c r="N18" s="32"/>
      <c r="O18" s="32" t="s">
        <v>89</v>
      </c>
      <c r="P18" s="32"/>
      <c r="Q18" s="18">
        <v>5407000</v>
      </c>
      <c r="R18" s="18"/>
      <c r="S18" s="18">
        <v>1334</v>
      </c>
      <c r="T18" s="18"/>
      <c r="U18" s="32" t="s">
        <v>109</v>
      </c>
    </row>
    <row r="19" spans="1:21" ht="21.75" customHeight="1" x14ac:dyDescent="0.2">
      <c r="A19" s="6" t="s">
        <v>110</v>
      </c>
      <c r="C19" s="32" t="s">
        <v>88</v>
      </c>
      <c r="D19" s="15"/>
      <c r="E19" s="32" t="s">
        <v>89</v>
      </c>
      <c r="F19" s="15"/>
      <c r="G19" s="18">
        <v>139181000</v>
      </c>
      <c r="H19" s="15"/>
      <c r="I19" s="18">
        <v>2600</v>
      </c>
      <c r="J19" s="18"/>
      <c r="K19" s="32" t="s">
        <v>99</v>
      </c>
      <c r="L19" s="32"/>
      <c r="M19" s="32" t="s">
        <v>88</v>
      </c>
      <c r="N19" s="32"/>
      <c r="O19" s="32" t="s">
        <v>90</v>
      </c>
      <c r="P19" s="32"/>
      <c r="Q19" s="18">
        <v>0</v>
      </c>
      <c r="R19" s="18"/>
      <c r="S19" s="18">
        <v>0</v>
      </c>
      <c r="T19" s="18"/>
      <c r="U19" s="32" t="s">
        <v>90</v>
      </c>
    </row>
    <row r="20" spans="1:21" ht="21.75" customHeight="1" x14ac:dyDescent="0.2">
      <c r="A20" s="6" t="s">
        <v>111</v>
      </c>
      <c r="C20" s="32" t="s">
        <v>88</v>
      </c>
      <c r="D20" s="15"/>
      <c r="E20" s="32" t="s">
        <v>89</v>
      </c>
      <c r="F20" s="15"/>
      <c r="G20" s="18">
        <v>266158000</v>
      </c>
      <c r="H20" s="15"/>
      <c r="I20" s="18">
        <v>2800</v>
      </c>
      <c r="J20" s="18"/>
      <c r="K20" s="32" t="s">
        <v>112</v>
      </c>
      <c r="L20" s="32"/>
      <c r="M20" s="32" t="s">
        <v>88</v>
      </c>
      <c r="N20" s="32"/>
      <c r="O20" s="32" t="s">
        <v>90</v>
      </c>
      <c r="P20" s="32"/>
      <c r="Q20" s="18">
        <v>0</v>
      </c>
      <c r="R20" s="18"/>
      <c r="S20" s="18">
        <v>0</v>
      </c>
      <c r="T20" s="18"/>
      <c r="U20" s="32" t="s">
        <v>90</v>
      </c>
    </row>
    <row r="21" spans="1:21" ht="21.75" customHeight="1" x14ac:dyDescent="0.2">
      <c r="A21" s="6" t="s">
        <v>113</v>
      </c>
      <c r="C21" s="32" t="s">
        <v>88</v>
      </c>
      <c r="D21" s="15"/>
      <c r="E21" s="32" t="s">
        <v>89</v>
      </c>
      <c r="F21" s="15"/>
      <c r="G21" s="18">
        <v>1655000</v>
      </c>
      <c r="H21" s="15"/>
      <c r="I21" s="18">
        <v>5100</v>
      </c>
      <c r="J21" s="18"/>
      <c r="K21" s="32" t="s">
        <v>9</v>
      </c>
      <c r="L21" s="32"/>
      <c r="M21" s="32" t="s">
        <v>88</v>
      </c>
      <c r="N21" s="32"/>
      <c r="O21" s="32" t="s">
        <v>90</v>
      </c>
      <c r="P21" s="32"/>
      <c r="Q21" s="18">
        <v>0</v>
      </c>
      <c r="R21" s="18"/>
      <c r="S21" s="18">
        <v>0</v>
      </c>
      <c r="T21" s="18"/>
      <c r="U21" s="32" t="s">
        <v>90</v>
      </c>
    </row>
    <row r="22" spans="1:21" ht="21.75" customHeight="1" x14ac:dyDescent="0.2">
      <c r="A22" s="6" t="s">
        <v>114</v>
      </c>
      <c r="C22" s="32" t="s">
        <v>88</v>
      </c>
      <c r="D22" s="15"/>
      <c r="E22" s="32" t="s">
        <v>89</v>
      </c>
      <c r="F22" s="15"/>
      <c r="G22" s="18">
        <v>966000</v>
      </c>
      <c r="H22" s="15"/>
      <c r="I22" s="18">
        <v>400</v>
      </c>
      <c r="J22" s="18"/>
      <c r="K22" s="32" t="s">
        <v>115</v>
      </c>
      <c r="L22" s="32"/>
      <c r="M22" s="32" t="s">
        <v>88</v>
      </c>
      <c r="N22" s="32"/>
      <c r="O22" s="32" t="s">
        <v>89</v>
      </c>
      <c r="P22" s="32"/>
      <c r="Q22" s="18">
        <v>33116000</v>
      </c>
      <c r="R22" s="18"/>
      <c r="S22" s="18">
        <v>400</v>
      </c>
      <c r="T22" s="18"/>
      <c r="U22" s="32" t="s">
        <v>115</v>
      </c>
    </row>
    <row r="23" spans="1:21" ht="21.75" customHeight="1" x14ac:dyDescent="0.2">
      <c r="A23" s="6" t="s">
        <v>116</v>
      </c>
      <c r="C23" s="32" t="s">
        <v>88</v>
      </c>
      <c r="D23" s="15"/>
      <c r="E23" s="32" t="s">
        <v>89</v>
      </c>
      <c r="F23" s="15"/>
      <c r="G23" s="18">
        <v>999000</v>
      </c>
      <c r="H23" s="15"/>
      <c r="I23" s="18">
        <v>1783</v>
      </c>
      <c r="J23" s="18"/>
      <c r="K23" s="32" t="s">
        <v>95</v>
      </c>
      <c r="L23" s="32"/>
      <c r="M23" s="32" t="s">
        <v>88</v>
      </c>
      <c r="N23" s="32"/>
      <c r="O23" s="32" t="s">
        <v>90</v>
      </c>
      <c r="P23" s="32"/>
      <c r="Q23" s="18">
        <v>0</v>
      </c>
      <c r="R23" s="18"/>
      <c r="S23" s="18">
        <v>0</v>
      </c>
      <c r="T23" s="18"/>
      <c r="U23" s="32" t="s">
        <v>90</v>
      </c>
    </row>
    <row r="24" spans="1:21" ht="21.75" customHeight="1" x14ac:dyDescent="0.2">
      <c r="A24" s="6" t="s">
        <v>117</v>
      </c>
      <c r="C24" s="32" t="s">
        <v>88</v>
      </c>
      <c r="D24" s="15"/>
      <c r="E24" s="32" t="s">
        <v>89</v>
      </c>
      <c r="F24" s="15"/>
      <c r="G24" s="18">
        <v>240000</v>
      </c>
      <c r="H24" s="15"/>
      <c r="I24" s="18">
        <v>1812</v>
      </c>
      <c r="J24" s="18"/>
      <c r="K24" s="32" t="s">
        <v>118</v>
      </c>
      <c r="L24" s="32"/>
      <c r="M24" s="32" t="s">
        <v>88</v>
      </c>
      <c r="N24" s="32"/>
      <c r="O24" s="32" t="s">
        <v>89</v>
      </c>
      <c r="P24" s="32"/>
      <c r="Q24" s="18">
        <v>240000</v>
      </c>
      <c r="R24" s="18"/>
      <c r="S24" s="18">
        <v>1812</v>
      </c>
      <c r="T24" s="18"/>
      <c r="U24" s="32" t="s">
        <v>118</v>
      </c>
    </row>
    <row r="25" spans="1:21" ht="21.75" customHeight="1" x14ac:dyDescent="0.2">
      <c r="A25" s="6" t="s">
        <v>119</v>
      </c>
      <c r="C25" s="32" t="s">
        <v>88</v>
      </c>
      <c r="D25" s="15"/>
      <c r="E25" s="32" t="s">
        <v>89</v>
      </c>
      <c r="F25" s="15"/>
      <c r="G25" s="18">
        <v>19672000</v>
      </c>
      <c r="H25" s="15"/>
      <c r="I25" s="18">
        <v>2118</v>
      </c>
      <c r="J25" s="18"/>
      <c r="K25" s="32" t="s">
        <v>99</v>
      </c>
      <c r="L25" s="32"/>
      <c r="M25" s="32" t="s">
        <v>88</v>
      </c>
      <c r="N25" s="32"/>
      <c r="O25" s="32" t="s">
        <v>90</v>
      </c>
      <c r="P25" s="32"/>
      <c r="Q25" s="18">
        <v>0</v>
      </c>
      <c r="R25" s="18"/>
      <c r="S25" s="18">
        <v>0</v>
      </c>
      <c r="T25" s="18"/>
      <c r="U25" s="32" t="s">
        <v>90</v>
      </c>
    </row>
    <row r="26" spans="1:21" ht="21.75" customHeight="1" x14ac:dyDescent="0.2">
      <c r="A26" s="6" t="s">
        <v>120</v>
      </c>
      <c r="C26" s="32" t="s">
        <v>88</v>
      </c>
      <c r="D26" s="15"/>
      <c r="E26" s="32" t="s">
        <v>89</v>
      </c>
      <c r="F26" s="15"/>
      <c r="G26" s="18">
        <v>60000</v>
      </c>
      <c r="H26" s="15"/>
      <c r="I26" s="18">
        <v>950</v>
      </c>
      <c r="J26" s="18"/>
      <c r="K26" s="32" t="s">
        <v>121</v>
      </c>
      <c r="L26" s="32"/>
      <c r="M26" s="32" t="s">
        <v>88</v>
      </c>
      <c r="N26" s="32"/>
      <c r="O26" s="32" t="s">
        <v>90</v>
      </c>
      <c r="P26" s="32"/>
      <c r="Q26" s="18">
        <v>0</v>
      </c>
      <c r="R26" s="18"/>
      <c r="S26" s="18">
        <v>0</v>
      </c>
      <c r="T26" s="18"/>
      <c r="U26" s="32" t="s">
        <v>90</v>
      </c>
    </row>
    <row r="27" spans="1:21" ht="21.75" customHeight="1" x14ac:dyDescent="0.2">
      <c r="A27" s="6" t="s">
        <v>122</v>
      </c>
      <c r="C27" s="32" t="s">
        <v>88</v>
      </c>
      <c r="D27" s="15"/>
      <c r="E27" s="32" t="s">
        <v>89</v>
      </c>
      <c r="F27" s="15"/>
      <c r="G27" s="18">
        <v>8371000</v>
      </c>
      <c r="H27" s="15"/>
      <c r="I27" s="18">
        <v>3000</v>
      </c>
      <c r="J27" s="18"/>
      <c r="K27" s="32" t="s">
        <v>99</v>
      </c>
      <c r="L27" s="32"/>
      <c r="M27" s="32" t="s">
        <v>88</v>
      </c>
      <c r="N27" s="32"/>
      <c r="O27" s="32" t="s">
        <v>90</v>
      </c>
      <c r="P27" s="32"/>
      <c r="Q27" s="18">
        <v>0</v>
      </c>
      <c r="R27" s="18"/>
      <c r="S27" s="18">
        <v>0</v>
      </c>
      <c r="T27" s="18"/>
      <c r="U27" s="32" t="s">
        <v>90</v>
      </c>
    </row>
    <row r="28" spans="1:21" ht="21.75" customHeight="1" x14ac:dyDescent="0.2">
      <c r="A28" s="6" t="s">
        <v>123</v>
      </c>
      <c r="C28" s="32" t="s">
        <v>88</v>
      </c>
      <c r="D28" s="15"/>
      <c r="E28" s="32" t="s">
        <v>89</v>
      </c>
      <c r="F28" s="15"/>
      <c r="G28" s="18">
        <v>68021000</v>
      </c>
      <c r="H28" s="15"/>
      <c r="I28" s="18">
        <v>1100</v>
      </c>
      <c r="J28" s="18"/>
      <c r="K28" s="32" t="s">
        <v>124</v>
      </c>
      <c r="L28" s="32"/>
      <c r="M28" s="32" t="s">
        <v>88</v>
      </c>
      <c r="N28" s="32"/>
      <c r="O28" s="32" t="s">
        <v>90</v>
      </c>
      <c r="P28" s="32"/>
      <c r="Q28" s="18">
        <v>0</v>
      </c>
      <c r="R28" s="18"/>
      <c r="S28" s="18">
        <v>0</v>
      </c>
      <c r="T28" s="18"/>
      <c r="U28" s="32" t="s">
        <v>90</v>
      </c>
    </row>
    <row r="29" spans="1:21" ht="21.75" customHeight="1" x14ac:dyDescent="0.2">
      <c r="A29" s="6" t="s">
        <v>125</v>
      </c>
      <c r="C29" s="32" t="s">
        <v>88</v>
      </c>
      <c r="D29" s="15"/>
      <c r="E29" s="32" t="s">
        <v>89</v>
      </c>
      <c r="F29" s="15"/>
      <c r="G29" s="18">
        <v>1541000</v>
      </c>
      <c r="H29" s="15"/>
      <c r="I29" s="18">
        <v>900</v>
      </c>
      <c r="J29" s="18"/>
      <c r="K29" s="32" t="s">
        <v>91</v>
      </c>
      <c r="L29" s="32"/>
      <c r="M29" s="32" t="s">
        <v>88</v>
      </c>
      <c r="N29" s="32"/>
      <c r="O29" s="32" t="s">
        <v>89</v>
      </c>
      <c r="P29" s="32"/>
      <c r="Q29" s="18">
        <v>1542000</v>
      </c>
      <c r="R29" s="18"/>
      <c r="S29" s="18">
        <v>900</v>
      </c>
      <c r="T29" s="18"/>
      <c r="U29" s="32" t="s">
        <v>91</v>
      </c>
    </row>
    <row r="30" spans="1:21" ht="21.75" customHeight="1" x14ac:dyDescent="0.2">
      <c r="A30" s="6" t="s">
        <v>126</v>
      </c>
      <c r="C30" s="32" t="s">
        <v>88</v>
      </c>
      <c r="D30" s="15"/>
      <c r="E30" s="32" t="s">
        <v>89</v>
      </c>
      <c r="F30" s="15"/>
      <c r="G30" s="18">
        <v>2505000</v>
      </c>
      <c r="H30" s="15"/>
      <c r="I30" s="18">
        <v>500</v>
      </c>
      <c r="J30" s="18"/>
      <c r="K30" s="32" t="s">
        <v>99</v>
      </c>
      <c r="L30" s="32"/>
      <c r="M30" s="32" t="s">
        <v>88</v>
      </c>
      <c r="N30" s="32"/>
      <c r="O30" s="32" t="s">
        <v>90</v>
      </c>
      <c r="P30" s="32"/>
      <c r="Q30" s="18">
        <v>0</v>
      </c>
      <c r="R30" s="18"/>
      <c r="S30" s="18">
        <v>0</v>
      </c>
      <c r="T30" s="18"/>
      <c r="U30" s="32" t="s">
        <v>90</v>
      </c>
    </row>
    <row r="31" spans="1:21" ht="21.75" customHeight="1" x14ac:dyDescent="0.2">
      <c r="A31" s="6" t="s">
        <v>127</v>
      </c>
      <c r="C31" s="32" t="s">
        <v>88</v>
      </c>
      <c r="D31" s="15"/>
      <c r="E31" s="32" t="s">
        <v>89</v>
      </c>
      <c r="F31" s="15"/>
      <c r="G31" s="18">
        <v>21855000</v>
      </c>
      <c r="H31" s="15"/>
      <c r="I31" s="18">
        <v>900</v>
      </c>
      <c r="J31" s="18"/>
      <c r="K31" s="32" t="s">
        <v>124</v>
      </c>
      <c r="L31" s="32"/>
      <c r="M31" s="32" t="s">
        <v>88</v>
      </c>
      <c r="N31" s="32"/>
      <c r="O31" s="32" t="s">
        <v>90</v>
      </c>
      <c r="P31" s="32"/>
      <c r="Q31" s="18">
        <v>0</v>
      </c>
      <c r="R31" s="18"/>
      <c r="S31" s="18">
        <v>0</v>
      </c>
      <c r="T31" s="18"/>
      <c r="U31" s="32" t="s">
        <v>90</v>
      </c>
    </row>
    <row r="32" spans="1:21" ht="21.75" customHeight="1" x14ac:dyDescent="0.2">
      <c r="A32" s="6" t="s">
        <v>128</v>
      </c>
      <c r="C32" s="32" t="s">
        <v>88</v>
      </c>
      <c r="D32" s="15"/>
      <c r="E32" s="32" t="s">
        <v>89</v>
      </c>
      <c r="F32" s="15"/>
      <c r="G32" s="18">
        <v>45000</v>
      </c>
      <c r="H32" s="15"/>
      <c r="I32" s="18">
        <v>2400</v>
      </c>
      <c r="J32" s="18"/>
      <c r="K32" s="32" t="s">
        <v>129</v>
      </c>
      <c r="L32" s="32"/>
      <c r="M32" s="32" t="s">
        <v>88</v>
      </c>
      <c r="N32" s="32"/>
      <c r="O32" s="32" t="s">
        <v>89</v>
      </c>
      <c r="P32" s="32"/>
      <c r="Q32" s="18">
        <v>60000</v>
      </c>
      <c r="R32" s="18"/>
      <c r="S32" s="18">
        <v>2400</v>
      </c>
      <c r="T32" s="18"/>
      <c r="U32" s="32" t="s">
        <v>129</v>
      </c>
    </row>
    <row r="33" spans="1:21" ht="21.75" customHeight="1" x14ac:dyDescent="0.2">
      <c r="A33" s="6" t="s">
        <v>130</v>
      </c>
      <c r="C33" s="32" t="s">
        <v>88</v>
      </c>
      <c r="D33" s="15"/>
      <c r="E33" s="32" t="s">
        <v>89</v>
      </c>
      <c r="F33" s="15"/>
      <c r="G33" s="18">
        <v>125435000</v>
      </c>
      <c r="H33" s="15"/>
      <c r="I33" s="18">
        <v>1300</v>
      </c>
      <c r="J33" s="18"/>
      <c r="K33" s="32" t="s">
        <v>91</v>
      </c>
      <c r="L33" s="32"/>
      <c r="M33" s="32" t="s">
        <v>88</v>
      </c>
      <c r="N33" s="32"/>
      <c r="O33" s="32" t="s">
        <v>89</v>
      </c>
      <c r="P33" s="32"/>
      <c r="Q33" s="18">
        <v>14435000</v>
      </c>
      <c r="R33" s="18"/>
      <c r="S33" s="18">
        <v>1300</v>
      </c>
      <c r="T33" s="18"/>
      <c r="U33" s="32" t="s">
        <v>91</v>
      </c>
    </row>
    <row r="34" spans="1:21" ht="21.75" customHeight="1" x14ac:dyDescent="0.2">
      <c r="A34" s="6" t="s">
        <v>131</v>
      </c>
      <c r="C34" s="32" t="s">
        <v>88</v>
      </c>
      <c r="D34" s="15"/>
      <c r="E34" s="32" t="s">
        <v>89</v>
      </c>
      <c r="F34" s="15"/>
      <c r="G34" s="18">
        <v>13810000</v>
      </c>
      <c r="H34" s="15"/>
      <c r="I34" s="18">
        <v>1918</v>
      </c>
      <c r="J34" s="18"/>
      <c r="K34" s="32" t="s">
        <v>99</v>
      </c>
      <c r="L34" s="32"/>
      <c r="M34" s="32" t="s">
        <v>88</v>
      </c>
      <c r="N34" s="32"/>
      <c r="O34" s="32" t="s">
        <v>90</v>
      </c>
      <c r="P34" s="32"/>
      <c r="Q34" s="18">
        <v>0</v>
      </c>
      <c r="R34" s="18"/>
      <c r="S34" s="18">
        <v>0</v>
      </c>
      <c r="T34" s="18"/>
      <c r="U34" s="32" t="s">
        <v>90</v>
      </c>
    </row>
    <row r="35" spans="1:21" ht="21.75" customHeight="1" x14ac:dyDescent="0.2">
      <c r="A35" s="6" t="s">
        <v>132</v>
      </c>
      <c r="C35" s="32" t="s">
        <v>88</v>
      </c>
      <c r="D35" s="15"/>
      <c r="E35" s="32" t="s">
        <v>89</v>
      </c>
      <c r="F35" s="15"/>
      <c r="G35" s="18">
        <v>15000</v>
      </c>
      <c r="H35" s="15"/>
      <c r="I35" s="18">
        <v>300</v>
      </c>
      <c r="J35" s="18"/>
      <c r="K35" s="32" t="s">
        <v>99</v>
      </c>
      <c r="L35" s="32"/>
      <c r="M35" s="32" t="s">
        <v>88</v>
      </c>
      <c r="N35" s="32"/>
      <c r="O35" s="32" t="s">
        <v>90</v>
      </c>
      <c r="P35" s="32"/>
      <c r="Q35" s="18">
        <v>0</v>
      </c>
      <c r="R35" s="18"/>
      <c r="S35" s="18">
        <v>0</v>
      </c>
      <c r="T35" s="18"/>
      <c r="U35" s="32" t="s">
        <v>90</v>
      </c>
    </row>
    <row r="36" spans="1:21" ht="21.75" customHeight="1" x14ac:dyDescent="0.2">
      <c r="A36" s="6" t="s">
        <v>133</v>
      </c>
      <c r="C36" s="32" t="s">
        <v>88</v>
      </c>
      <c r="D36" s="15"/>
      <c r="E36" s="32" t="s">
        <v>89</v>
      </c>
      <c r="F36" s="15"/>
      <c r="G36" s="18">
        <v>100000</v>
      </c>
      <c r="H36" s="15"/>
      <c r="I36" s="18">
        <v>2400</v>
      </c>
      <c r="J36" s="18"/>
      <c r="K36" s="32" t="s">
        <v>134</v>
      </c>
      <c r="L36" s="32"/>
      <c r="M36" s="32" t="s">
        <v>88</v>
      </c>
      <c r="N36" s="32"/>
      <c r="O36" s="32" t="s">
        <v>89</v>
      </c>
      <c r="P36" s="32"/>
      <c r="Q36" s="18">
        <v>1300000</v>
      </c>
      <c r="R36" s="18"/>
      <c r="S36" s="18">
        <v>2400</v>
      </c>
      <c r="T36" s="18"/>
      <c r="U36" s="32" t="s">
        <v>134</v>
      </c>
    </row>
    <row r="37" spans="1:21" ht="21.75" customHeight="1" x14ac:dyDescent="0.2">
      <c r="A37" s="6" t="s">
        <v>135</v>
      </c>
      <c r="C37" s="32" t="s">
        <v>88</v>
      </c>
      <c r="D37" s="15"/>
      <c r="E37" s="32" t="s">
        <v>89</v>
      </c>
      <c r="F37" s="15"/>
      <c r="G37" s="18">
        <v>440000</v>
      </c>
      <c r="H37" s="15"/>
      <c r="I37" s="18">
        <v>1612</v>
      </c>
      <c r="J37" s="18"/>
      <c r="K37" s="32" t="s">
        <v>118</v>
      </c>
      <c r="L37" s="32"/>
      <c r="M37" s="32" t="s">
        <v>88</v>
      </c>
      <c r="N37" s="32"/>
      <c r="O37" s="32" t="s">
        <v>89</v>
      </c>
      <c r="P37" s="32"/>
      <c r="Q37" s="18">
        <v>440000</v>
      </c>
      <c r="R37" s="18"/>
      <c r="S37" s="18">
        <v>1612</v>
      </c>
      <c r="T37" s="18"/>
      <c r="U37" s="32" t="s">
        <v>118</v>
      </c>
    </row>
    <row r="38" spans="1:21" ht="21.75" customHeight="1" x14ac:dyDescent="0.2">
      <c r="A38" s="6" t="s">
        <v>136</v>
      </c>
      <c r="C38" s="32" t="s">
        <v>88</v>
      </c>
      <c r="D38" s="15"/>
      <c r="E38" s="32" t="s">
        <v>89</v>
      </c>
      <c r="F38" s="15"/>
      <c r="G38" s="18">
        <v>1201000</v>
      </c>
      <c r="H38" s="15"/>
      <c r="I38" s="18">
        <v>800</v>
      </c>
      <c r="J38" s="18"/>
      <c r="K38" s="32" t="s">
        <v>121</v>
      </c>
      <c r="L38" s="32"/>
      <c r="M38" s="32" t="s">
        <v>88</v>
      </c>
      <c r="N38" s="32"/>
      <c r="O38" s="32" t="s">
        <v>90</v>
      </c>
      <c r="P38" s="32"/>
      <c r="Q38" s="18">
        <v>0</v>
      </c>
      <c r="R38" s="18"/>
      <c r="S38" s="18">
        <v>0</v>
      </c>
      <c r="T38" s="18"/>
      <c r="U38" s="32" t="s">
        <v>90</v>
      </c>
    </row>
    <row r="39" spans="1:21" ht="21.75" customHeight="1" x14ac:dyDescent="0.2">
      <c r="A39" s="6" t="s">
        <v>137</v>
      </c>
      <c r="C39" s="32" t="s">
        <v>88</v>
      </c>
      <c r="D39" s="15"/>
      <c r="E39" s="32" t="s">
        <v>89</v>
      </c>
      <c r="F39" s="15"/>
      <c r="G39" s="18">
        <v>442000</v>
      </c>
      <c r="H39" s="15"/>
      <c r="I39" s="18">
        <v>2800</v>
      </c>
      <c r="J39" s="18"/>
      <c r="K39" s="32" t="s">
        <v>97</v>
      </c>
      <c r="L39" s="32"/>
      <c r="M39" s="32" t="s">
        <v>88</v>
      </c>
      <c r="N39" s="32"/>
      <c r="O39" s="32" t="s">
        <v>89</v>
      </c>
      <c r="P39" s="32"/>
      <c r="Q39" s="18">
        <v>952000</v>
      </c>
      <c r="R39" s="18"/>
      <c r="S39" s="18">
        <v>2800</v>
      </c>
      <c r="T39" s="18"/>
      <c r="U39" s="32" t="s">
        <v>97</v>
      </c>
    </row>
    <row r="40" spans="1:21" ht="21.75" customHeight="1" x14ac:dyDescent="0.2">
      <c r="A40" s="6" t="s">
        <v>138</v>
      </c>
      <c r="C40" s="32" t="s">
        <v>88</v>
      </c>
      <c r="D40" s="15"/>
      <c r="E40" s="32" t="s">
        <v>89</v>
      </c>
      <c r="F40" s="15"/>
      <c r="G40" s="18">
        <v>18000</v>
      </c>
      <c r="H40" s="15"/>
      <c r="I40" s="18">
        <v>1000</v>
      </c>
      <c r="J40" s="18"/>
      <c r="K40" s="32" t="s">
        <v>139</v>
      </c>
      <c r="L40" s="32"/>
      <c r="M40" s="32" t="s">
        <v>88</v>
      </c>
      <c r="N40" s="32"/>
      <c r="O40" s="32" t="s">
        <v>89</v>
      </c>
      <c r="P40" s="32"/>
      <c r="Q40" s="18">
        <v>83665000</v>
      </c>
      <c r="R40" s="18"/>
      <c r="S40" s="18">
        <v>1000</v>
      </c>
      <c r="T40" s="18"/>
      <c r="U40" s="32" t="s">
        <v>139</v>
      </c>
    </row>
    <row r="41" spans="1:21" ht="21.75" customHeight="1" x14ac:dyDescent="0.2">
      <c r="A41" s="6" t="s">
        <v>77</v>
      </c>
      <c r="C41" s="32" t="s">
        <v>88</v>
      </c>
      <c r="D41" s="15"/>
      <c r="E41" s="32" t="s">
        <v>89</v>
      </c>
      <c r="F41" s="15"/>
      <c r="G41" s="18">
        <v>5393000</v>
      </c>
      <c r="H41" s="15"/>
      <c r="I41" s="18">
        <v>3000</v>
      </c>
      <c r="J41" s="18"/>
      <c r="K41" s="32" t="s">
        <v>93</v>
      </c>
      <c r="L41" s="32"/>
      <c r="M41" s="32" t="s">
        <v>88</v>
      </c>
      <c r="N41" s="32"/>
      <c r="O41" s="32" t="s">
        <v>90</v>
      </c>
      <c r="P41" s="32"/>
      <c r="Q41" s="18">
        <v>0</v>
      </c>
      <c r="R41" s="18"/>
      <c r="S41" s="18">
        <v>0</v>
      </c>
      <c r="T41" s="18"/>
      <c r="U41" s="32" t="s">
        <v>90</v>
      </c>
    </row>
    <row r="42" spans="1:21" ht="21.75" customHeight="1" x14ac:dyDescent="0.2">
      <c r="A42" s="6" t="s">
        <v>140</v>
      </c>
      <c r="C42" s="32" t="s">
        <v>88</v>
      </c>
      <c r="D42" s="15"/>
      <c r="E42" s="32" t="s">
        <v>89</v>
      </c>
      <c r="F42" s="15"/>
      <c r="G42" s="18">
        <v>120454000</v>
      </c>
      <c r="H42" s="15"/>
      <c r="I42" s="18">
        <v>1200</v>
      </c>
      <c r="J42" s="18"/>
      <c r="K42" s="32" t="s">
        <v>91</v>
      </c>
      <c r="L42" s="32"/>
      <c r="M42" s="32" t="s">
        <v>88</v>
      </c>
      <c r="N42" s="32"/>
      <c r="O42" s="32" t="s">
        <v>89</v>
      </c>
      <c r="P42" s="32"/>
      <c r="Q42" s="18">
        <v>119454000</v>
      </c>
      <c r="R42" s="18"/>
      <c r="S42" s="18">
        <v>1200</v>
      </c>
      <c r="T42" s="18"/>
      <c r="U42" s="32" t="s">
        <v>91</v>
      </c>
    </row>
    <row r="43" spans="1:21" ht="21.75" customHeight="1" x14ac:dyDescent="0.2">
      <c r="A43" s="6" t="s">
        <v>141</v>
      </c>
      <c r="C43" s="32" t="s">
        <v>88</v>
      </c>
      <c r="D43" s="15"/>
      <c r="E43" s="32" t="s">
        <v>89</v>
      </c>
      <c r="F43" s="15"/>
      <c r="G43" s="18">
        <v>1000</v>
      </c>
      <c r="H43" s="15"/>
      <c r="I43" s="18">
        <v>3200</v>
      </c>
      <c r="J43" s="18"/>
      <c r="K43" s="32" t="s">
        <v>142</v>
      </c>
      <c r="L43" s="32"/>
      <c r="M43" s="32" t="s">
        <v>88</v>
      </c>
      <c r="N43" s="32"/>
      <c r="O43" s="32" t="s">
        <v>90</v>
      </c>
      <c r="P43" s="32"/>
      <c r="Q43" s="18">
        <v>0</v>
      </c>
      <c r="R43" s="18"/>
      <c r="S43" s="18">
        <v>0</v>
      </c>
      <c r="T43" s="18"/>
      <c r="U43" s="32" t="s">
        <v>90</v>
      </c>
    </row>
    <row r="44" spans="1:21" ht="21.75" customHeight="1" x14ac:dyDescent="0.2">
      <c r="A44" s="6" t="s">
        <v>143</v>
      </c>
      <c r="C44" s="32" t="s">
        <v>88</v>
      </c>
      <c r="D44" s="15"/>
      <c r="E44" s="32" t="s">
        <v>89</v>
      </c>
      <c r="F44" s="15"/>
      <c r="G44" s="18">
        <v>103000</v>
      </c>
      <c r="H44" s="15"/>
      <c r="I44" s="18">
        <v>2000</v>
      </c>
      <c r="J44" s="18"/>
      <c r="K44" s="32" t="s">
        <v>144</v>
      </c>
      <c r="L44" s="32"/>
      <c r="M44" s="32" t="s">
        <v>88</v>
      </c>
      <c r="N44" s="32"/>
      <c r="O44" s="32" t="s">
        <v>89</v>
      </c>
      <c r="P44" s="32"/>
      <c r="Q44" s="18">
        <v>1458000</v>
      </c>
      <c r="R44" s="18"/>
      <c r="S44" s="18">
        <v>2000</v>
      </c>
      <c r="T44" s="18"/>
      <c r="U44" s="32" t="s">
        <v>144</v>
      </c>
    </row>
    <row r="45" spans="1:21" ht="21.75" customHeight="1" x14ac:dyDescent="0.2">
      <c r="A45" s="6" t="s">
        <v>145</v>
      </c>
      <c r="C45" s="32" t="s">
        <v>88</v>
      </c>
      <c r="D45" s="15"/>
      <c r="E45" s="32" t="s">
        <v>89</v>
      </c>
      <c r="F45" s="15"/>
      <c r="G45" s="18">
        <v>204954000</v>
      </c>
      <c r="H45" s="15"/>
      <c r="I45" s="18">
        <v>1000</v>
      </c>
      <c r="J45" s="18"/>
      <c r="K45" s="32" t="s">
        <v>91</v>
      </c>
      <c r="L45" s="32"/>
      <c r="M45" s="32" t="s">
        <v>88</v>
      </c>
      <c r="N45" s="32"/>
      <c r="O45" s="32" t="s">
        <v>89</v>
      </c>
      <c r="P45" s="32"/>
      <c r="Q45" s="18">
        <v>204954000</v>
      </c>
      <c r="R45" s="18"/>
      <c r="S45" s="18">
        <v>1000</v>
      </c>
      <c r="T45" s="18"/>
      <c r="U45" s="32" t="s">
        <v>91</v>
      </c>
    </row>
    <row r="46" spans="1:21" ht="21.75" customHeight="1" x14ac:dyDescent="0.2">
      <c r="A46" s="6" t="s">
        <v>146</v>
      </c>
      <c r="C46" s="32" t="s">
        <v>88</v>
      </c>
      <c r="D46" s="15"/>
      <c r="E46" s="32" t="s">
        <v>89</v>
      </c>
      <c r="F46" s="15"/>
      <c r="G46" s="18">
        <v>4802000</v>
      </c>
      <c r="H46" s="15"/>
      <c r="I46" s="18">
        <v>2200</v>
      </c>
      <c r="J46" s="18"/>
      <c r="K46" s="32" t="s">
        <v>99</v>
      </c>
      <c r="L46" s="32"/>
      <c r="M46" s="32" t="s">
        <v>88</v>
      </c>
      <c r="N46" s="32"/>
      <c r="O46" s="32" t="s">
        <v>90</v>
      </c>
      <c r="P46" s="32"/>
      <c r="Q46" s="18">
        <v>0</v>
      </c>
      <c r="R46" s="18"/>
      <c r="S46" s="18">
        <v>0</v>
      </c>
      <c r="T46" s="18"/>
      <c r="U46" s="32" t="s">
        <v>90</v>
      </c>
    </row>
    <row r="47" spans="1:21" ht="21.75" customHeight="1" x14ac:dyDescent="0.2">
      <c r="A47" s="6" t="s">
        <v>147</v>
      </c>
      <c r="C47" s="32" t="s">
        <v>88</v>
      </c>
      <c r="D47" s="15"/>
      <c r="E47" s="32" t="s">
        <v>89</v>
      </c>
      <c r="F47" s="15"/>
      <c r="G47" s="18">
        <v>2872000</v>
      </c>
      <c r="H47" s="15"/>
      <c r="I47" s="18">
        <v>3250</v>
      </c>
      <c r="J47" s="18"/>
      <c r="K47" s="32" t="s">
        <v>93</v>
      </c>
      <c r="L47" s="32"/>
      <c r="M47" s="32" t="s">
        <v>88</v>
      </c>
      <c r="N47" s="32"/>
      <c r="O47" s="32" t="s">
        <v>90</v>
      </c>
      <c r="P47" s="32"/>
      <c r="Q47" s="18">
        <v>0</v>
      </c>
      <c r="R47" s="18"/>
      <c r="S47" s="18">
        <v>0</v>
      </c>
      <c r="T47" s="18"/>
      <c r="U47" s="32" t="s">
        <v>90</v>
      </c>
    </row>
    <row r="48" spans="1:21" ht="21.75" customHeight="1" x14ac:dyDescent="0.2">
      <c r="A48" s="6" t="s">
        <v>148</v>
      </c>
      <c r="C48" s="32" t="s">
        <v>88</v>
      </c>
      <c r="D48" s="15"/>
      <c r="E48" s="32" t="s">
        <v>89</v>
      </c>
      <c r="F48" s="15"/>
      <c r="G48" s="18">
        <v>260000</v>
      </c>
      <c r="H48" s="15"/>
      <c r="I48" s="18">
        <v>2200</v>
      </c>
      <c r="J48" s="18"/>
      <c r="K48" s="32" t="s">
        <v>112</v>
      </c>
      <c r="L48" s="32"/>
      <c r="M48" s="32" t="s">
        <v>88</v>
      </c>
      <c r="N48" s="32"/>
      <c r="O48" s="32" t="s">
        <v>90</v>
      </c>
      <c r="P48" s="32"/>
      <c r="Q48" s="18">
        <v>0</v>
      </c>
      <c r="R48" s="18"/>
      <c r="S48" s="18">
        <v>0</v>
      </c>
      <c r="T48" s="18"/>
      <c r="U48" s="32" t="s">
        <v>90</v>
      </c>
    </row>
    <row r="49" spans="1:21" ht="21.75" customHeight="1" x14ac:dyDescent="0.2">
      <c r="A49" s="6" t="s">
        <v>149</v>
      </c>
      <c r="C49" s="32" t="s">
        <v>88</v>
      </c>
      <c r="D49" s="15"/>
      <c r="E49" s="32" t="s">
        <v>89</v>
      </c>
      <c r="F49" s="15"/>
      <c r="G49" s="18">
        <v>40000</v>
      </c>
      <c r="H49" s="15"/>
      <c r="I49" s="18">
        <v>7500</v>
      </c>
      <c r="J49" s="18"/>
      <c r="K49" s="32" t="s">
        <v>97</v>
      </c>
      <c r="L49" s="32"/>
      <c r="M49" s="32" t="s">
        <v>88</v>
      </c>
      <c r="N49" s="32"/>
      <c r="O49" s="32" t="s">
        <v>89</v>
      </c>
      <c r="P49" s="32"/>
      <c r="Q49" s="18">
        <v>40000</v>
      </c>
      <c r="R49" s="18"/>
      <c r="S49" s="18">
        <v>7130</v>
      </c>
      <c r="T49" s="18"/>
      <c r="U49" s="32" t="s">
        <v>97</v>
      </c>
    </row>
    <row r="50" spans="1:21" ht="21.75" customHeight="1" x14ac:dyDescent="0.2">
      <c r="A50" s="6" t="s">
        <v>150</v>
      </c>
      <c r="C50" s="32" t="s">
        <v>88</v>
      </c>
      <c r="D50" s="15"/>
      <c r="E50" s="32" t="s">
        <v>89</v>
      </c>
      <c r="F50" s="15"/>
      <c r="G50" s="18">
        <v>443000</v>
      </c>
      <c r="H50" s="15"/>
      <c r="I50" s="18">
        <v>1000</v>
      </c>
      <c r="J50" s="18"/>
      <c r="K50" s="32" t="s">
        <v>151</v>
      </c>
      <c r="L50" s="32"/>
      <c r="M50" s="32" t="s">
        <v>88</v>
      </c>
      <c r="N50" s="32"/>
      <c r="O50" s="32" t="s">
        <v>89</v>
      </c>
      <c r="P50" s="32"/>
      <c r="Q50" s="18">
        <v>4243000</v>
      </c>
      <c r="R50" s="18"/>
      <c r="S50" s="18">
        <v>1000</v>
      </c>
      <c r="T50" s="18"/>
      <c r="U50" s="32" t="s">
        <v>151</v>
      </c>
    </row>
    <row r="51" spans="1:21" ht="21.75" customHeight="1" x14ac:dyDescent="0.2">
      <c r="A51" s="6" t="s">
        <v>152</v>
      </c>
      <c r="C51" s="32" t="s">
        <v>88</v>
      </c>
      <c r="D51" s="15"/>
      <c r="E51" s="32" t="s">
        <v>89</v>
      </c>
      <c r="F51" s="15"/>
      <c r="G51" s="18">
        <v>42199000</v>
      </c>
      <c r="H51" s="15"/>
      <c r="I51" s="18">
        <v>1434</v>
      </c>
      <c r="J51" s="18"/>
      <c r="K51" s="32" t="s">
        <v>109</v>
      </c>
      <c r="L51" s="32"/>
      <c r="M51" s="32" t="s">
        <v>88</v>
      </c>
      <c r="N51" s="32"/>
      <c r="O51" s="32" t="s">
        <v>89</v>
      </c>
      <c r="P51" s="32"/>
      <c r="Q51" s="18">
        <v>42341000</v>
      </c>
      <c r="R51" s="18"/>
      <c r="S51" s="18">
        <v>1434</v>
      </c>
      <c r="T51" s="18"/>
      <c r="U51" s="32" t="s">
        <v>109</v>
      </c>
    </row>
    <row r="52" spans="1:21" ht="21.75" customHeight="1" x14ac:dyDescent="0.2">
      <c r="A52" s="194">
        <v>3</v>
      </c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</row>
    <row r="53" spans="1:21" ht="21.75" customHeight="1" x14ac:dyDescent="0.2">
      <c r="A53" s="188" t="s">
        <v>0</v>
      </c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</row>
    <row r="54" spans="1:21" ht="21.75" customHeight="1" x14ac:dyDescent="0.2">
      <c r="A54" s="188" t="s">
        <v>1</v>
      </c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</row>
    <row r="55" spans="1:21" ht="21.75" customHeight="1" x14ac:dyDescent="0.2">
      <c r="A55" s="188" t="s">
        <v>2</v>
      </c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</row>
    <row r="56" spans="1:21" ht="21.75" customHeight="1" x14ac:dyDescent="0.2">
      <c r="A56" s="28" t="s">
        <v>83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</row>
    <row r="57" spans="1:21" ht="21.75" customHeight="1" x14ac:dyDescent="0.2">
      <c r="C57" s="195" t="s">
        <v>7</v>
      </c>
      <c r="D57" s="195"/>
      <c r="E57" s="195"/>
      <c r="F57" s="195"/>
      <c r="G57" s="195"/>
      <c r="H57" s="195"/>
      <c r="I57" s="195"/>
      <c r="J57" s="195"/>
      <c r="K57" s="195"/>
      <c r="L57" s="30"/>
      <c r="M57" s="195" t="s">
        <v>9</v>
      </c>
      <c r="N57" s="195"/>
      <c r="O57" s="195"/>
      <c r="P57" s="195"/>
      <c r="Q57" s="195"/>
      <c r="R57" s="195"/>
      <c r="S57" s="195"/>
      <c r="T57" s="195"/>
      <c r="U57" s="195"/>
    </row>
    <row r="58" spans="1:21" ht="21.75" customHeight="1" x14ac:dyDescent="0.2">
      <c r="A58" s="2" t="s">
        <v>80</v>
      </c>
      <c r="C58" s="4" t="s">
        <v>84</v>
      </c>
      <c r="D58" s="33"/>
      <c r="E58" s="4" t="s">
        <v>85</v>
      </c>
      <c r="F58" s="33"/>
      <c r="G58" s="4" t="s">
        <v>86</v>
      </c>
      <c r="H58" s="33"/>
      <c r="I58" s="4" t="s">
        <v>81</v>
      </c>
      <c r="J58" s="4"/>
      <c r="K58" s="4" t="s">
        <v>82</v>
      </c>
      <c r="L58" s="4"/>
      <c r="M58" s="4" t="s">
        <v>84</v>
      </c>
      <c r="N58" s="4"/>
      <c r="O58" s="4" t="s">
        <v>85</v>
      </c>
      <c r="P58" s="4"/>
      <c r="Q58" s="4" t="s">
        <v>86</v>
      </c>
      <c r="R58" s="4"/>
      <c r="S58" s="4" t="s">
        <v>81</v>
      </c>
      <c r="T58" s="4"/>
      <c r="U58" s="4" t="s">
        <v>82</v>
      </c>
    </row>
    <row r="59" spans="1:21" ht="21.75" customHeight="1" x14ac:dyDescent="0.2">
      <c r="A59" s="6" t="s">
        <v>171</v>
      </c>
      <c r="C59" s="32" t="s">
        <v>88</v>
      </c>
      <c r="D59" s="15"/>
      <c r="E59" s="32" t="s">
        <v>89</v>
      </c>
      <c r="F59" s="15"/>
      <c r="G59" s="18">
        <v>2147000</v>
      </c>
      <c r="H59" s="15"/>
      <c r="I59" s="18">
        <v>1683</v>
      </c>
      <c r="J59" s="18"/>
      <c r="K59" s="32" t="s">
        <v>95</v>
      </c>
      <c r="L59" s="32"/>
      <c r="M59" s="32" t="s">
        <v>88</v>
      </c>
      <c r="N59" s="32"/>
      <c r="O59" s="32" t="s">
        <v>90</v>
      </c>
      <c r="P59" s="32"/>
      <c r="Q59" s="18">
        <v>0</v>
      </c>
      <c r="R59" s="18"/>
      <c r="S59" s="18">
        <v>0</v>
      </c>
      <c r="T59" s="18"/>
      <c r="U59" s="32" t="s">
        <v>90</v>
      </c>
    </row>
    <row r="60" spans="1:21" ht="21.75" customHeight="1" x14ac:dyDescent="0.2">
      <c r="A60" s="6" t="s">
        <v>153</v>
      </c>
      <c r="C60" s="32" t="s">
        <v>88</v>
      </c>
      <c r="D60" s="15"/>
      <c r="E60" s="32" t="s">
        <v>89</v>
      </c>
      <c r="F60" s="15"/>
      <c r="G60" s="18">
        <v>24731000</v>
      </c>
      <c r="H60" s="15"/>
      <c r="I60" s="18">
        <v>800</v>
      </c>
      <c r="J60" s="18"/>
      <c r="K60" s="32" t="s">
        <v>124</v>
      </c>
      <c r="L60" s="32"/>
      <c r="M60" s="32" t="s">
        <v>88</v>
      </c>
      <c r="N60" s="32"/>
      <c r="O60" s="32" t="s">
        <v>90</v>
      </c>
      <c r="P60" s="32"/>
      <c r="Q60" s="18">
        <v>0</v>
      </c>
      <c r="R60" s="18"/>
      <c r="S60" s="18">
        <v>0</v>
      </c>
      <c r="T60" s="18"/>
      <c r="U60" s="32" t="s">
        <v>90</v>
      </c>
    </row>
    <row r="61" spans="1:21" ht="21.75" customHeight="1" x14ac:dyDescent="0.2">
      <c r="A61" s="6" t="s">
        <v>154</v>
      </c>
      <c r="C61" s="32" t="s">
        <v>88</v>
      </c>
      <c r="D61" s="15"/>
      <c r="E61" s="32" t="s">
        <v>89</v>
      </c>
      <c r="F61" s="15"/>
      <c r="G61" s="18">
        <v>3685000</v>
      </c>
      <c r="H61" s="15"/>
      <c r="I61" s="18">
        <v>678</v>
      </c>
      <c r="J61" s="18"/>
      <c r="K61" s="32" t="s">
        <v>102</v>
      </c>
      <c r="L61" s="32"/>
      <c r="M61" s="32" t="s">
        <v>88</v>
      </c>
      <c r="N61" s="32"/>
      <c r="O61" s="32" t="s">
        <v>90</v>
      </c>
      <c r="P61" s="32"/>
      <c r="Q61" s="18">
        <v>0</v>
      </c>
      <c r="R61" s="18"/>
      <c r="S61" s="18">
        <v>0</v>
      </c>
      <c r="T61" s="18"/>
      <c r="U61" s="32" t="s">
        <v>90</v>
      </c>
    </row>
    <row r="62" spans="1:21" ht="21.75" customHeight="1" x14ac:dyDescent="0.2">
      <c r="A62" s="6" t="s">
        <v>155</v>
      </c>
      <c r="C62" s="32" t="s">
        <v>88</v>
      </c>
      <c r="D62" s="15"/>
      <c r="E62" s="32" t="s">
        <v>89</v>
      </c>
      <c r="F62" s="15"/>
      <c r="G62" s="18">
        <v>38000</v>
      </c>
      <c r="H62" s="15"/>
      <c r="I62" s="18">
        <v>45000</v>
      </c>
      <c r="J62" s="18"/>
      <c r="K62" s="32" t="s">
        <v>156</v>
      </c>
      <c r="L62" s="32"/>
      <c r="M62" s="32" t="s">
        <v>88</v>
      </c>
      <c r="N62" s="32"/>
      <c r="O62" s="32" t="s">
        <v>89</v>
      </c>
      <c r="P62" s="32"/>
      <c r="Q62" s="18">
        <v>1169000</v>
      </c>
      <c r="R62" s="18"/>
      <c r="S62" s="18">
        <v>45000</v>
      </c>
      <c r="T62" s="18"/>
      <c r="U62" s="32" t="s">
        <v>156</v>
      </c>
    </row>
    <row r="63" spans="1:21" ht="21.75" customHeight="1" x14ac:dyDescent="0.2">
      <c r="A63" s="6" t="s">
        <v>157</v>
      </c>
      <c r="C63" s="32" t="s">
        <v>88</v>
      </c>
      <c r="D63" s="15"/>
      <c r="E63" s="32" t="s">
        <v>89</v>
      </c>
      <c r="F63" s="15"/>
      <c r="G63" s="18">
        <v>11000</v>
      </c>
      <c r="H63" s="15"/>
      <c r="I63" s="18">
        <v>2090</v>
      </c>
      <c r="J63" s="18"/>
      <c r="K63" s="32" t="s">
        <v>142</v>
      </c>
      <c r="L63" s="32"/>
      <c r="M63" s="32" t="s">
        <v>88</v>
      </c>
      <c r="N63" s="32"/>
      <c r="O63" s="32" t="s">
        <v>90</v>
      </c>
      <c r="P63" s="32"/>
      <c r="Q63" s="18">
        <v>0</v>
      </c>
      <c r="R63" s="18"/>
      <c r="S63" s="18">
        <v>0</v>
      </c>
      <c r="T63" s="18"/>
      <c r="U63" s="32" t="s">
        <v>90</v>
      </c>
    </row>
    <row r="64" spans="1:21" ht="21.75" customHeight="1" x14ac:dyDescent="0.2">
      <c r="A64" s="6" t="s">
        <v>158</v>
      </c>
      <c r="C64" s="32" t="s">
        <v>88</v>
      </c>
      <c r="D64" s="15"/>
      <c r="E64" s="32" t="s">
        <v>89</v>
      </c>
      <c r="F64" s="15"/>
      <c r="G64" s="18">
        <v>534000</v>
      </c>
      <c r="H64" s="15"/>
      <c r="I64" s="18">
        <v>200</v>
      </c>
      <c r="J64" s="18"/>
      <c r="K64" s="32" t="s">
        <v>99</v>
      </c>
      <c r="L64" s="32"/>
      <c r="M64" s="32" t="s">
        <v>88</v>
      </c>
      <c r="N64" s="32"/>
      <c r="O64" s="32" t="s">
        <v>90</v>
      </c>
      <c r="P64" s="32"/>
      <c r="Q64" s="18">
        <v>0</v>
      </c>
      <c r="R64" s="18"/>
      <c r="S64" s="18">
        <v>0</v>
      </c>
      <c r="T64" s="18"/>
      <c r="U64" s="32" t="s">
        <v>90</v>
      </c>
    </row>
    <row r="65" spans="1:21" ht="21.75" customHeight="1" x14ac:dyDescent="0.2">
      <c r="A65" s="6" t="s">
        <v>159</v>
      </c>
      <c r="C65" s="32" t="s">
        <v>88</v>
      </c>
      <c r="D65" s="15"/>
      <c r="E65" s="32" t="s">
        <v>89</v>
      </c>
      <c r="F65" s="15"/>
      <c r="G65" s="18">
        <v>36791000</v>
      </c>
      <c r="H65" s="15"/>
      <c r="I65" s="18">
        <v>3000</v>
      </c>
      <c r="J65" s="18"/>
      <c r="K65" s="32" t="s">
        <v>112</v>
      </c>
      <c r="L65" s="32"/>
      <c r="M65" s="32" t="s">
        <v>88</v>
      </c>
      <c r="N65" s="32"/>
      <c r="O65" s="32" t="s">
        <v>90</v>
      </c>
      <c r="P65" s="32"/>
      <c r="Q65" s="18">
        <v>0</v>
      </c>
      <c r="R65" s="18"/>
      <c r="S65" s="18">
        <v>0</v>
      </c>
      <c r="T65" s="18"/>
      <c r="U65" s="32" t="s">
        <v>90</v>
      </c>
    </row>
    <row r="66" spans="1:21" ht="21.75" customHeight="1" x14ac:dyDescent="0.2">
      <c r="A66" s="6" t="s">
        <v>160</v>
      </c>
      <c r="C66" s="32" t="s">
        <v>88</v>
      </c>
      <c r="D66" s="15"/>
      <c r="E66" s="32" t="s">
        <v>89</v>
      </c>
      <c r="F66" s="15"/>
      <c r="G66" s="18">
        <v>72894000</v>
      </c>
      <c r="H66" s="15"/>
      <c r="I66" s="18">
        <v>1100</v>
      </c>
      <c r="J66" s="18"/>
      <c r="K66" s="32" t="s">
        <v>91</v>
      </c>
      <c r="L66" s="32"/>
      <c r="M66" s="32" t="s">
        <v>88</v>
      </c>
      <c r="N66" s="32"/>
      <c r="O66" s="32" t="s">
        <v>89</v>
      </c>
      <c r="P66" s="32"/>
      <c r="Q66" s="18">
        <v>167282000</v>
      </c>
      <c r="R66" s="18"/>
      <c r="S66" s="18">
        <v>1100</v>
      </c>
      <c r="T66" s="18"/>
      <c r="U66" s="32" t="s">
        <v>91</v>
      </c>
    </row>
    <row r="67" spans="1:21" ht="21.75" customHeight="1" x14ac:dyDescent="0.2">
      <c r="A67" s="6" t="s">
        <v>161</v>
      </c>
      <c r="C67" s="32" t="s">
        <v>88</v>
      </c>
      <c r="D67" s="15"/>
      <c r="E67" s="32" t="s">
        <v>89</v>
      </c>
      <c r="F67" s="15"/>
      <c r="G67" s="18">
        <v>543000</v>
      </c>
      <c r="H67" s="15"/>
      <c r="I67" s="18">
        <v>700</v>
      </c>
      <c r="J67" s="18"/>
      <c r="K67" s="32" t="s">
        <v>91</v>
      </c>
      <c r="L67" s="32"/>
      <c r="M67" s="32" t="s">
        <v>88</v>
      </c>
      <c r="N67" s="32"/>
      <c r="O67" s="32" t="s">
        <v>89</v>
      </c>
      <c r="P67" s="32"/>
      <c r="Q67" s="18">
        <v>543000</v>
      </c>
      <c r="R67" s="18"/>
      <c r="S67" s="18">
        <v>700</v>
      </c>
      <c r="T67" s="18"/>
      <c r="U67" s="32" t="s">
        <v>91</v>
      </c>
    </row>
    <row r="68" spans="1:21" ht="21.75" customHeight="1" x14ac:dyDescent="0.2">
      <c r="A68" s="6" t="s">
        <v>162</v>
      </c>
      <c r="C68" s="32" t="s">
        <v>88</v>
      </c>
      <c r="D68" s="15"/>
      <c r="E68" s="32" t="s">
        <v>89</v>
      </c>
      <c r="F68" s="15"/>
      <c r="G68" s="18">
        <v>2257000</v>
      </c>
      <c r="H68" s="15"/>
      <c r="I68" s="18">
        <v>1100</v>
      </c>
      <c r="J68" s="18"/>
      <c r="K68" s="32" t="s">
        <v>121</v>
      </c>
      <c r="L68" s="32"/>
      <c r="M68" s="32" t="s">
        <v>88</v>
      </c>
      <c r="N68" s="32"/>
      <c r="O68" s="32" t="s">
        <v>90</v>
      </c>
      <c r="P68" s="32"/>
      <c r="Q68" s="18">
        <v>0</v>
      </c>
      <c r="R68" s="18"/>
      <c r="S68" s="18">
        <v>0</v>
      </c>
      <c r="T68" s="18"/>
      <c r="U68" s="32" t="s">
        <v>90</v>
      </c>
    </row>
    <row r="69" spans="1:21" ht="21.75" customHeight="1" x14ac:dyDescent="0.2">
      <c r="A69" s="6" t="s">
        <v>163</v>
      </c>
      <c r="C69" s="32" t="s">
        <v>88</v>
      </c>
      <c r="D69" s="15"/>
      <c r="E69" s="32" t="s">
        <v>89</v>
      </c>
      <c r="F69" s="15"/>
      <c r="G69" s="18">
        <v>50000</v>
      </c>
      <c r="H69" s="15"/>
      <c r="I69" s="18">
        <v>1690</v>
      </c>
      <c r="J69" s="18"/>
      <c r="K69" s="32" t="s">
        <v>142</v>
      </c>
      <c r="L69" s="32"/>
      <c r="M69" s="32" t="s">
        <v>88</v>
      </c>
      <c r="N69" s="32"/>
      <c r="O69" s="32" t="s">
        <v>90</v>
      </c>
      <c r="P69" s="32"/>
      <c r="Q69" s="18">
        <v>0</v>
      </c>
      <c r="R69" s="18"/>
      <c r="S69" s="18">
        <v>0</v>
      </c>
      <c r="T69" s="18"/>
      <c r="U69" s="32" t="s">
        <v>90</v>
      </c>
    </row>
    <row r="70" spans="1:21" ht="21.75" customHeight="1" x14ac:dyDescent="0.2">
      <c r="A70" s="6" t="s">
        <v>164</v>
      </c>
      <c r="C70" s="32" t="s">
        <v>88</v>
      </c>
      <c r="D70" s="15"/>
      <c r="E70" s="32" t="s">
        <v>89</v>
      </c>
      <c r="F70" s="15"/>
      <c r="G70" s="18">
        <v>39000</v>
      </c>
      <c r="H70" s="15"/>
      <c r="I70" s="18">
        <v>1590</v>
      </c>
      <c r="J70" s="18"/>
      <c r="K70" s="32" t="s">
        <v>142</v>
      </c>
      <c r="L70" s="32"/>
      <c r="M70" s="32" t="s">
        <v>88</v>
      </c>
      <c r="N70" s="32"/>
      <c r="O70" s="32" t="s">
        <v>90</v>
      </c>
      <c r="P70" s="32"/>
      <c r="Q70" s="18">
        <v>0</v>
      </c>
      <c r="R70" s="18"/>
      <c r="S70" s="18">
        <v>0</v>
      </c>
      <c r="T70" s="18"/>
      <c r="U70" s="32" t="s">
        <v>90</v>
      </c>
    </row>
    <row r="71" spans="1:21" ht="21.75" customHeight="1" x14ac:dyDescent="0.2">
      <c r="A71" s="6" t="s">
        <v>165</v>
      </c>
      <c r="C71" s="32" t="s">
        <v>88</v>
      </c>
      <c r="D71" s="15"/>
      <c r="E71" s="32" t="s">
        <v>89</v>
      </c>
      <c r="F71" s="15"/>
      <c r="G71" s="18">
        <v>396000</v>
      </c>
      <c r="H71" s="15"/>
      <c r="I71" s="18">
        <v>2800</v>
      </c>
      <c r="J71" s="18"/>
      <c r="K71" s="32" t="s">
        <v>99</v>
      </c>
      <c r="L71" s="32"/>
      <c r="M71" s="32" t="s">
        <v>88</v>
      </c>
      <c r="N71" s="32"/>
      <c r="O71" s="32" t="s">
        <v>90</v>
      </c>
      <c r="P71" s="32"/>
      <c r="Q71" s="18">
        <v>0</v>
      </c>
      <c r="R71" s="18"/>
      <c r="S71" s="18">
        <v>0</v>
      </c>
      <c r="T71" s="18"/>
      <c r="U71" s="32" t="s">
        <v>90</v>
      </c>
    </row>
    <row r="72" spans="1:21" ht="21.75" customHeight="1" x14ac:dyDescent="0.2">
      <c r="A72" s="6" t="s">
        <v>166</v>
      </c>
      <c r="C72" s="32" t="s">
        <v>88</v>
      </c>
      <c r="D72" s="15"/>
      <c r="E72" s="32" t="s">
        <v>89</v>
      </c>
      <c r="F72" s="15"/>
      <c r="G72" s="18">
        <v>3700000</v>
      </c>
      <c r="H72" s="15"/>
      <c r="I72" s="18">
        <v>1200</v>
      </c>
      <c r="J72" s="18"/>
      <c r="K72" s="32" t="s">
        <v>139</v>
      </c>
      <c r="L72" s="32"/>
      <c r="M72" s="32" t="s">
        <v>88</v>
      </c>
      <c r="N72" s="32"/>
      <c r="O72" s="32" t="s">
        <v>89</v>
      </c>
      <c r="P72" s="32"/>
      <c r="Q72" s="18">
        <v>56611000</v>
      </c>
      <c r="R72" s="18"/>
      <c r="S72" s="18">
        <v>1200</v>
      </c>
      <c r="T72" s="18"/>
      <c r="U72" s="32" t="s">
        <v>139</v>
      </c>
    </row>
    <row r="73" spans="1:21" ht="21.75" customHeight="1" x14ac:dyDescent="0.2">
      <c r="A73" s="6" t="s">
        <v>167</v>
      </c>
      <c r="C73" s="32" t="s">
        <v>88</v>
      </c>
      <c r="D73" s="15"/>
      <c r="E73" s="32" t="s">
        <v>89</v>
      </c>
      <c r="F73" s="15"/>
      <c r="G73" s="18">
        <v>100000</v>
      </c>
      <c r="H73" s="15"/>
      <c r="I73" s="18">
        <v>650</v>
      </c>
      <c r="J73" s="18"/>
      <c r="K73" s="32" t="s">
        <v>107</v>
      </c>
      <c r="L73" s="32"/>
      <c r="M73" s="32" t="s">
        <v>88</v>
      </c>
      <c r="N73" s="32"/>
      <c r="O73" s="32" t="s">
        <v>90</v>
      </c>
      <c r="P73" s="32"/>
      <c r="Q73" s="18">
        <v>0</v>
      </c>
      <c r="R73" s="18"/>
      <c r="S73" s="18">
        <v>0</v>
      </c>
      <c r="T73" s="18"/>
      <c r="U73" s="32" t="s">
        <v>90</v>
      </c>
    </row>
    <row r="74" spans="1:21" ht="21.75" customHeight="1" x14ac:dyDescent="0.2">
      <c r="A74" s="6" t="s">
        <v>168</v>
      </c>
      <c r="C74" s="32" t="s">
        <v>88</v>
      </c>
      <c r="D74" s="15"/>
      <c r="E74" s="32" t="s">
        <v>89</v>
      </c>
      <c r="F74" s="15"/>
      <c r="G74" s="18">
        <v>9941000</v>
      </c>
      <c r="H74" s="15"/>
      <c r="I74" s="18">
        <v>2800</v>
      </c>
      <c r="J74" s="18"/>
      <c r="K74" s="32" t="s">
        <v>93</v>
      </c>
      <c r="L74" s="32"/>
      <c r="M74" s="32" t="s">
        <v>88</v>
      </c>
      <c r="N74" s="32"/>
      <c r="O74" s="32" t="s">
        <v>90</v>
      </c>
      <c r="P74" s="32"/>
      <c r="Q74" s="18">
        <v>0</v>
      </c>
      <c r="R74" s="18"/>
      <c r="S74" s="18">
        <v>0</v>
      </c>
      <c r="T74" s="18"/>
      <c r="U74" s="32" t="s">
        <v>90</v>
      </c>
    </row>
    <row r="75" spans="1:21" ht="21.75" customHeight="1" x14ac:dyDescent="0.2">
      <c r="A75" s="6" t="s">
        <v>169</v>
      </c>
      <c r="C75" s="32" t="s">
        <v>88</v>
      </c>
      <c r="D75" s="15"/>
      <c r="E75" s="32" t="s">
        <v>89</v>
      </c>
      <c r="F75" s="15"/>
      <c r="G75" s="18">
        <v>75665000</v>
      </c>
      <c r="H75" s="15"/>
      <c r="I75" s="18">
        <v>1200</v>
      </c>
      <c r="J75" s="18"/>
      <c r="K75" s="32" t="s">
        <v>124</v>
      </c>
      <c r="L75" s="32"/>
      <c r="M75" s="32" t="s">
        <v>88</v>
      </c>
      <c r="N75" s="32"/>
      <c r="O75" s="32" t="s">
        <v>90</v>
      </c>
      <c r="P75" s="32"/>
      <c r="Q75" s="18">
        <v>0</v>
      </c>
      <c r="R75" s="18"/>
      <c r="S75" s="18">
        <v>0</v>
      </c>
      <c r="T75" s="18"/>
      <c r="U75" s="32" t="s">
        <v>90</v>
      </c>
    </row>
    <row r="76" spans="1:21" ht="21.75" customHeight="1" x14ac:dyDescent="0.2">
      <c r="A76" s="6" t="s">
        <v>170</v>
      </c>
      <c r="C76" s="32" t="s">
        <v>88</v>
      </c>
      <c r="D76" s="15"/>
      <c r="E76" s="32" t="s">
        <v>89</v>
      </c>
      <c r="F76" s="15"/>
      <c r="G76" s="18">
        <v>18131000</v>
      </c>
      <c r="H76" s="15"/>
      <c r="I76" s="18">
        <v>400</v>
      </c>
      <c r="J76" s="18"/>
      <c r="K76" s="32" t="s">
        <v>99</v>
      </c>
      <c r="L76" s="32"/>
      <c r="M76" s="32" t="s">
        <v>88</v>
      </c>
      <c r="N76" s="32"/>
      <c r="O76" s="32" t="s">
        <v>90</v>
      </c>
      <c r="P76" s="32"/>
      <c r="Q76" s="18">
        <v>0</v>
      </c>
      <c r="R76" s="18"/>
      <c r="S76" s="18">
        <v>0</v>
      </c>
      <c r="T76" s="18"/>
      <c r="U76" s="32" t="s">
        <v>90</v>
      </c>
    </row>
    <row r="77" spans="1:21" ht="21.75" customHeight="1" x14ac:dyDescent="0.2">
      <c r="A77" s="6" t="s">
        <v>172</v>
      </c>
      <c r="C77" s="32" t="s">
        <v>88</v>
      </c>
      <c r="D77" s="15"/>
      <c r="E77" s="32" t="s">
        <v>89</v>
      </c>
      <c r="F77" s="15"/>
      <c r="G77" s="18">
        <v>339630000</v>
      </c>
      <c r="H77" s="15"/>
      <c r="I77" s="18">
        <v>1000</v>
      </c>
      <c r="J77" s="18"/>
      <c r="K77" s="32" t="s">
        <v>124</v>
      </c>
      <c r="L77" s="32"/>
      <c r="M77" s="32" t="s">
        <v>88</v>
      </c>
      <c r="N77" s="32"/>
      <c r="O77" s="32" t="s">
        <v>90</v>
      </c>
      <c r="P77" s="32"/>
      <c r="Q77" s="18">
        <v>0</v>
      </c>
      <c r="R77" s="18"/>
      <c r="S77" s="18">
        <v>0</v>
      </c>
      <c r="T77" s="18"/>
      <c r="U77" s="32" t="s">
        <v>90</v>
      </c>
    </row>
    <row r="78" spans="1:21" ht="21.75" customHeight="1" x14ac:dyDescent="0.2">
      <c r="A78" s="6" t="s">
        <v>173</v>
      </c>
      <c r="C78" s="32" t="s">
        <v>88</v>
      </c>
      <c r="D78" s="15"/>
      <c r="E78" s="32" t="s">
        <v>89</v>
      </c>
      <c r="F78" s="15"/>
      <c r="G78" s="18">
        <v>952000</v>
      </c>
      <c r="H78" s="15"/>
      <c r="I78" s="18">
        <v>1534</v>
      </c>
      <c r="J78" s="18"/>
      <c r="K78" s="32" t="s">
        <v>109</v>
      </c>
      <c r="L78" s="32"/>
      <c r="M78" s="32" t="s">
        <v>88</v>
      </c>
      <c r="N78" s="32"/>
      <c r="O78" s="32" t="s">
        <v>90</v>
      </c>
      <c r="P78" s="32"/>
      <c r="Q78" s="18">
        <v>0</v>
      </c>
      <c r="R78" s="18"/>
      <c r="S78" s="18">
        <v>0</v>
      </c>
      <c r="T78" s="18"/>
      <c r="U78" s="32" t="s">
        <v>90</v>
      </c>
    </row>
    <row r="79" spans="1:21" ht="21.75" customHeight="1" x14ac:dyDescent="0.2">
      <c r="A79" s="6" t="s">
        <v>174</v>
      </c>
      <c r="C79" s="32" t="s">
        <v>88</v>
      </c>
      <c r="D79" s="15"/>
      <c r="E79" s="32" t="s">
        <v>89</v>
      </c>
      <c r="F79" s="15"/>
      <c r="G79" s="18">
        <v>80000</v>
      </c>
      <c r="H79" s="15"/>
      <c r="I79" s="18">
        <v>1734</v>
      </c>
      <c r="J79" s="18"/>
      <c r="K79" s="32" t="s">
        <v>109</v>
      </c>
      <c r="L79" s="32"/>
      <c r="M79" s="32" t="s">
        <v>88</v>
      </c>
      <c r="N79" s="32"/>
      <c r="O79" s="32" t="s">
        <v>90</v>
      </c>
      <c r="P79" s="32"/>
      <c r="Q79" s="18">
        <v>0</v>
      </c>
      <c r="R79" s="18"/>
      <c r="S79" s="18">
        <v>0</v>
      </c>
      <c r="T79" s="18"/>
      <c r="U79" s="32" t="s">
        <v>90</v>
      </c>
    </row>
    <row r="80" spans="1:21" ht="21.75" customHeight="1" x14ac:dyDescent="0.2">
      <c r="A80" s="6" t="s">
        <v>175</v>
      </c>
      <c r="C80" s="32" t="s">
        <v>88</v>
      </c>
      <c r="D80" s="15"/>
      <c r="E80" s="32" t="s">
        <v>89</v>
      </c>
      <c r="F80" s="15"/>
      <c r="G80" s="18">
        <v>1260000</v>
      </c>
      <c r="H80" s="15"/>
      <c r="I80" s="18">
        <v>1100</v>
      </c>
      <c r="J80" s="18"/>
      <c r="K80" s="32" t="s">
        <v>176</v>
      </c>
      <c r="L80" s="32"/>
      <c r="M80" s="32" t="s">
        <v>88</v>
      </c>
      <c r="N80" s="32"/>
      <c r="O80" s="32" t="s">
        <v>89</v>
      </c>
      <c r="P80" s="32"/>
      <c r="Q80" s="18">
        <v>103198000</v>
      </c>
      <c r="R80" s="18"/>
      <c r="S80" s="18">
        <v>1100</v>
      </c>
      <c r="T80" s="18"/>
      <c r="U80" s="32" t="s">
        <v>176</v>
      </c>
    </row>
    <row r="81" spans="1:21" ht="21.75" customHeight="1" x14ac:dyDescent="0.2">
      <c r="A81" s="6" t="s">
        <v>78</v>
      </c>
      <c r="C81" s="32" t="s">
        <v>88</v>
      </c>
      <c r="D81" s="15"/>
      <c r="E81" s="32" t="s">
        <v>89</v>
      </c>
      <c r="F81" s="15"/>
      <c r="G81" s="18">
        <v>18994000</v>
      </c>
      <c r="H81" s="15"/>
      <c r="I81" s="18">
        <v>2600</v>
      </c>
      <c r="J81" s="18"/>
      <c r="K81" s="32" t="s">
        <v>112</v>
      </c>
      <c r="L81" s="32"/>
      <c r="M81" s="32" t="s">
        <v>88</v>
      </c>
      <c r="N81" s="32"/>
      <c r="O81" s="32" t="s">
        <v>90</v>
      </c>
      <c r="P81" s="32"/>
      <c r="Q81" s="18">
        <v>0</v>
      </c>
      <c r="R81" s="18"/>
      <c r="S81" s="18">
        <v>0</v>
      </c>
      <c r="T81" s="18"/>
      <c r="U81" s="32" t="s">
        <v>90</v>
      </c>
    </row>
    <row r="82" spans="1:21" ht="21.75" customHeight="1" x14ac:dyDescent="0.2">
      <c r="A82" s="6" t="s">
        <v>177</v>
      </c>
      <c r="C82" s="32" t="s">
        <v>88</v>
      </c>
      <c r="D82" s="15"/>
      <c r="E82" s="32" t="s">
        <v>89</v>
      </c>
      <c r="F82" s="15"/>
      <c r="G82" s="18">
        <v>2000</v>
      </c>
      <c r="H82" s="15"/>
      <c r="I82" s="18">
        <v>2400</v>
      </c>
      <c r="J82" s="18"/>
      <c r="K82" s="32" t="s">
        <v>93</v>
      </c>
      <c r="L82" s="32"/>
      <c r="M82" s="32" t="s">
        <v>88</v>
      </c>
      <c r="N82" s="32"/>
      <c r="O82" s="32" t="s">
        <v>89</v>
      </c>
      <c r="P82" s="32"/>
      <c r="Q82" s="18">
        <v>105000000</v>
      </c>
      <c r="R82" s="18"/>
      <c r="S82" s="18">
        <v>2400</v>
      </c>
      <c r="T82" s="18"/>
      <c r="U82" s="32" t="s">
        <v>93</v>
      </c>
    </row>
    <row r="83" spans="1:21" ht="21.75" customHeight="1" x14ac:dyDescent="0.2">
      <c r="A83" s="6" t="s">
        <v>178</v>
      </c>
      <c r="C83" s="32" t="s">
        <v>88</v>
      </c>
      <c r="D83" s="15"/>
      <c r="E83" s="32" t="s">
        <v>89</v>
      </c>
      <c r="F83" s="15"/>
      <c r="G83" s="18">
        <v>93153000</v>
      </c>
      <c r="H83" s="15"/>
      <c r="I83" s="18">
        <v>2400</v>
      </c>
      <c r="J83" s="18"/>
      <c r="K83" s="32" t="s">
        <v>99</v>
      </c>
      <c r="L83" s="32"/>
      <c r="M83" s="32" t="s">
        <v>88</v>
      </c>
      <c r="N83" s="32"/>
      <c r="O83" s="32" t="s">
        <v>90</v>
      </c>
      <c r="P83" s="32"/>
      <c r="Q83" s="18">
        <v>0</v>
      </c>
      <c r="R83" s="18"/>
      <c r="S83" s="18">
        <v>0</v>
      </c>
      <c r="T83" s="18"/>
      <c r="U83" s="32" t="s">
        <v>90</v>
      </c>
    </row>
    <row r="84" spans="1:21" ht="21.75" customHeight="1" x14ac:dyDescent="0.2">
      <c r="A84" s="6" t="s">
        <v>179</v>
      </c>
      <c r="C84" s="32" t="s">
        <v>88</v>
      </c>
      <c r="D84" s="15"/>
      <c r="E84" s="32" t="s">
        <v>89</v>
      </c>
      <c r="F84" s="15"/>
      <c r="G84" s="18">
        <v>1513000</v>
      </c>
      <c r="H84" s="15"/>
      <c r="I84" s="18">
        <v>1634</v>
      </c>
      <c r="J84" s="18"/>
      <c r="K84" s="32" t="s">
        <v>109</v>
      </c>
      <c r="L84" s="32"/>
      <c r="M84" s="32" t="s">
        <v>88</v>
      </c>
      <c r="N84" s="32"/>
      <c r="O84" s="32" t="s">
        <v>90</v>
      </c>
      <c r="P84" s="32"/>
      <c r="Q84" s="18">
        <v>0</v>
      </c>
      <c r="R84" s="18"/>
      <c r="S84" s="18">
        <v>0</v>
      </c>
      <c r="T84" s="18"/>
      <c r="U84" s="32" t="s">
        <v>90</v>
      </c>
    </row>
    <row r="85" spans="1:21" ht="21.75" customHeight="1" x14ac:dyDescent="0.2">
      <c r="A85" s="6" t="s">
        <v>180</v>
      </c>
      <c r="C85" s="32" t="s">
        <v>88</v>
      </c>
      <c r="D85" s="15"/>
      <c r="E85" s="32" t="s">
        <v>90</v>
      </c>
      <c r="F85" s="15"/>
      <c r="G85" s="18">
        <v>0</v>
      </c>
      <c r="H85" s="15"/>
      <c r="I85" s="18">
        <v>0</v>
      </c>
      <c r="J85" s="18"/>
      <c r="K85" s="32" t="s">
        <v>90</v>
      </c>
      <c r="L85" s="32"/>
      <c r="M85" s="32" t="s">
        <v>88</v>
      </c>
      <c r="N85" s="32"/>
      <c r="O85" s="32" t="s">
        <v>89</v>
      </c>
      <c r="P85" s="32"/>
      <c r="Q85" s="18">
        <v>6000</v>
      </c>
      <c r="R85" s="18"/>
      <c r="S85" s="18">
        <v>700</v>
      </c>
      <c r="T85" s="18"/>
      <c r="U85" s="32" t="s">
        <v>181</v>
      </c>
    </row>
    <row r="86" spans="1:21" ht="21.75" customHeight="1" x14ac:dyDescent="0.2">
      <c r="A86" s="6" t="s">
        <v>182</v>
      </c>
      <c r="C86" s="32" t="s">
        <v>88</v>
      </c>
      <c r="D86" s="15"/>
      <c r="E86" s="32" t="s">
        <v>90</v>
      </c>
      <c r="F86" s="15"/>
      <c r="G86" s="18">
        <v>0</v>
      </c>
      <c r="H86" s="15"/>
      <c r="I86" s="18">
        <v>0</v>
      </c>
      <c r="J86" s="18"/>
      <c r="K86" s="32" t="s">
        <v>90</v>
      </c>
      <c r="L86" s="32"/>
      <c r="M86" s="32" t="s">
        <v>88</v>
      </c>
      <c r="N86" s="32"/>
      <c r="O86" s="32" t="s">
        <v>89</v>
      </c>
      <c r="P86" s="32"/>
      <c r="Q86" s="18">
        <v>333000</v>
      </c>
      <c r="R86" s="18"/>
      <c r="S86" s="18">
        <v>4600</v>
      </c>
      <c r="T86" s="18"/>
      <c r="U86" s="32" t="s">
        <v>183</v>
      </c>
    </row>
    <row r="87" spans="1:21" ht="21.75" customHeight="1" x14ac:dyDescent="0.2">
      <c r="A87" s="6" t="s">
        <v>184</v>
      </c>
      <c r="C87" s="32" t="s">
        <v>88</v>
      </c>
      <c r="D87" s="15"/>
      <c r="E87" s="32" t="s">
        <v>90</v>
      </c>
      <c r="F87" s="15"/>
      <c r="G87" s="18">
        <v>0</v>
      </c>
      <c r="H87" s="15"/>
      <c r="I87" s="18">
        <v>0</v>
      </c>
      <c r="J87" s="18"/>
      <c r="K87" s="32" t="s">
        <v>90</v>
      </c>
      <c r="L87" s="32"/>
      <c r="M87" s="32" t="s">
        <v>88</v>
      </c>
      <c r="N87" s="32"/>
      <c r="O87" s="32" t="s">
        <v>89</v>
      </c>
      <c r="P87" s="32"/>
      <c r="Q87" s="18">
        <v>50000</v>
      </c>
      <c r="R87" s="18"/>
      <c r="S87" s="18">
        <v>2200</v>
      </c>
      <c r="T87" s="18"/>
      <c r="U87" s="32" t="s">
        <v>93</v>
      </c>
    </row>
    <row r="88" spans="1:21" ht="21.75" customHeight="1" x14ac:dyDescent="0.2">
      <c r="A88" s="6" t="s">
        <v>185</v>
      </c>
      <c r="C88" s="32" t="s">
        <v>88</v>
      </c>
      <c r="D88" s="15"/>
      <c r="E88" s="32" t="s">
        <v>90</v>
      </c>
      <c r="F88" s="15"/>
      <c r="G88" s="18">
        <v>0</v>
      </c>
      <c r="H88" s="15"/>
      <c r="I88" s="18">
        <v>0</v>
      </c>
      <c r="J88" s="18"/>
      <c r="K88" s="32" t="s">
        <v>90</v>
      </c>
      <c r="L88" s="32"/>
      <c r="M88" s="32" t="s">
        <v>88</v>
      </c>
      <c r="N88" s="32"/>
      <c r="O88" s="32" t="s">
        <v>89</v>
      </c>
      <c r="P88" s="32"/>
      <c r="Q88" s="18">
        <v>393000</v>
      </c>
      <c r="R88" s="18"/>
      <c r="S88" s="18">
        <v>20000</v>
      </c>
      <c r="T88" s="18"/>
      <c r="U88" s="32" t="s">
        <v>129</v>
      </c>
    </row>
    <row r="89" spans="1:21" ht="21.75" customHeight="1" x14ac:dyDescent="0.2">
      <c r="A89" s="6" t="s">
        <v>186</v>
      </c>
      <c r="C89" s="32" t="s">
        <v>88</v>
      </c>
      <c r="D89" s="15"/>
      <c r="E89" s="32" t="s">
        <v>90</v>
      </c>
      <c r="F89" s="15"/>
      <c r="G89" s="18">
        <v>0</v>
      </c>
      <c r="H89" s="15"/>
      <c r="I89" s="18">
        <v>0</v>
      </c>
      <c r="J89" s="18"/>
      <c r="K89" s="32" t="s">
        <v>90</v>
      </c>
      <c r="L89" s="32"/>
      <c r="M89" s="32" t="s">
        <v>88</v>
      </c>
      <c r="N89" s="32"/>
      <c r="O89" s="32" t="s">
        <v>89</v>
      </c>
      <c r="P89" s="32"/>
      <c r="Q89" s="18">
        <v>20000</v>
      </c>
      <c r="R89" s="18"/>
      <c r="S89" s="18">
        <v>950</v>
      </c>
      <c r="T89" s="18"/>
      <c r="U89" s="32" t="s">
        <v>187</v>
      </c>
    </row>
    <row r="90" spans="1:21" ht="21.75" customHeight="1" x14ac:dyDescent="0.2">
      <c r="A90" s="6" t="s">
        <v>188</v>
      </c>
      <c r="C90" s="32" t="s">
        <v>88</v>
      </c>
      <c r="D90" s="15"/>
      <c r="E90" s="32" t="s">
        <v>90</v>
      </c>
      <c r="F90" s="15"/>
      <c r="G90" s="18">
        <v>0</v>
      </c>
      <c r="H90" s="15"/>
      <c r="I90" s="18">
        <v>0</v>
      </c>
      <c r="J90" s="18"/>
      <c r="K90" s="32" t="s">
        <v>90</v>
      </c>
      <c r="L90" s="32"/>
      <c r="M90" s="32" t="s">
        <v>88</v>
      </c>
      <c r="N90" s="32"/>
      <c r="O90" s="32" t="s">
        <v>89</v>
      </c>
      <c r="P90" s="32"/>
      <c r="Q90" s="18">
        <v>2163000</v>
      </c>
      <c r="R90" s="18"/>
      <c r="S90" s="18">
        <v>2600</v>
      </c>
      <c r="T90" s="18"/>
      <c r="U90" s="32" t="s">
        <v>189</v>
      </c>
    </row>
    <row r="91" spans="1:21" ht="21.75" customHeight="1" x14ac:dyDescent="0.2">
      <c r="A91" s="6" t="s">
        <v>190</v>
      </c>
      <c r="C91" s="32" t="s">
        <v>88</v>
      </c>
      <c r="D91" s="15"/>
      <c r="E91" s="32" t="s">
        <v>90</v>
      </c>
      <c r="F91" s="15"/>
      <c r="G91" s="18">
        <v>0</v>
      </c>
      <c r="H91" s="15"/>
      <c r="I91" s="18">
        <v>0</v>
      </c>
      <c r="J91" s="18"/>
      <c r="K91" s="32" t="s">
        <v>90</v>
      </c>
      <c r="L91" s="32"/>
      <c r="M91" s="32" t="s">
        <v>88</v>
      </c>
      <c r="N91" s="32"/>
      <c r="O91" s="32" t="s">
        <v>89</v>
      </c>
      <c r="P91" s="32"/>
      <c r="Q91" s="18">
        <v>100000</v>
      </c>
      <c r="R91" s="18"/>
      <c r="S91" s="18">
        <v>2400</v>
      </c>
      <c r="T91" s="18"/>
      <c r="U91" s="32" t="s">
        <v>191</v>
      </c>
    </row>
    <row r="92" spans="1:21" ht="21.75" customHeight="1" x14ac:dyDescent="0.2">
      <c r="A92" s="6" t="s">
        <v>192</v>
      </c>
      <c r="C92" s="32" t="s">
        <v>88</v>
      </c>
      <c r="D92" s="15"/>
      <c r="E92" s="32" t="s">
        <v>90</v>
      </c>
      <c r="F92" s="15"/>
      <c r="G92" s="18">
        <v>0</v>
      </c>
      <c r="H92" s="15"/>
      <c r="I92" s="18">
        <v>0</v>
      </c>
      <c r="J92" s="18"/>
      <c r="K92" s="32" t="s">
        <v>90</v>
      </c>
      <c r="L92" s="32"/>
      <c r="M92" s="32" t="s">
        <v>88</v>
      </c>
      <c r="N92" s="32"/>
      <c r="O92" s="32" t="s">
        <v>89</v>
      </c>
      <c r="P92" s="32"/>
      <c r="Q92" s="18">
        <v>1000</v>
      </c>
      <c r="R92" s="18"/>
      <c r="S92" s="18">
        <v>800</v>
      </c>
      <c r="T92" s="18"/>
      <c r="U92" s="32" t="s">
        <v>176</v>
      </c>
    </row>
    <row r="93" spans="1:21" ht="21.75" customHeight="1" x14ac:dyDescent="0.2">
      <c r="A93" s="6" t="s">
        <v>193</v>
      </c>
      <c r="C93" s="32" t="s">
        <v>88</v>
      </c>
      <c r="D93" s="15"/>
      <c r="E93" s="32" t="s">
        <v>90</v>
      </c>
      <c r="F93" s="15"/>
      <c r="G93" s="18">
        <v>0</v>
      </c>
      <c r="H93" s="15"/>
      <c r="I93" s="18">
        <v>0</v>
      </c>
      <c r="J93" s="18"/>
      <c r="K93" s="32" t="s">
        <v>90</v>
      </c>
      <c r="L93" s="32"/>
      <c r="M93" s="32" t="s">
        <v>88</v>
      </c>
      <c r="N93" s="32"/>
      <c r="O93" s="32" t="s">
        <v>89</v>
      </c>
      <c r="P93" s="32"/>
      <c r="Q93" s="18">
        <v>200000</v>
      </c>
      <c r="R93" s="18"/>
      <c r="S93" s="18">
        <v>900</v>
      </c>
      <c r="T93" s="18"/>
      <c r="U93" s="32" t="s">
        <v>187</v>
      </c>
    </row>
    <row r="94" spans="1:21" ht="21.75" customHeight="1" x14ac:dyDescent="0.2">
      <c r="A94" s="6" t="s">
        <v>194</v>
      </c>
      <c r="C94" s="32" t="s">
        <v>88</v>
      </c>
      <c r="D94" s="15"/>
      <c r="E94" s="32" t="s">
        <v>90</v>
      </c>
      <c r="F94" s="15"/>
      <c r="G94" s="18">
        <v>0</v>
      </c>
      <c r="H94" s="15"/>
      <c r="I94" s="18">
        <v>0</v>
      </c>
      <c r="J94" s="18"/>
      <c r="K94" s="32" t="s">
        <v>90</v>
      </c>
      <c r="L94" s="32"/>
      <c r="M94" s="32" t="s">
        <v>88</v>
      </c>
      <c r="N94" s="32"/>
      <c r="O94" s="32" t="s">
        <v>89</v>
      </c>
      <c r="P94" s="32"/>
      <c r="Q94" s="18">
        <v>200000</v>
      </c>
      <c r="R94" s="18"/>
      <c r="S94" s="18">
        <v>800</v>
      </c>
      <c r="T94" s="18"/>
      <c r="U94" s="32" t="s">
        <v>139</v>
      </c>
    </row>
    <row r="95" spans="1:21" ht="21.75" customHeight="1" x14ac:dyDescent="0.2">
      <c r="A95" s="6" t="s">
        <v>195</v>
      </c>
      <c r="C95" s="32" t="s">
        <v>88</v>
      </c>
      <c r="D95" s="15"/>
      <c r="E95" s="32" t="s">
        <v>90</v>
      </c>
      <c r="F95" s="15"/>
      <c r="G95" s="18">
        <v>0</v>
      </c>
      <c r="H95" s="15"/>
      <c r="I95" s="18">
        <v>0</v>
      </c>
      <c r="J95" s="18"/>
      <c r="K95" s="32" t="s">
        <v>90</v>
      </c>
      <c r="L95" s="32"/>
      <c r="M95" s="32" t="s">
        <v>88</v>
      </c>
      <c r="N95" s="32"/>
      <c r="O95" s="32" t="s">
        <v>89</v>
      </c>
      <c r="P95" s="32"/>
      <c r="Q95" s="18">
        <v>5500000</v>
      </c>
      <c r="R95" s="18"/>
      <c r="S95" s="18">
        <v>2800</v>
      </c>
      <c r="T95" s="18"/>
      <c r="U95" s="32" t="s">
        <v>196</v>
      </c>
    </row>
    <row r="96" spans="1:21" ht="21.75" customHeight="1" x14ac:dyDescent="0.2">
      <c r="A96" s="6" t="s">
        <v>197</v>
      </c>
      <c r="C96" s="32" t="s">
        <v>88</v>
      </c>
      <c r="D96" s="15"/>
      <c r="E96" s="32" t="s">
        <v>90</v>
      </c>
      <c r="F96" s="15"/>
      <c r="G96" s="18">
        <v>0</v>
      </c>
      <c r="H96" s="15"/>
      <c r="I96" s="18">
        <v>0</v>
      </c>
      <c r="J96" s="18"/>
      <c r="K96" s="32" t="s">
        <v>90</v>
      </c>
      <c r="L96" s="32"/>
      <c r="M96" s="32" t="s">
        <v>88</v>
      </c>
      <c r="N96" s="32"/>
      <c r="O96" s="32" t="s">
        <v>89</v>
      </c>
      <c r="P96" s="32"/>
      <c r="Q96" s="18">
        <v>52708000</v>
      </c>
      <c r="R96" s="18"/>
      <c r="S96" s="18">
        <v>2800</v>
      </c>
      <c r="T96" s="18"/>
      <c r="U96" s="32" t="s">
        <v>191</v>
      </c>
    </row>
    <row r="97" spans="1:21" ht="21.75" customHeight="1" x14ac:dyDescent="0.2">
      <c r="A97" s="6" t="s">
        <v>198</v>
      </c>
      <c r="C97" s="32" t="s">
        <v>88</v>
      </c>
      <c r="D97" s="15"/>
      <c r="E97" s="32" t="s">
        <v>90</v>
      </c>
      <c r="F97" s="15"/>
      <c r="G97" s="18">
        <v>0</v>
      </c>
      <c r="H97" s="15"/>
      <c r="I97" s="18">
        <v>0</v>
      </c>
      <c r="J97" s="18"/>
      <c r="K97" s="32" t="s">
        <v>90</v>
      </c>
      <c r="L97" s="32"/>
      <c r="M97" s="32" t="s">
        <v>88</v>
      </c>
      <c r="N97" s="32"/>
      <c r="O97" s="32" t="s">
        <v>89</v>
      </c>
      <c r="P97" s="32"/>
      <c r="Q97" s="18">
        <v>458000</v>
      </c>
      <c r="R97" s="18"/>
      <c r="S97" s="18">
        <v>16000</v>
      </c>
      <c r="T97" s="18"/>
      <c r="U97" s="32" t="s">
        <v>189</v>
      </c>
    </row>
    <row r="98" spans="1:21" ht="21.75" customHeight="1" x14ac:dyDescent="0.2">
      <c r="A98" s="6" t="s">
        <v>199</v>
      </c>
      <c r="C98" s="32" t="s">
        <v>88</v>
      </c>
      <c r="D98" s="15"/>
      <c r="E98" s="32" t="s">
        <v>90</v>
      </c>
      <c r="F98" s="15"/>
      <c r="G98" s="18">
        <v>0</v>
      </c>
      <c r="H98" s="15"/>
      <c r="I98" s="18">
        <v>0</v>
      </c>
      <c r="J98" s="18"/>
      <c r="K98" s="32" t="s">
        <v>90</v>
      </c>
      <c r="L98" s="32"/>
      <c r="M98" s="32" t="s">
        <v>88</v>
      </c>
      <c r="N98" s="32"/>
      <c r="O98" s="32" t="s">
        <v>89</v>
      </c>
      <c r="P98" s="32"/>
      <c r="Q98" s="18">
        <v>90199000</v>
      </c>
      <c r="R98" s="18"/>
      <c r="S98" s="18">
        <v>2200</v>
      </c>
      <c r="T98" s="18"/>
      <c r="U98" s="32" t="s">
        <v>189</v>
      </c>
    </row>
    <row r="99" spans="1:21" ht="21.75" customHeight="1" x14ac:dyDescent="0.2">
      <c r="A99" s="6" t="s">
        <v>200</v>
      </c>
      <c r="C99" s="32" t="s">
        <v>88</v>
      </c>
      <c r="D99" s="15"/>
      <c r="E99" s="32" t="s">
        <v>90</v>
      </c>
      <c r="F99" s="15"/>
      <c r="G99" s="18">
        <v>0</v>
      </c>
      <c r="H99" s="15"/>
      <c r="I99" s="18">
        <v>0</v>
      </c>
      <c r="J99" s="18"/>
      <c r="K99" s="32" t="s">
        <v>90</v>
      </c>
      <c r="L99" s="32"/>
      <c r="M99" s="32" t="s">
        <v>88</v>
      </c>
      <c r="N99" s="32"/>
      <c r="O99" s="32" t="s">
        <v>89</v>
      </c>
      <c r="P99" s="32"/>
      <c r="Q99" s="18">
        <v>1000000</v>
      </c>
      <c r="R99" s="18"/>
      <c r="S99" s="18">
        <v>1300</v>
      </c>
      <c r="T99" s="18"/>
      <c r="U99" s="32" t="s">
        <v>139</v>
      </c>
    </row>
    <row r="100" spans="1:21" ht="21.75" customHeight="1" x14ac:dyDescent="0.2">
      <c r="A100" s="6" t="s">
        <v>201</v>
      </c>
      <c r="C100" s="32" t="s">
        <v>88</v>
      </c>
      <c r="D100" s="15"/>
      <c r="E100" s="32" t="s">
        <v>90</v>
      </c>
      <c r="F100" s="15"/>
      <c r="G100" s="18">
        <v>0</v>
      </c>
      <c r="H100" s="15"/>
      <c r="I100" s="18">
        <v>0</v>
      </c>
      <c r="J100" s="18"/>
      <c r="K100" s="32" t="s">
        <v>90</v>
      </c>
      <c r="L100" s="32"/>
      <c r="M100" s="32" t="s">
        <v>88</v>
      </c>
      <c r="N100" s="32"/>
      <c r="O100" s="32" t="s">
        <v>89</v>
      </c>
      <c r="P100" s="32"/>
      <c r="Q100" s="18">
        <v>2000</v>
      </c>
      <c r="R100" s="18"/>
      <c r="S100" s="18">
        <v>1900</v>
      </c>
      <c r="T100" s="18"/>
      <c r="U100" s="32" t="s">
        <v>97</v>
      </c>
    </row>
    <row r="101" spans="1:21" ht="21.75" customHeight="1" x14ac:dyDescent="0.2">
      <c r="A101" s="6" t="s">
        <v>202</v>
      </c>
      <c r="C101" s="32" t="s">
        <v>88</v>
      </c>
      <c r="D101" s="15"/>
      <c r="E101" s="32" t="s">
        <v>90</v>
      </c>
      <c r="F101" s="15"/>
      <c r="G101" s="18">
        <v>0</v>
      </c>
      <c r="H101" s="15"/>
      <c r="I101" s="18">
        <v>0</v>
      </c>
      <c r="J101" s="18"/>
      <c r="K101" s="32" t="s">
        <v>90</v>
      </c>
      <c r="L101" s="32"/>
      <c r="M101" s="32" t="s">
        <v>88</v>
      </c>
      <c r="N101" s="32"/>
      <c r="O101" s="32" t="s">
        <v>89</v>
      </c>
      <c r="P101" s="32"/>
      <c r="Q101" s="18">
        <v>8800000</v>
      </c>
      <c r="R101" s="18"/>
      <c r="S101" s="18">
        <v>2000</v>
      </c>
      <c r="T101" s="18"/>
      <c r="U101" s="32" t="s">
        <v>129</v>
      </c>
    </row>
    <row r="102" spans="1:21" ht="21.75" customHeight="1" x14ac:dyDescent="0.2">
      <c r="A102" s="6" t="s">
        <v>203</v>
      </c>
      <c r="C102" s="32" t="s">
        <v>88</v>
      </c>
      <c r="D102" s="15"/>
      <c r="E102" s="32" t="s">
        <v>90</v>
      </c>
      <c r="F102" s="15"/>
      <c r="G102" s="18">
        <v>0</v>
      </c>
      <c r="H102" s="15"/>
      <c r="I102" s="18">
        <v>0</v>
      </c>
      <c r="J102" s="18"/>
      <c r="K102" s="32" t="s">
        <v>90</v>
      </c>
      <c r="L102" s="32"/>
      <c r="M102" s="32" t="s">
        <v>88</v>
      </c>
      <c r="N102" s="32"/>
      <c r="O102" s="32" t="s">
        <v>89</v>
      </c>
      <c r="P102" s="32"/>
      <c r="Q102" s="18">
        <v>309000</v>
      </c>
      <c r="R102" s="18"/>
      <c r="S102" s="18">
        <v>900</v>
      </c>
      <c r="T102" s="18"/>
      <c r="U102" s="32" t="s">
        <v>151</v>
      </c>
    </row>
    <row r="103" spans="1:21" ht="21.75" customHeight="1" x14ac:dyDescent="0.2">
      <c r="A103" s="194">
        <v>4</v>
      </c>
      <c r="B103" s="194"/>
      <c r="C103" s="194"/>
      <c r="D103" s="194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</row>
    <row r="104" spans="1:21" ht="21.75" customHeight="1" x14ac:dyDescent="0.2">
      <c r="A104" s="193" t="s">
        <v>0</v>
      </c>
      <c r="B104" s="193"/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</row>
    <row r="105" spans="1:21" ht="21.75" customHeight="1" x14ac:dyDescent="0.2">
      <c r="A105" s="193" t="s">
        <v>1</v>
      </c>
      <c r="B105" s="193"/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</row>
    <row r="106" spans="1:21" ht="21.75" customHeight="1" x14ac:dyDescent="0.2">
      <c r="A106" s="193" t="s">
        <v>2</v>
      </c>
      <c r="B106" s="193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</row>
    <row r="107" spans="1:21" ht="21.75" customHeight="1" x14ac:dyDescent="0.2">
      <c r="A107" s="28" t="s">
        <v>83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1:21" ht="21.75" customHeight="1" x14ac:dyDescent="0.2">
      <c r="C108" s="195" t="s">
        <v>7</v>
      </c>
      <c r="D108" s="195"/>
      <c r="E108" s="195"/>
      <c r="F108" s="195"/>
      <c r="G108" s="195"/>
      <c r="H108" s="195"/>
      <c r="I108" s="195"/>
      <c r="J108" s="195"/>
      <c r="K108" s="195"/>
      <c r="L108" s="30"/>
      <c r="M108" s="195" t="s">
        <v>9</v>
      </c>
      <c r="N108" s="195"/>
      <c r="O108" s="195"/>
      <c r="P108" s="195"/>
      <c r="Q108" s="195"/>
      <c r="R108" s="195"/>
      <c r="S108" s="195"/>
      <c r="T108" s="195"/>
      <c r="U108" s="195"/>
    </row>
    <row r="109" spans="1:21" ht="21.75" customHeight="1" x14ac:dyDescent="0.2">
      <c r="A109" s="2" t="s">
        <v>80</v>
      </c>
      <c r="C109" s="4" t="s">
        <v>84</v>
      </c>
      <c r="D109" s="33"/>
      <c r="E109" s="4" t="s">
        <v>85</v>
      </c>
      <c r="F109" s="33"/>
      <c r="G109" s="4" t="s">
        <v>86</v>
      </c>
      <c r="H109" s="33"/>
      <c r="I109" s="4" t="s">
        <v>81</v>
      </c>
      <c r="J109" s="4"/>
      <c r="K109" s="4" t="s">
        <v>82</v>
      </c>
      <c r="L109" s="4"/>
      <c r="M109" s="4" t="s">
        <v>84</v>
      </c>
      <c r="N109" s="4"/>
      <c r="O109" s="4" t="s">
        <v>85</v>
      </c>
      <c r="P109" s="4"/>
      <c r="Q109" s="4" t="s">
        <v>86</v>
      </c>
      <c r="R109" s="4"/>
      <c r="S109" s="4" t="s">
        <v>81</v>
      </c>
      <c r="T109" s="4"/>
      <c r="U109" s="4" t="s">
        <v>82</v>
      </c>
    </row>
    <row r="110" spans="1:21" ht="21.75" customHeight="1" x14ac:dyDescent="0.2">
      <c r="A110" s="6" t="s">
        <v>204</v>
      </c>
      <c r="C110" s="32" t="s">
        <v>88</v>
      </c>
      <c r="D110" s="15"/>
      <c r="E110" s="32" t="s">
        <v>90</v>
      </c>
      <c r="F110" s="15"/>
      <c r="G110" s="18">
        <v>0</v>
      </c>
      <c r="H110" s="15"/>
      <c r="I110" s="18">
        <v>0</v>
      </c>
      <c r="J110" s="18"/>
      <c r="K110" s="32" t="s">
        <v>90</v>
      </c>
      <c r="L110" s="32"/>
      <c r="M110" s="32" t="s">
        <v>88</v>
      </c>
      <c r="N110" s="32"/>
      <c r="O110" s="32" t="s">
        <v>89</v>
      </c>
      <c r="P110" s="32"/>
      <c r="Q110" s="18">
        <v>8000</v>
      </c>
      <c r="R110" s="18"/>
      <c r="S110" s="18">
        <v>1900</v>
      </c>
      <c r="T110" s="18"/>
      <c r="U110" s="32" t="s">
        <v>144</v>
      </c>
    </row>
    <row r="111" spans="1:21" ht="21.75" customHeight="1" x14ac:dyDescent="0.2">
      <c r="A111" s="6" t="s">
        <v>205</v>
      </c>
      <c r="C111" s="32" t="s">
        <v>88</v>
      </c>
      <c r="D111" s="15"/>
      <c r="E111" s="32" t="s">
        <v>90</v>
      </c>
      <c r="F111" s="15"/>
      <c r="G111" s="18">
        <v>0</v>
      </c>
      <c r="H111" s="15"/>
      <c r="I111" s="18">
        <v>0</v>
      </c>
      <c r="J111" s="18"/>
      <c r="K111" s="32" t="s">
        <v>90</v>
      </c>
      <c r="L111" s="32"/>
      <c r="M111" s="32" t="s">
        <v>88</v>
      </c>
      <c r="N111" s="32"/>
      <c r="O111" s="32" t="s">
        <v>89</v>
      </c>
      <c r="P111" s="32"/>
      <c r="Q111" s="18">
        <v>11000</v>
      </c>
      <c r="R111" s="18"/>
      <c r="S111" s="18">
        <v>2000</v>
      </c>
      <c r="T111" s="18"/>
      <c r="U111" s="32" t="s">
        <v>191</v>
      </c>
    </row>
    <row r="112" spans="1:21" ht="21.75" customHeight="1" x14ac:dyDescent="0.2">
      <c r="A112" s="6" t="s">
        <v>206</v>
      </c>
      <c r="C112" s="32" t="s">
        <v>88</v>
      </c>
      <c r="D112" s="15"/>
      <c r="E112" s="32" t="s">
        <v>90</v>
      </c>
      <c r="F112" s="15"/>
      <c r="G112" s="18">
        <v>0</v>
      </c>
      <c r="H112" s="15"/>
      <c r="I112" s="18">
        <v>0</v>
      </c>
      <c r="J112" s="18"/>
      <c r="K112" s="32" t="s">
        <v>90</v>
      </c>
      <c r="L112" s="32"/>
      <c r="M112" s="32" t="s">
        <v>88</v>
      </c>
      <c r="N112" s="32"/>
      <c r="O112" s="32" t="s">
        <v>89</v>
      </c>
      <c r="P112" s="32"/>
      <c r="Q112" s="18">
        <v>5443000</v>
      </c>
      <c r="R112" s="18"/>
      <c r="S112" s="18">
        <v>1000</v>
      </c>
      <c r="T112" s="18"/>
      <c r="U112" s="32" t="s">
        <v>176</v>
      </c>
    </row>
    <row r="113" spans="1:21" ht="21.75" customHeight="1" x14ac:dyDescent="0.2">
      <c r="A113" s="6" t="s">
        <v>207</v>
      </c>
      <c r="C113" s="32" t="s">
        <v>88</v>
      </c>
      <c r="D113" s="15"/>
      <c r="E113" s="32" t="s">
        <v>90</v>
      </c>
      <c r="F113" s="15"/>
      <c r="G113" s="18">
        <v>0</v>
      </c>
      <c r="H113" s="15"/>
      <c r="I113" s="18">
        <v>0</v>
      </c>
      <c r="J113" s="18"/>
      <c r="K113" s="32" t="s">
        <v>90</v>
      </c>
      <c r="L113" s="32"/>
      <c r="M113" s="32" t="s">
        <v>88</v>
      </c>
      <c r="N113" s="32"/>
      <c r="O113" s="32" t="s">
        <v>89</v>
      </c>
      <c r="P113" s="32"/>
      <c r="Q113" s="18">
        <v>211000</v>
      </c>
      <c r="R113" s="18"/>
      <c r="S113" s="18">
        <v>2200</v>
      </c>
      <c r="T113" s="18"/>
      <c r="U113" s="32" t="s">
        <v>208</v>
      </c>
    </row>
    <row r="114" spans="1:21" ht="21.75" customHeight="1" x14ac:dyDescent="0.2">
      <c r="A114" s="6" t="s">
        <v>209</v>
      </c>
      <c r="C114" s="32" t="s">
        <v>88</v>
      </c>
      <c r="D114" s="15"/>
      <c r="E114" s="32" t="s">
        <v>90</v>
      </c>
      <c r="F114" s="15"/>
      <c r="G114" s="18">
        <v>0</v>
      </c>
      <c r="H114" s="15"/>
      <c r="I114" s="18">
        <v>0</v>
      </c>
      <c r="J114" s="18"/>
      <c r="K114" s="32" t="s">
        <v>90</v>
      </c>
      <c r="L114" s="32"/>
      <c r="M114" s="32" t="s">
        <v>88</v>
      </c>
      <c r="N114" s="32"/>
      <c r="O114" s="32" t="s">
        <v>89</v>
      </c>
      <c r="P114" s="32"/>
      <c r="Q114" s="18">
        <v>11000</v>
      </c>
      <c r="R114" s="18"/>
      <c r="S114" s="18">
        <v>800</v>
      </c>
      <c r="T114" s="18"/>
      <c r="U114" s="32" t="s">
        <v>151</v>
      </c>
    </row>
    <row r="115" spans="1:21" ht="21.75" customHeight="1" x14ac:dyDescent="0.2">
      <c r="A115" s="6" t="s">
        <v>210</v>
      </c>
      <c r="C115" s="32" t="s">
        <v>88</v>
      </c>
      <c r="D115" s="15"/>
      <c r="E115" s="32" t="s">
        <v>90</v>
      </c>
      <c r="F115" s="15"/>
      <c r="G115" s="18">
        <v>0</v>
      </c>
      <c r="H115" s="15"/>
      <c r="I115" s="18">
        <v>0</v>
      </c>
      <c r="J115" s="18"/>
      <c r="K115" s="32" t="s">
        <v>90</v>
      </c>
      <c r="L115" s="32"/>
      <c r="M115" s="32" t="s">
        <v>88</v>
      </c>
      <c r="N115" s="32"/>
      <c r="O115" s="32" t="s">
        <v>89</v>
      </c>
      <c r="P115" s="32"/>
      <c r="Q115" s="18">
        <v>75000</v>
      </c>
      <c r="R115" s="18"/>
      <c r="S115" s="18">
        <v>45000</v>
      </c>
      <c r="T115" s="18"/>
      <c r="U115" s="32" t="s">
        <v>211</v>
      </c>
    </row>
    <row r="116" spans="1:21" ht="21.75" customHeight="1" x14ac:dyDescent="0.2">
      <c r="A116" s="6" t="s">
        <v>212</v>
      </c>
      <c r="C116" s="32" t="s">
        <v>88</v>
      </c>
      <c r="D116" s="15"/>
      <c r="E116" s="32" t="s">
        <v>90</v>
      </c>
      <c r="F116" s="15"/>
      <c r="G116" s="18">
        <v>0</v>
      </c>
      <c r="H116" s="15"/>
      <c r="I116" s="18">
        <v>0</v>
      </c>
      <c r="J116" s="18"/>
      <c r="K116" s="32" t="s">
        <v>90</v>
      </c>
      <c r="L116" s="32"/>
      <c r="M116" s="32" t="s">
        <v>88</v>
      </c>
      <c r="N116" s="32"/>
      <c r="O116" s="32" t="s">
        <v>89</v>
      </c>
      <c r="P116" s="32"/>
      <c r="Q116" s="18">
        <v>28487000</v>
      </c>
      <c r="R116" s="18"/>
      <c r="S116" s="18">
        <v>2400</v>
      </c>
      <c r="T116" s="18"/>
      <c r="U116" s="32" t="s">
        <v>97</v>
      </c>
    </row>
    <row r="117" spans="1:21" ht="21.75" customHeight="1" x14ac:dyDescent="0.2">
      <c r="A117" s="6" t="s">
        <v>213</v>
      </c>
      <c r="C117" s="32" t="s">
        <v>88</v>
      </c>
      <c r="D117" s="15"/>
      <c r="E117" s="32" t="s">
        <v>90</v>
      </c>
      <c r="F117" s="15"/>
      <c r="G117" s="18">
        <v>0</v>
      </c>
      <c r="H117" s="15"/>
      <c r="I117" s="18">
        <v>0</v>
      </c>
      <c r="J117" s="18"/>
      <c r="K117" s="32" t="s">
        <v>90</v>
      </c>
      <c r="L117" s="32"/>
      <c r="M117" s="32" t="s">
        <v>88</v>
      </c>
      <c r="N117" s="32"/>
      <c r="O117" s="32" t="s">
        <v>89</v>
      </c>
      <c r="P117" s="32"/>
      <c r="Q117" s="18">
        <v>1818000</v>
      </c>
      <c r="R117" s="18"/>
      <c r="S117" s="18">
        <v>1200</v>
      </c>
      <c r="T117" s="18"/>
      <c r="U117" s="32" t="s">
        <v>176</v>
      </c>
    </row>
    <row r="118" spans="1:21" ht="21.75" customHeight="1" x14ac:dyDescent="0.2">
      <c r="A118" s="6" t="s">
        <v>214</v>
      </c>
      <c r="C118" s="32" t="s">
        <v>88</v>
      </c>
      <c r="D118" s="15"/>
      <c r="E118" s="32" t="s">
        <v>90</v>
      </c>
      <c r="F118" s="15"/>
      <c r="G118" s="18">
        <v>0</v>
      </c>
      <c r="H118" s="15"/>
      <c r="I118" s="18">
        <v>0</v>
      </c>
      <c r="J118" s="18"/>
      <c r="K118" s="32" t="s">
        <v>90</v>
      </c>
      <c r="L118" s="32"/>
      <c r="M118" s="32" t="s">
        <v>88</v>
      </c>
      <c r="N118" s="32"/>
      <c r="O118" s="32" t="s">
        <v>89</v>
      </c>
      <c r="P118" s="32"/>
      <c r="Q118" s="18">
        <v>11000</v>
      </c>
      <c r="R118" s="18"/>
      <c r="S118" s="18">
        <v>1900</v>
      </c>
      <c r="T118" s="18"/>
      <c r="U118" s="32" t="s">
        <v>191</v>
      </c>
    </row>
    <row r="119" spans="1:21" ht="21.75" customHeight="1" x14ac:dyDescent="0.2">
      <c r="A119" s="6" t="s">
        <v>215</v>
      </c>
      <c r="C119" s="32" t="s">
        <v>88</v>
      </c>
      <c r="D119" s="15"/>
      <c r="E119" s="32" t="s">
        <v>90</v>
      </c>
      <c r="F119" s="15"/>
      <c r="G119" s="18">
        <v>0</v>
      </c>
      <c r="H119" s="15"/>
      <c r="I119" s="18">
        <v>0</v>
      </c>
      <c r="J119" s="18"/>
      <c r="K119" s="32" t="s">
        <v>90</v>
      </c>
      <c r="L119" s="32"/>
      <c r="M119" s="32" t="s">
        <v>88</v>
      </c>
      <c r="N119" s="32"/>
      <c r="O119" s="32" t="s">
        <v>89</v>
      </c>
      <c r="P119" s="32"/>
      <c r="Q119" s="18">
        <v>3621000</v>
      </c>
      <c r="R119" s="18"/>
      <c r="S119" s="18">
        <v>2600</v>
      </c>
      <c r="T119" s="18"/>
      <c r="U119" s="32" t="s">
        <v>144</v>
      </c>
    </row>
    <row r="120" spans="1:21" ht="21.75" customHeight="1" x14ac:dyDescent="0.2">
      <c r="A120" s="6" t="s">
        <v>216</v>
      </c>
      <c r="C120" s="32" t="s">
        <v>88</v>
      </c>
      <c r="D120" s="15"/>
      <c r="E120" s="32" t="s">
        <v>90</v>
      </c>
      <c r="F120" s="15"/>
      <c r="G120" s="18">
        <v>0</v>
      </c>
      <c r="H120" s="15"/>
      <c r="I120" s="18">
        <v>0</v>
      </c>
      <c r="J120" s="18"/>
      <c r="K120" s="32" t="s">
        <v>90</v>
      </c>
      <c r="L120" s="32"/>
      <c r="M120" s="32" t="s">
        <v>88</v>
      </c>
      <c r="N120" s="32"/>
      <c r="O120" s="32" t="s">
        <v>89</v>
      </c>
      <c r="P120" s="32"/>
      <c r="Q120" s="18">
        <v>75000</v>
      </c>
      <c r="R120" s="18"/>
      <c r="S120" s="18">
        <v>950</v>
      </c>
      <c r="T120" s="18"/>
      <c r="U120" s="32" t="s">
        <v>151</v>
      </c>
    </row>
    <row r="121" spans="1:21" ht="21.75" customHeight="1" x14ac:dyDescent="0.2">
      <c r="A121" s="6" t="s">
        <v>217</v>
      </c>
      <c r="C121" s="32" t="s">
        <v>88</v>
      </c>
      <c r="D121" s="15"/>
      <c r="E121" s="32" t="s">
        <v>90</v>
      </c>
      <c r="F121" s="15"/>
      <c r="G121" s="18">
        <v>0</v>
      </c>
      <c r="H121" s="15"/>
      <c r="I121" s="18">
        <v>0</v>
      </c>
      <c r="J121" s="18"/>
      <c r="K121" s="32" t="s">
        <v>90</v>
      </c>
      <c r="L121" s="32"/>
      <c r="M121" s="32" t="s">
        <v>88</v>
      </c>
      <c r="N121" s="32"/>
      <c r="O121" s="32" t="s">
        <v>89</v>
      </c>
      <c r="P121" s="32"/>
      <c r="Q121" s="18">
        <v>2408000</v>
      </c>
      <c r="R121" s="18"/>
      <c r="S121" s="18">
        <v>1000</v>
      </c>
      <c r="T121" s="18"/>
      <c r="U121" s="32" t="s">
        <v>181</v>
      </c>
    </row>
    <row r="122" spans="1:21" ht="21.75" customHeight="1" x14ac:dyDescent="0.2">
      <c r="A122" s="6" t="s">
        <v>218</v>
      </c>
      <c r="C122" s="32" t="s">
        <v>88</v>
      </c>
      <c r="D122" s="15"/>
      <c r="E122" s="32" t="s">
        <v>90</v>
      </c>
      <c r="F122" s="15"/>
      <c r="G122" s="18">
        <v>0</v>
      </c>
      <c r="H122" s="15"/>
      <c r="I122" s="18">
        <v>0</v>
      </c>
      <c r="J122" s="18"/>
      <c r="K122" s="32" t="s">
        <v>90</v>
      </c>
      <c r="L122" s="32"/>
      <c r="M122" s="32" t="s">
        <v>88</v>
      </c>
      <c r="N122" s="32"/>
      <c r="O122" s="32" t="s">
        <v>89</v>
      </c>
      <c r="P122" s="32"/>
      <c r="Q122" s="18">
        <v>1000</v>
      </c>
      <c r="R122" s="18"/>
      <c r="S122" s="18">
        <v>1900</v>
      </c>
      <c r="T122" s="18"/>
      <c r="U122" s="32" t="s">
        <v>134</v>
      </c>
    </row>
    <row r="123" spans="1:21" ht="21.75" customHeight="1" x14ac:dyDescent="0.2">
      <c r="A123" s="6" t="s">
        <v>219</v>
      </c>
      <c r="C123" s="32" t="s">
        <v>88</v>
      </c>
      <c r="D123" s="15"/>
      <c r="E123" s="32" t="s">
        <v>90</v>
      </c>
      <c r="F123" s="15"/>
      <c r="G123" s="18">
        <v>0</v>
      </c>
      <c r="H123" s="15"/>
      <c r="I123" s="18">
        <v>0</v>
      </c>
      <c r="J123" s="18"/>
      <c r="K123" s="32" t="s">
        <v>90</v>
      </c>
      <c r="L123" s="32"/>
      <c r="M123" s="32" t="s">
        <v>88</v>
      </c>
      <c r="N123" s="32"/>
      <c r="O123" s="32" t="s">
        <v>89</v>
      </c>
      <c r="P123" s="32"/>
      <c r="Q123" s="18">
        <v>50000</v>
      </c>
      <c r="R123" s="18"/>
      <c r="S123" s="18">
        <v>700</v>
      </c>
      <c r="T123" s="18"/>
      <c r="U123" s="32" t="s">
        <v>176</v>
      </c>
    </row>
    <row r="124" spans="1:21" ht="21.75" customHeight="1" x14ac:dyDescent="0.2">
      <c r="A124" s="6" t="s">
        <v>220</v>
      </c>
      <c r="C124" s="32" t="s">
        <v>88</v>
      </c>
      <c r="D124" s="15"/>
      <c r="E124" s="32" t="s">
        <v>90</v>
      </c>
      <c r="F124" s="15"/>
      <c r="G124" s="18">
        <v>0</v>
      </c>
      <c r="H124" s="15"/>
      <c r="I124" s="18">
        <v>0</v>
      </c>
      <c r="J124" s="18"/>
      <c r="K124" s="32" t="s">
        <v>90</v>
      </c>
      <c r="L124" s="32"/>
      <c r="M124" s="32" t="s">
        <v>88</v>
      </c>
      <c r="N124" s="32"/>
      <c r="O124" s="32" t="s">
        <v>89</v>
      </c>
      <c r="P124" s="32"/>
      <c r="Q124" s="18">
        <v>441000</v>
      </c>
      <c r="R124" s="18"/>
      <c r="S124" s="18">
        <v>4390</v>
      </c>
      <c r="T124" s="18"/>
      <c r="U124" s="32" t="s">
        <v>109</v>
      </c>
    </row>
    <row r="125" spans="1:21" ht="21.75" customHeight="1" x14ac:dyDescent="0.2">
      <c r="A125" s="6" t="s">
        <v>221</v>
      </c>
      <c r="C125" s="32" t="s">
        <v>88</v>
      </c>
      <c r="D125" s="15"/>
      <c r="E125" s="32" t="s">
        <v>90</v>
      </c>
      <c r="F125" s="15"/>
      <c r="G125" s="18">
        <v>0</v>
      </c>
      <c r="H125" s="15"/>
      <c r="I125" s="18">
        <v>0</v>
      </c>
      <c r="J125" s="18"/>
      <c r="K125" s="32" t="s">
        <v>90</v>
      </c>
      <c r="L125" s="32"/>
      <c r="M125" s="32" t="s">
        <v>88</v>
      </c>
      <c r="N125" s="32"/>
      <c r="O125" s="32" t="s">
        <v>89</v>
      </c>
      <c r="P125" s="32"/>
      <c r="Q125" s="18">
        <v>51000</v>
      </c>
      <c r="R125" s="18"/>
      <c r="S125" s="18">
        <v>1500</v>
      </c>
      <c r="T125" s="18"/>
      <c r="U125" s="32" t="s">
        <v>208</v>
      </c>
    </row>
    <row r="126" spans="1:21" ht="21.75" customHeight="1" x14ac:dyDescent="0.2">
      <c r="A126" s="6" t="s">
        <v>222</v>
      </c>
      <c r="C126" s="32" t="s">
        <v>88</v>
      </c>
      <c r="D126" s="15"/>
      <c r="E126" s="32" t="s">
        <v>90</v>
      </c>
      <c r="F126" s="15"/>
      <c r="G126" s="18">
        <v>0</v>
      </c>
      <c r="H126" s="15"/>
      <c r="I126" s="18">
        <v>0</v>
      </c>
      <c r="J126" s="18"/>
      <c r="K126" s="32" t="s">
        <v>90</v>
      </c>
      <c r="L126" s="32"/>
      <c r="M126" s="32" t="s">
        <v>88</v>
      </c>
      <c r="N126" s="32"/>
      <c r="O126" s="32" t="s">
        <v>89</v>
      </c>
      <c r="P126" s="32"/>
      <c r="Q126" s="18">
        <v>105000</v>
      </c>
      <c r="R126" s="18"/>
      <c r="S126" s="18">
        <v>800</v>
      </c>
      <c r="T126" s="18"/>
      <c r="U126" s="32" t="s">
        <v>181</v>
      </c>
    </row>
    <row r="127" spans="1:21" ht="21.75" customHeight="1" x14ac:dyDescent="0.2">
      <c r="A127" s="6" t="s">
        <v>223</v>
      </c>
      <c r="C127" s="32" t="s">
        <v>88</v>
      </c>
      <c r="D127" s="15"/>
      <c r="E127" s="32" t="s">
        <v>90</v>
      </c>
      <c r="F127" s="15"/>
      <c r="G127" s="18">
        <v>0</v>
      </c>
      <c r="H127" s="15"/>
      <c r="I127" s="18">
        <v>0</v>
      </c>
      <c r="J127" s="18"/>
      <c r="K127" s="32" t="s">
        <v>90</v>
      </c>
      <c r="L127" s="32"/>
      <c r="M127" s="32" t="s">
        <v>88</v>
      </c>
      <c r="N127" s="32"/>
      <c r="O127" s="32" t="s">
        <v>89</v>
      </c>
      <c r="P127" s="32"/>
      <c r="Q127" s="18">
        <v>2000000</v>
      </c>
      <c r="R127" s="18"/>
      <c r="S127" s="18">
        <v>2600</v>
      </c>
      <c r="T127" s="18"/>
      <c r="U127" s="32" t="s">
        <v>134</v>
      </c>
    </row>
    <row r="128" spans="1:21" ht="21.75" customHeight="1" x14ac:dyDescent="0.2">
      <c r="A128" s="6" t="s">
        <v>224</v>
      </c>
      <c r="C128" s="32" t="s">
        <v>88</v>
      </c>
      <c r="D128" s="15"/>
      <c r="E128" s="32" t="s">
        <v>90</v>
      </c>
      <c r="F128" s="15"/>
      <c r="G128" s="18">
        <v>0</v>
      </c>
      <c r="H128" s="15"/>
      <c r="I128" s="18">
        <v>0</v>
      </c>
      <c r="J128" s="18"/>
      <c r="K128" s="32" t="s">
        <v>90</v>
      </c>
      <c r="L128" s="32"/>
      <c r="M128" s="32" t="s">
        <v>88</v>
      </c>
      <c r="N128" s="32"/>
      <c r="O128" s="32" t="s">
        <v>89</v>
      </c>
      <c r="P128" s="32"/>
      <c r="Q128" s="18">
        <v>76608000</v>
      </c>
      <c r="R128" s="18"/>
      <c r="S128" s="18">
        <v>1100</v>
      </c>
      <c r="T128" s="18"/>
      <c r="U128" s="32" t="s">
        <v>139</v>
      </c>
    </row>
    <row r="129" spans="1:21" ht="21.75" customHeight="1" x14ac:dyDescent="0.2">
      <c r="A129" s="6" t="s">
        <v>225</v>
      </c>
      <c r="C129" s="32" t="s">
        <v>88</v>
      </c>
      <c r="D129" s="15"/>
      <c r="E129" s="32" t="s">
        <v>90</v>
      </c>
      <c r="F129" s="15"/>
      <c r="G129" s="18">
        <v>0</v>
      </c>
      <c r="H129" s="15"/>
      <c r="I129" s="18">
        <v>0</v>
      </c>
      <c r="J129" s="18"/>
      <c r="K129" s="32" t="s">
        <v>90</v>
      </c>
      <c r="L129" s="32"/>
      <c r="M129" s="32" t="s">
        <v>88</v>
      </c>
      <c r="N129" s="32"/>
      <c r="O129" s="32" t="s">
        <v>89</v>
      </c>
      <c r="P129" s="32"/>
      <c r="Q129" s="18">
        <v>5371000</v>
      </c>
      <c r="R129" s="18"/>
      <c r="S129" s="18">
        <v>2600</v>
      </c>
      <c r="T129" s="18"/>
      <c r="U129" s="32" t="s">
        <v>129</v>
      </c>
    </row>
    <row r="130" spans="1:21" ht="21.75" customHeight="1" x14ac:dyDescent="0.2">
      <c r="A130" s="6" t="s">
        <v>226</v>
      </c>
      <c r="C130" s="32" t="s">
        <v>88</v>
      </c>
      <c r="D130" s="15"/>
      <c r="E130" s="32" t="s">
        <v>90</v>
      </c>
      <c r="F130" s="15"/>
      <c r="G130" s="18">
        <v>0</v>
      </c>
      <c r="H130" s="15"/>
      <c r="I130" s="18">
        <v>0</v>
      </c>
      <c r="J130" s="18"/>
      <c r="K130" s="32" t="s">
        <v>90</v>
      </c>
      <c r="L130" s="32"/>
      <c r="M130" s="32" t="s">
        <v>88</v>
      </c>
      <c r="N130" s="32"/>
      <c r="O130" s="32" t="s">
        <v>89</v>
      </c>
      <c r="P130" s="32"/>
      <c r="Q130" s="18">
        <v>110000</v>
      </c>
      <c r="R130" s="18"/>
      <c r="S130" s="18">
        <v>1000</v>
      </c>
      <c r="T130" s="18"/>
      <c r="U130" s="32" t="s">
        <v>227</v>
      </c>
    </row>
    <row r="131" spans="1:21" ht="21.75" customHeight="1" x14ac:dyDescent="0.2">
      <c r="A131" s="6" t="s">
        <v>228</v>
      </c>
      <c r="C131" s="32" t="s">
        <v>88</v>
      </c>
      <c r="D131" s="15"/>
      <c r="E131" s="32" t="s">
        <v>90</v>
      </c>
      <c r="F131" s="15"/>
      <c r="G131" s="18">
        <v>0</v>
      </c>
      <c r="H131" s="15"/>
      <c r="I131" s="18">
        <v>0</v>
      </c>
      <c r="J131" s="18"/>
      <c r="K131" s="32" t="s">
        <v>90</v>
      </c>
      <c r="L131" s="32"/>
      <c r="M131" s="32" t="s">
        <v>88</v>
      </c>
      <c r="N131" s="32"/>
      <c r="O131" s="32" t="s">
        <v>89</v>
      </c>
      <c r="P131" s="32"/>
      <c r="Q131" s="18">
        <v>190000</v>
      </c>
      <c r="R131" s="18"/>
      <c r="S131" s="18">
        <v>700</v>
      </c>
      <c r="T131" s="18"/>
      <c r="U131" s="32" t="s">
        <v>139</v>
      </c>
    </row>
    <row r="132" spans="1:21" ht="21.75" customHeight="1" x14ac:dyDescent="0.2">
      <c r="A132" s="6" t="s">
        <v>229</v>
      </c>
      <c r="C132" s="32" t="s">
        <v>88</v>
      </c>
      <c r="D132" s="15"/>
      <c r="E132" s="32" t="s">
        <v>90</v>
      </c>
      <c r="F132" s="15"/>
      <c r="G132" s="18">
        <v>0</v>
      </c>
      <c r="H132" s="15"/>
      <c r="I132" s="18">
        <v>0</v>
      </c>
      <c r="J132" s="18"/>
      <c r="K132" s="32" t="s">
        <v>90</v>
      </c>
      <c r="L132" s="32"/>
      <c r="M132" s="32" t="s">
        <v>88</v>
      </c>
      <c r="N132" s="32"/>
      <c r="O132" s="32" t="s">
        <v>89</v>
      </c>
      <c r="P132" s="32"/>
      <c r="Q132" s="18">
        <v>1000</v>
      </c>
      <c r="R132" s="18"/>
      <c r="S132" s="18">
        <v>1900</v>
      </c>
      <c r="T132" s="18"/>
      <c r="U132" s="32" t="s">
        <v>196</v>
      </c>
    </row>
    <row r="133" spans="1:21" ht="21.75" customHeight="1" x14ac:dyDescent="0.2">
      <c r="A133" s="6" t="s">
        <v>230</v>
      </c>
      <c r="C133" s="32" t="s">
        <v>88</v>
      </c>
      <c r="D133" s="15"/>
      <c r="E133" s="32" t="s">
        <v>90</v>
      </c>
      <c r="F133" s="15"/>
      <c r="G133" s="18">
        <v>0</v>
      </c>
      <c r="H133" s="15"/>
      <c r="I133" s="18">
        <v>0</v>
      </c>
      <c r="J133" s="18"/>
      <c r="K133" s="32" t="s">
        <v>90</v>
      </c>
      <c r="L133" s="32"/>
      <c r="M133" s="32" t="s">
        <v>88</v>
      </c>
      <c r="N133" s="32"/>
      <c r="O133" s="32" t="s">
        <v>89</v>
      </c>
      <c r="P133" s="32"/>
      <c r="Q133" s="18">
        <v>45000</v>
      </c>
      <c r="R133" s="18"/>
      <c r="S133" s="18">
        <v>2200</v>
      </c>
      <c r="T133" s="18"/>
      <c r="U133" s="32" t="s">
        <v>144</v>
      </c>
    </row>
    <row r="134" spans="1:21" ht="21.75" customHeight="1" x14ac:dyDescent="0.2">
      <c r="A134" s="6" t="s">
        <v>231</v>
      </c>
      <c r="C134" s="32" t="s">
        <v>88</v>
      </c>
      <c r="D134" s="15"/>
      <c r="E134" s="32" t="s">
        <v>90</v>
      </c>
      <c r="F134" s="15"/>
      <c r="G134" s="18">
        <v>0</v>
      </c>
      <c r="H134" s="15"/>
      <c r="I134" s="18">
        <v>0</v>
      </c>
      <c r="J134" s="18"/>
      <c r="K134" s="32" t="s">
        <v>90</v>
      </c>
      <c r="L134" s="32"/>
      <c r="M134" s="32" t="s">
        <v>88</v>
      </c>
      <c r="N134" s="32"/>
      <c r="O134" s="32" t="s">
        <v>89</v>
      </c>
      <c r="P134" s="32"/>
      <c r="Q134" s="18">
        <v>65030000</v>
      </c>
      <c r="R134" s="18"/>
      <c r="S134" s="18">
        <v>2400</v>
      </c>
      <c r="T134" s="18"/>
      <c r="U134" s="32" t="s">
        <v>144</v>
      </c>
    </row>
    <row r="135" spans="1:21" ht="21.75" customHeight="1" x14ac:dyDescent="0.2">
      <c r="A135" s="6" t="s">
        <v>232</v>
      </c>
      <c r="C135" s="32" t="s">
        <v>88</v>
      </c>
      <c r="D135" s="15"/>
      <c r="E135" s="32" t="s">
        <v>90</v>
      </c>
      <c r="F135" s="15"/>
      <c r="G135" s="18">
        <v>0</v>
      </c>
      <c r="H135" s="15"/>
      <c r="I135" s="18">
        <v>0</v>
      </c>
      <c r="J135" s="18"/>
      <c r="K135" s="32" t="s">
        <v>90</v>
      </c>
      <c r="L135" s="32"/>
      <c r="M135" s="32" t="s">
        <v>88</v>
      </c>
      <c r="N135" s="32"/>
      <c r="O135" s="32" t="s">
        <v>89</v>
      </c>
      <c r="P135" s="32"/>
      <c r="Q135" s="18">
        <v>12000</v>
      </c>
      <c r="R135" s="18"/>
      <c r="S135" s="18">
        <v>2200</v>
      </c>
      <c r="T135" s="18"/>
      <c r="U135" s="32" t="s">
        <v>97</v>
      </c>
    </row>
    <row r="136" spans="1:21" ht="21.75" customHeight="1" x14ac:dyDescent="0.2">
      <c r="A136" s="6" t="s">
        <v>233</v>
      </c>
      <c r="C136" s="32" t="s">
        <v>88</v>
      </c>
      <c r="D136" s="15"/>
      <c r="E136" s="32" t="s">
        <v>90</v>
      </c>
      <c r="F136" s="15"/>
      <c r="G136" s="18">
        <v>0</v>
      </c>
      <c r="H136" s="15"/>
      <c r="I136" s="18">
        <v>0</v>
      </c>
      <c r="J136" s="18"/>
      <c r="K136" s="32" t="s">
        <v>90</v>
      </c>
      <c r="L136" s="32"/>
      <c r="M136" s="32" t="s">
        <v>88</v>
      </c>
      <c r="N136" s="32"/>
      <c r="O136" s="32" t="s">
        <v>89</v>
      </c>
      <c r="P136" s="32"/>
      <c r="Q136" s="18">
        <v>1000</v>
      </c>
      <c r="R136" s="18"/>
      <c r="S136" s="18">
        <v>650</v>
      </c>
      <c r="T136" s="18"/>
      <c r="U136" s="32" t="s">
        <v>234</v>
      </c>
    </row>
    <row r="137" spans="1:21" ht="21.75" customHeight="1" x14ac:dyDescent="0.2">
      <c r="A137" s="6" t="s">
        <v>235</v>
      </c>
      <c r="C137" s="32" t="s">
        <v>88</v>
      </c>
      <c r="D137" s="15"/>
      <c r="E137" s="32" t="s">
        <v>90</v>
      </c>
      <c r="F137" s="15"/>
      <c r="G137" s="18">
        <v>0</v>
      </c>
      <c r="H137" s="15"/>
      <c r="I137" s="18">
        <v>0</v>
      </c>
      <c r="J137" s="18"/>
      <c r="K137" s="32" t="s">
        <v>90</v>
      </c>
      <c r="L137" s="32"/>
      <c r="M137" s="32" t="s">
        <v>88</v>
      </c>
      <c r="N137" s="32"/>
      <c r="O137" s="32" t="s">
        <v>89</v>
      </c>
      <c r="P137" s="32"/>
      <c r="Q137" s="18">
        <v>11000</v>
      </c>
      <c r="R137" s="18"/>
      <c r="S137" s="18">
        <v>1800</v>
      </c>
      <c r="T137" s="18"/>
      <c r="U137" s="32" t="s">
        <v>134</v>
      </c>
    </row>
    <row r="138" spans="1:21" ht="21.75" customHeight="1" x14ac:dyDescent="0.2">
      <c r="A138" s="6" t="s">
        <v>236</v>
      </c>
      <c r="C138" s="32" t="s">
        <v>88</v>
      </c>
      <c r="D138" s="15"/>
      <c r="E138" s="32" t="s">
        <v>90</v>
      </c>
      <c r="F138" s="15"/>
      <c r="G138" s="18">
        <v>0</v>
      </c>
      <c r="H138" s="15"/>
      <c r="I138" s="18">
        <v>0</v>
      </c>
      <c r="J138" s="18"/>
      <c r="K138" s="32" t="s">
        <v>90</v>
      </c>
      <c r="L138" s="32"/>
      <c r="M138" s="32" t="s">
        <v>88</v>
      </c>
      <c r="N138" s="32"/>
      <c r="O138" s="32" t="s">
        <v>89</v>
      </c>
      <c r="P138" s="32"/>
      <c r="Q138" s="18">
        <v>1000</v>
      </c>
      <c r="R138" s="18"/>
      <c r="S138" s="18">
        <v>1700</v>
      </c>
      <c r="T138" s="18"/>
      <c r="U138" s="32" t="s">
        <v>134</v>
      </c>
    </row>
    <row r="139" spans="1:21" ht="21.75" customHeight="1" x14ac:dyDescent="0.2">
      <c r="A139" s="6" t="s">
        <v>237</v>
      </c>
      <c r="C139" s="32" t="s">
        <v>88</v>
      </c>
      <c r="D139" s="15"/>
      <c r="E139" s="32" t="s">
        <v>90</v>
      </c>
      <c r="F139" s="15"/>
      <c r="G139" s="18">
        <v>0</v>
      </c>
      <c r="H139" s="15"/>
      <c r="I139" s="18">
        <v>0</v>
      </c>
      <c r="J139" s="18"/>
      <c r="K139" s="32" t="s">
        <v>90</v>
      </c>
      <c r="L139" s="32"/>
      <c r="M139" s="32" t="s">
        <v>88</v>
      </c>
      <c r="N139" s="32"/>
      <c r="O139" s="32" t="s">
        <v>89</v>
      </c>
      <c r="P139" s="32"/>
      <c r="Q139" s="18">
        <v>620000</v>
      </c>
      <c r="R139" s="18"/>
      <c r="S139" s="18">
        <v>2600</v>
      </c>
      <c r="T139" s="18"/>
      <c r="U139" s="32" t="s">
        <v>196</v>
      </c>
    </row>
    <row r="140" spans="1:21" ht="21.75" customHeight="1" x14ac:dyDescent="0.2">
      <c r="A140" s="6" t="s">
        <v>32</v>
      </c>
      <c r="C140" s="32" t="s">
        <v>88</v>
      </c>
      <c r="D140" s="15"/>
      <c r="E140" s="32" t="s">
        <v>238</v>
      </c>
      <c r="F140" s="15"/>
      <c r="G140" s="18">
        <v>1600000</v>
      </c>
      <c r="H140" s="15"/>
      <c r="I140" s="18">
        <v>9000</v>
      </c>
      <c r="J140" s="18"/>
      <c r="K140" s="32" t="s">
        <v>93</v>
      </c>
      <c r="L140" s="32"/>
      <c r="M140" s="32" t="s">
        <v>88</v>
      </c>
      <c r="N140" s="32"/>
      <c r="O140" s="32" t="s">
        <v>89</v>
      </c>
      <c r="P140" s="32"/>
      <c r="Q140" s="18">
        <v>4797000</v>
      </c>
      <c r="R140" s="18"/>
      <c r="S140" s="18">
        <v>9000</v>
      </c>
      <c r="T140" s="18"/>
      <c r="U140" s="32" t="s">
        <v>93</v>
      </c>
    </row>
    <row r="141" spans="1:21" ht="21.75" customHeight="1" x14ac:dyDescent="0.2">
      <c r="A141" s="6" t="s">
        <v>239</v>
      </c>
      <c r="C141" s="32" t="s">
        <v>88</v>
      </c>
      <c r="D141" s="15"/>
      <c r="E141" s="32" t="s">
        <v>90</v>
      </c>
      <c r="F141" s="15"/>
      <c r="G141" s="18">
        <v>0</v>
      </c>
      <c r="H141" s="15"/>
      <c r="I141" s="18">
        <v>0</v>
      </c>
      <c r="J141" s="18"/>
      <c r="K141" s="32" t="s">
        <v>90</v>
      </c>
      <c r="L141" s="32"/>
      <c r="M141" s="32" t="s">
        <v>88</v>
      </c>
      <c r="N141" s="32"/>
      <c r="O141" s="32" t="s">
        <v>89</v>
      </c>
      <c r="P141" s="32"/>
      <c r="Q141" s="18">
        <v>4000</v>
      </c>
      <c r="R141" s="18"/>
      <c r="S141" s="18">
        <v>1100</v>
      </c>
      <c r="T141" s="18"/>
      <c r="U141" s="32" t="s">
        <v>227</v>
      </c>
    </row>
    <row r="142" spans="1:21" ht="21.75" customHeight="1" x14ac:dyDescent="0.2">
      <c r="A142" s="6" t="s">
        <v>240</v>
      </c>
      <c r="C142" s="32" t="s">
        <v>88</v>
      </c>
      <c r="D142" s="15"/>
      <c r="E142" s="32" t="s">
        <v>90</v>
      </c>
      <c r="F142" s="15"/>
      <c r="G142" s="18">
        <v>0</v>
      </c>
      <c r="H142" s="15"/>
      <c r="I142" s="18">
        <v>0</v>
      </c>
      <c r="J142" s="18"/>
      <c r="K142" s="32" t="s">
        <v>90</v>
      </c>
      <c r="L142" s="32"/>
      <c r="M142" s="32" t="s">
        <v>88</v>
      </c>
      <c r="N142" s="32"/>
      <c r="O142" s="32" t="s">
        <v>89</v>
      </c>
      <c r="P142" s="32"/>
      <c r="Q142" s="18">
        <v>2080000</v>
      </c>
      <c r="R142" s="18"/>
      <c r="S142" s="18">
        <v>8000</v>
      </c>
      <c r="T142" s="18"/>
      <c r="U142" s="32" t="s">
        <v>241</v>
      </c>
    </row>
    <row r="143" spans="1:21" ht="21.75" customHeight="1" x14ac:dyDescent="0.2">
      <c r="A143" s="6" t="s">
        <v>242</v>
      </c>
      <c r="C143" s="32" t="s">
        <v>88</v>
      </c>
      <c r="D143" s="15"/>
      <c r="E143" s="32" t="s">
        <v>90</v>
      </c>
      <c r="F143" s="15"/>
      <c r="G143" s="18">
        <v>0</v>
      </c>
      <c r="H143" s="15"/>
      <c r="I143" s="18">
        <v>0</v>
      </c>
      <c r="J143" s="18"/>
      <c r="K143" s="32" t="s">
        <v>90</v>
      </c>
      <c r="L143" s="32"/>
      <c r="M143" s="32" t="s">
        <v>88</v>
      </c>
      <c r="N143" s="32"/>
      <c r="O143" s="32" t="s">
        <v>89</v>
      </c>
      <c r="P143" s="32"/>
      <c r="Q143" s="18">
        <v>2100000</v>
      </c>
      <c r="R143" s="18"/>
      <c r="S143" s="18">
        <v>2200</v>
      </c>
      <c r="T143" s="18"/>
      <c r="U143" s="32" t="s">
        <v>134</v>
      </c>
    </row>
    <row r="144" spans="1:21" ht="21.75" customHeight="1" x14ac:dyDescent="0.2">
      <c r="A144" s="6" t="s">
        <v>243</v>
      </c>
      <c r="C144" s="32" t="s">
        <v>88</v>
      </c>
      <c r="D144" s="15"/>
      <c r="E144" s="32" t="s">
        <v>90</v>
      </c>
      <c r="F144" s="15"/>
      <c r="G144" s="18">
        <v>0</v>
      </c>
      <c r="H144" s="15"/>
      <c r="I144" s="18">
        <v>0</v>
      </c>
      <c r="J144" s="18"/>
      <c r="K144" s="32" t="s">
        <v>90</v>
      </c>
      <c r="L144" s="32"/>
      <c r="M144" s="32" t="s">
        <v>88</v>
      </c>
      <c r="N144" s="32"/>
      <c r="O144" s="32" t="s">
        <v>89</v>
      </c>
      <c r="P144" s="32"/>
      <c r="Q144" s="18">
        <v>5509000</v>
      </c>
      <c r="R144" s="18"/>
      <c r="S144" s="18">
        <v>1100</v>
      </c>
      <c r="T144" s="18"/>
      <c r="U144" s="32" t="s">
        <v>181</v>
      </c>
    </row>
    <row r="145" spans="1:21" ht="21.75" customHeight="1" x14ac:dyDescent="0.2">
      <c r="A145" s="194">
        <f>A103+1</f>
        <v>5</v>
      </c>
      <c r="B145" s="194"/>
      <c r="C145" s="194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  <c r="P145" s="194"/>
      <c r="Q145" s="194"/>
      <c r="R145" s="194"/>
      <c r="S145" s="194"/>
      <c r="T145" s="194"/>
      <c r="U145" s="194"/>
    </row>
    <row r="146" spans="1:21" ht="21.75" customHeight="1" x14ac:dyDescent="0.2">
      <c r="A146" s="193" t="s">
        <v>0</v>
      </c>
      <c r="B146" s="193"/>
      <c r="C146" s="193"/>
      <c r="D146" s="193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  <c r="R146" s="193"/>
      <c r="S146" s="193"/>
      <c r="T146" s="193"/>
      <c r="U146" s="193"/>
    </row>
    <row r="147" spans="1:21" ht="21.75" customHeight="1" x14ac:dyDescent="0.2">
      <c r="A147" s="193" t="s">
        <v>1</v>
      </c>
      <c r="B147" s="193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  <c r="S147" s="193"/>
      <c r="T147" s="193"/>
      <c r="U147" s="193"/>
    </row>
    <row r="148" spans="1:21" ht="21.75" customHeight="1" x14ac:dyDescent="0.2">
      <c r="A148" s="193" t="s">
        <v>2</v>
      </c>
      <c r="B148" s="193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  <c r="R148" s="193"/>
      <c r="S148" s="193"/>
      <c r="T148" s="193"/>
      <c r="U148" s="193"/>
    </row>
    <row r="149" spans="1:21" ht="14.25" customHeight="1" x14ac:dyDescent="0.2">
      <c r="A149" s="105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</row>
    <row r="150" spans="1:21" ht="21.75" customHeight="1" x14ac:dyDescent="0.2">
      <c r="A150" s="28" t="s">
        <v>83</v>
      </c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</row>
    <row r="151" spans="1:21" ht="21.75" customHeight="1" x14ac:dyDescent="0.2">
      <c r="C151" s="195" t="s">
        <v>7</v>
      </c>
      <c r="D151" s="195"/>
      <c r="E151" s="195"/>
      <c r="F151" s="195"/>
      <c r="G151" s="195"/>
      <c r="H151" s="195"/>
      <c r="I151" s="195"/>
      <c r="J151" s="195"/>
      <c r="K151" s="195"/>
      <c r="L151" s="30"/>
      <c r="M151" s="195" t="s">
        <v>9</v>
      </c>
      <c r="N151" s="195"/>
      <c r="O151" s="195"/>
      <c r="P151" s="195"/>
      <c r="Q151" s="195"/>
      <c r="R151" s="195"/>
      <c r="S151" s="195"/>
      <c r="T151" s="195"/>
      <c r="U151" s="195"/>
    </row>
    <row r="152" spans="1:21" ht="21.75" customHeight="1" x14ac:dyDescent="0.2">
      <c r="A152" s="2" t="s">
        <v>80</v>
      </c>
      <c r="C152" s="4" t="s">
        <v>84</v>
      </c>
      <c r="D152" s="33"/>
      <c r="E152" s="4" t="s">
        <v>85</v>
      </c>
      <c r="F152" s="33"/>
      <c r="G152" s="4" t="s">
        <v>86</v>
      </c>
      <c r="H152" s="33"/>
      <c r="I152" s="4" t="s">
        <v>81</v>
      </c>
      <c r="J152" s="4"/>
      <c r="K152" s="4" t="s">
        <v>82</v>
      </c>
      <c r="L152" s="4"/>
      <c r="M152" s="4" t="s">
        <v>84</v>
      </c>
      <c r="N152" s="4"/>
      <c r="O152" s="4" t="s">
        <v>85</v>
      </c>
      <c r="P152" s="4"/>
      <c r="Q152" s="4" t="s">
        <v>86</v>
      </c>
      <c r="R152" s="4"/>
      <c r="S152" s="4" t="s">
        <v>81</v>
      </c>
      <c r="T152" s="4"/>
      <c r="U152" s="4" t="s">
        <v>82</v>
      </c>
    </row>
    <row r="153" spans="1:21" ht="21.75" customHeight="1" x14ac:dyDescent="0.2">
      <c r="A153" s="6" t="s">
        <v>244</v>
      </c>
      <c r="C153" s="32" t="s">
        <v>88</v>
      </c>
      <c r="D153" s="15"/>
      <c r="E153" s="32" t="s">
        <v>90</v>
      </c>
      <c r="F153" s="15"/>
      <c r="G153" s="18">
        <v>0</v>
      </c>
      <c r="H153" s="15"/>
      <c r="I153" s="18">
        <v>0</v>
      </c>
      <c r="J153" s="18"/>
      <c r="K153" s="32" t="s">
        <v>90</v>
      </c>
      <c r="L153" s="32"/>
      <c r="M153" s="32" t="s">
        <v>88</v>
      </c>
      <c r="N153" s="32"/>
      <c r="O153" s="32" t="s">
        <v>89</v>
      </c>
      <c r="P153" s="32"/>
      <c r="Q153" s="18">
        <v>3018000</v>
      </c>
      <c r="R153" s="18"/>
      <c r="S153" s="18">
        <v>300</v>
      </c>
      <c r="T153" s="18"/>
      <c r="U153" s="32" t="s">
        <v>115</v>
      </c>
    </row>
    <row r="154" spans="1:21" ht="21.75" customHeight="1" x14ac:dyDescent="0.2">
      <c r="A154" s="6" t="s">
        <v>245</v>
      </c>
      <c r="C154" s="32" t="s">
        <v>88</v>
      </c>
      <c r="D154" s="15"/>
      <c r="E154" s="32" t="s">
        <v>90</v>
      </c>
      <c r="F154" s="15"/>
      <c r="G154" s="18">
        <v>0</v>
      </c>
      <c r="H154" s="15"/>
      <c r="I154" s="18">
        <v>0</v>
      </c>
      <c r="J154" s="18"/>
      <c r="K154" s="32" t="s">
        <v>90</v>
      </c>
      <c r="L154" s="32"/>
      <c r="M154" s="32" t="s">
        <v>88</v>
      </c>
      <c r="N154" s="32"/>
      <c r="O154" s="32" t="s">
        <v>89</v>
      </c>
      <c r="P154" s="32"/>
      <c r="Q154" s="18">
        <v>1000</v>
      </c>
      <c r="R154" s="18"/>
      <c r="S154" s="18">
        <v>678</v>
      </c>
      <c r="T154" s="18"/>
      <c r="U154" s="32" t="s">
        <v>183</v>
      </c>
    </row>
    <row r="155" spans="1:21" ht="21.75" customHeight="1" x14ac:dyDescent="0.2">
      <c r="A155" s="6" t="s">
        <v>246</v>
      </c>
      <c r="C155" s="32" t="s">
        <v>88</v>
      </c>
      <c r="D155" s="15"/>
      <c r="E155" s="32" t="s">
        <v>90</v>
      </c>
      <c r="F155" s="15"/>
      <c r="G155" s="18">
        <v>0</v>
      </c>
      <c r="H155" s="15"/>
      <c r="I155" s="18">
        <v>0</v>
      </c>
      <c r="J155" s="18"/>
      <c r="K155" s="32" t="s">
        <v>90</v>
      </c>
      <c r="L155" s="32"/>
      <c r="M155" s="32" t="s">
        <v>88</v>
      </c>
      <c r="N155" s="32"/>
      <c r="O155" s="32" t="s">
        <v>89</v>
      </c>
      <c r="P155" s="32"/>
      <c r="Q155" s="18">
        <v>224299000</v>
      </c>
      <c r="R155" s="18"/>
      <c r="S155" s="18">
        <v>2400</v>
      </c>
      <c r="T155" s="18"/>
      <c r="U155" s="32" t="s">
        <v>189</v>
      </c>
    </row>
    <row r="156" spans="1:21" ht="21.75" customHeight="1" x14ac:dyDescent="0.2">
      <c r="A156" s="6" t="s">
        <v>247</v>
      </c>
      <c r="C156" s="32" t="s">
        <v>88</v>
      </c>
      <c r="D156" s="15"/>
      <c r="E156" s="32" t="s">
        <v>90</v>
      </c>
      <c r="F156" s="15"/>
      <c r="G156" s="18">
        <v>0</v>
      </c>
      <c r="H156" s="15"/>
      <c r="I156" s="18">
        <v>0</v>
      </c>
      <c r="J156" s="18"/>
      <c r="K156" s="32" t="s">
        <v>90</v>
      </c>
      <c r="L156" s="32"/>
      <c r="M156" s="32" t="s">
        <v>88</v>
      </c>
      <c r="N156" s="32"/>
      <c r="O156" s="32" t="s">
        <v>89</v>
      </c>
      <c r="P156" s="32"/>
      <c r="Q156" s="18">
        <v>34000</v>
      </c>
      <c r="R156" s="18"/>
      <c r="S156" s="18">
        <v>1900</v>
      </c>
      <c r="T156" s="18"/>
      <c r="U156" s="32" t="s">
        <v>129</v>
      </c>
    </row>
    <row r="157" spans="1:21" ht="21.75" customHeight="1" x14ac:dyDescent="0.2">
      <c r="A157" s="6" t="s">
        <v>248</v>
      </c>
      <c r="C157" s="32" t="s">
        <v>88</v>
      </c>
      <c r="D157" s="15"/>
      <c r="E157" s="32" t="s">
        <v>90</v>
      </c>
      <c r="F157" s="15"/>
      <c r="G157" s="18">
        <v>0</v>
      </c>
      <c r="H157" s="15"/>
      <c r="I157" s="18">
        <v>0</v>
      </c>
      <c r="J157" s="18"/>
      <c r="K157" s="32" t="s">
        <v>90</v>
      </c>
      <c r="L157" s="32"/>
      <c r="M157" s="32" t="s">
        <v>88</v>
      </c>
      <c r="N157" s="32"/>
      <c r="O157" s="32" t="s">
        <v>89</v>
      </c>
      <c r="P157" s="32"/>
      <c r="Q157" s="18">
        <v>300000</v>
      </c>
      <c r="R157" s="18"/>
      <c r="S157" s="18">
        <v>2000</v>
      </c>
      <c r="T157" s="18"/>
      <c r="U157" s="32" t="s">
        <v>134</v>
      </c>
    </row>
    <row r="158" spans="1:21" ht="21.75" customHeight="1" x14ac:dyDescent="0.2">
      <c r="A158" s="6" t="s">
        <v>21</v>
      </c>
      <c r="C158" s="32" t="s">
        <v>88</v>
      </c>
      <c r="D158" s="15"/>
      <c r="E158" s="32" t="s">
        <v>238</v>
      </c>
      <c r="F158" s="15"/>
      <c r="G158" s="18">
        <v>999000</v>
      </c>
      <c r="H158" s="15"/>
      <c r="I158" s="18">
        <v>34000</v>
      </c>
      <c r="J158" s="18"/>
      <c r="K158" s="32" t="s">
        <v>156</v>
      </c>
      <c r="L158" s="32"/>
      <c r="M158" s="32" t="s">
        <v>88</v>
      </c>
      <c r="N158" s="32"/>
      <c r="O158" s="32" t="s">
        <v>238</v>
      </c>
      <c r="P158" s="32"/>
      <c r="Q158" s="18">
        <v>499000</v>
      </c>
      <c r="R158" s="18"/>
      <c r="S158" s="18">
        <v>34000</v>
      </c>
      <c r="T158" s="18"/>
      <c r="U158" s="32" t="s">
        <v>156</v>
      </c>
    </row>
    <row r="159" spans="1:21" ht="21.75" customHeight="1" x14ac:dyDescent="0.2">
      <c r="A159" s="6" t="s">
        <v>22</v>
      </c>
      <c r="C159" s="32" t="s">
        <v>88</v>
      </c>
      <c r="D159" s="15"/>
      <c r="E159" s="32" t="s">
        <v>238</v>
      </c>
      <c r="F159" s="15"/>
      <c r="G159" s="18">
        <v>5996000</v>
      </c>
      <c r="H159" s="15"/>
      <c r="I159" s="18">
        <v>36000</v>
      </c>
      <c r="J159" s="18"/>
      <c r="K159" s="32" t="s">
        <v>156</v>
      </c>
      <c r="L159" s="32"/>
      <c r="M159" s="32" t="s">
        <v>88</v>
      </c>
      <c r="N159" s="32"/>
      <c r="O159" s="32" t="s">
        <v>238</v>
      </c>
      <c r="P159" s="32"/>
      <c r="Q159" s="18">
        <v>5868000</v>
      </c>
      <c r="R159" s="18"/>
      <c r="S159" s="18">
        <v>36000</v>
      </c>
      <c r="T159" s="18"/>
      <c r="U159" s="32" t="s">
        <v>156</v>
      </c>
    </row>
    <row r="160" spans="1:21" ht="21.75" customHeight="1" x14ac:dyDescent="0.2">
      <c r="A160" s="6" t="s">
        <v>23</v>
      </c>
      <c r="C160" s="32" t="s">
        <v>88</v>
      </c>
      <c r="D160" s="15"/>
      <c r="E160" s="32" t="s">
        <v>238</v>
      </c>
      <c r="F160" s="15"/>
      <c r="G160" s="18">
        <v>996000</v>
      </c>
      <c r="H160" s="15"/>
      <c r="I160" s="18">
        <v>38000</v>
      </c>
      <c r="J160" s="18"/>
      <c r="K160" s="32" t="s">
        <v>156</v>
      </c>
      <c r="L160" s="32"/>
      <c r="M160" s="32" t="s">
        <v>88</v>
      </c>
      <c r="N160" s="32"/>
      <c r="O160" s="32" t="s">
        <v>238</v>
      </c>
      <c r="P160" s="32"/>
      <c r="Q160" s="18">
        <v>715000</v>
      </c>
      <c r="R160" s="18"/>
      <c r="S160" s="18">
        <v>38000</v>
      </c>
      <c r="T160" s="18"/>
      <c r="U160" s="32" t="s">
        <v>156</v>
      </c>
    </row>
    <row r="161" spans="1:21" ht="21.75" customHeight="1" x14ac:dyDescent="0.2">
      <c r="A161" s="6" t="s">
        <v>24</v>
      </c>
      <c r="C161" s="32" t="s">
        <v>88</v>
      </c>
      <c r="D161" s="15"/>
      <c r="E161" s="32" t="s">
        <v>238</v>
      </c>
      <c r="F161" s="15"/>
      <c r="G161" s="18">
        <v>5799000</v>
      </c>
      <c r="H161" s="15"/>
      <c r="I161" s="18">
        <v>40000</v>
      </c>
      <c r="J161" s="18"/>
      <c r="K161" s="32" t="s">
        <v>156</v>
      </c>
      <c r="L161" s="32"/>
      <c r="M161" s="32" t="s">
        <v>88</v>
      </c>
      <c r="N161" s="32"/>
      <c r="O161" s="32" t="s">
        <v>238</v>
      </c>
      <c r="P161" s="32"/>
      <c r="Q161" s="18">
        <v>5798000</v>
      </c>
      <c r="R161" s="18"/>
      <c r="S161" s="18">
        <v>40000</v>
      </c>
      <c r="T161" s="18"/>
      <c r="U161" s="32" t="s">
        <v>156</v>
      </c>
    </row>
    <row r="162" spans="1:21" ht="21.75" customHeight="1" x14ac:dyDescent="0.2">
      <c r="A162" s="6" t="s">
        <v>25</v>
      </c>
      <c r="C162" s="32" t="s">
        <v>88</v>
      </c>
      <c r="D162" s="15"/>
      <c r="E162" s="32" t="s">
        <v>238</v>
      </c>
      <c r="F162" s="15"/>
      <c r="G162" s="18">
        <v>1120000</v>
      </c>
      <c r="H162" s="15"/>
      <c r="I162" s="18">
        <v>40000</v>
      </c>
      <c r="J162" s="18"/>
      <c r="K162" s="32" t="s">
        <v>211</v>
      </c>
      <c r="L162" s="32"/>
      <c r="M162" s="32" t="s">
        <v>88</v>
      </c>
      <c r="N162" s="32"/>
      <c r="O162" s="32" t="s">
        <v>238</v>
      </c>
      <c r="P162" s="32"/>
      <c r="Q162" s="18">
        <v>1119000</v>
      </c>
      <c r="R162" s="18"/>
      <c r="S162" s="18">
        <v>40000</v>
      </c>
      <c r="T162" s="18"/>
      <c r="U162" s="32" t="s">
        <v>211</v>
      </c>
    </row>
    <row r="163" spans="1:21" ht="21.75" customHeight="1" x14ac:dyDescent="0.2">
      <c r="A163" s="6" t="s">
        <v>26</v>
      </c>
      <c r="C163" s="32" t="s">
        <v>88</v>
      </c>
      <c r="D163" s="15"/>
      <c r="E163" s="32" t="s">
        <v>238</v>
      </c>
      <c r="F163" s="15"/>
      <c r="G163" s="18">
        <v>393000</v>
      </c>
      <c r="H163" s="15"/>
      <c r="I163" s="18">
        <v>18000</v>
      </c>
      <c r="J163" s="18"/>
      <c r="K163" s="32" t="s">
        <v>129</v>
      </c>
      <c r="L163" s="32"/>
      <c r="M163" s="32" t="s">
        <v>88</v>
      </c>
      <c r="N163" s="32"/>
      <c r="O163" s="32" t="s">
        <v>238</v>
      </c>
      <c r="P163" s="32"/>
      <c r="Q163" s="18">
        <v>393000</v>
      </c>
      <c r="R163" s="18"/>
      <c r="S163" s="18">
        <v>18000</v>
      </c>
      <c r="T163" s="18"/>
      <c r="U163" s="32" t="s">
        <v>129</v>
      </c>
    </row>
    <row r="164" spans="1:21" ht="21.75" customHeight="1" x14ac:dyDescent="0.2">
      <c r="A164" s="6" t="s">
        <v>27</v>
      </c>
      <c r="C164" s="32" t="s">
        <v>88</v>
      </c>
      <c r="D164" s="15"/>
      <c r="E164" s="32" t="s">
        <v>238</v>
      </c>
      <c r="F164" s="15"/>
      <c r="G164" s="18">
        <v>138000</v>
      </c>
      <c r="H164" s="15"/>
      <c r="I164" s="18">
        <v>0</v>
      </c>
      <c r="J164" s="18"/>
      <c r="K164" s="32" t="s">
        <v>90</v>
      </c>
      <c r="L164" s="32"/>
      <c r="M164" s="32" t="s">
        <v>88</v>
      </c>
      <c r="N164" s="32"/>
      <c r="O164" s="32" t="s">
        <v>90</v>
      </c>
      <c r="P164" s="32"/>
      <c r="Q164" s="18">
        <v>0</v>
      </c>
      <c r="R164" s="18"/>
      <c r="S164" s="18">
        <v>0</v>
      </c>
      <c r="T164" s="18"/>
      <c r="U164" s="32" t="s">
        <v>90</v>
      </c>
    </row>
    <row r="165" spans="1:21" ht="21.75" customHeight="1" x14ac:dyDescent="0.2">
      <c r="A165" s="6" t="s">
        <v>28</v>
      </c>
      <c r="C165" s="32" t="s">
        <v>88</v>
      </c>
      <c r="D165" s="15"/>
      <c r="E165" s="32" t="s">
        <v>238</v>
      </c>
      <c r="F165" s="15"/>
      <c r="G165" s="18">
        <v>106000</v>
      </c>
      <c r="H165" s="15"/>
      <c r="I165" s="18">
        <v>0</v>
      </c>
      <c r="J165" s="18"/>
      <c r="K165" s="32" t="s">
        <v>90</v>
      </c>
      <c r="L165" s="32"/>
      <c r="M165" s="32" t="s">
        <v>88</v>
      </c>
      <c r="N165" s="32"/>
      <c r="O165" s="32" t="s">
        <v>90</v>
      </c>
      <c r="P165" s="32"/>
      <c r="Q165" s="18">
        <v>0</v>
      </c>
      <c r="R165" s="18"/>
      <c r="S165" s="18">
        <v>0</v>
      </c>
      <c r="T165" s="18"/>
      <c r="U165" s="32" t="s">
        <v>90</v>
      </c>
    </row>
    <row r="166" spans="1:21" ht="21.75" customHeight="1" x14ac:dyDescent="0.2">
      <c r="A166" s="6" t="s">
        <v>29</v>
      </c>
      <c r="C166" s="32" t="s">
        <v>88</v>
      </c>
      <c r="D166" s="15"/>
      <c r="E166" s="32" t="s">
        <v>238</v>
      </c>
      <c r="F166" s="15"/>
      <c r="G166" s="18">
        <v>4916000</v>
      </c>
      <c r="H166" s="15"/>
      <c r="I166" s="18">
        <v>10000</v>
      </c>
      <c r="J166" s="18"/>
      <c r="K166" s="32" t="s">
        <v>93</v>
      </c>
      <c r="L166" s="32"/>
      <c r="M166" s="32" t="s">
        <v>88</v>
      </c>
      <c r="N166" s="32"/>
      <c r="O166" s="32" t="s">
        <v>238</v>
      </c>
      <c r="P166" s="32"/>
      <c r="Q166" s="18">
        <v>5916000</v>
      </c>
      <c r="R166" s="18"/>
      <c r="S166" s="18">
        <v>10000</v>
      </c>
      <c r="T166" s="18"/>
      <c r="U166" s="32" t="s">
        <v>93</v>
      </c>
    </row>
    <row r="167" spans="1:21" ht="21.75" customHeight="1" x14ac:dyDescent="0.2">
      <c r="A167" s="6" t="s">
        <v>30</v>
      </c>
      <c r="C167" s="32" t="s">
        <v>88</v>
      </c>
      <c r="D167" s="15"/>
      <c r="E167" s="32" t="s">
        <v>238</v>
      </c>
      <c r="F167" s="15"/>
      <c r="G167" s="18">
        <v>999000</v>
      </c>
      <c r="H167" s="15"/>
      <c r="I167" s="18">
        <v>7500</v>
      </c>
      <c r="J167" s="18"/>
      <c r="K167" s="32" t="s">
        <v>93</v>
      </c>
      <c r="L167" s="32"/>
      <c r="M167" s="32" t="s">
        <v>88</v>
      </c>
      <c r="N167" s="32"/>
      <c r="O167" s="32" t="s">
        <v>238</v>
      </c>
      <c r="P167" s="32"/>
      <c r="Q167" s="18">
        <v>999000</v>
      </c>
      <c r="R167" s="18"/>
      <c r="S167" s="18">
        <v>7500</v>
      </c>
      <c r="T167" s="18"/>
      <c r="U167" s="32" t="s">
        <v>93</v>
      </c>
    </row>
    <row r="168" spans="1:21" ht="21.75" customHeight="1" x14ac:dyDescent="0.2">
      <c r="A168" s="6" t="s">
        <v>31</v>
      </c>
      <c r="C168" s="32" t="s">
        <v>88</v>
      </c>
      <c r="D168" s="15"/>
      <c r="E168" s="32" t="s">
        <v>238</v>
      </c>
      <c r="F168" s="15"/>
      <c r="G168" s="18">
        <v>10446000</v>
      </c>
      <c r="H168" s="15"/>
      <c r="I168" s="18">
        <v>8000</v>
      </c>
      <c r="J168" s="18"/>
      <c r="K168" s="32" t="s">
        <v>93</v>
      </c>
      <c r="L168" s="32"/>
      <c r="M168" s="32" t="s">
        <v>88</v>
      </c>
      <c r="N168" s="32"/>
      <c r="O168" s="32" t="s">
        <v>238</v>
      </c>
      <c r="P168" s="32"/>
      <c r="Q168" s="18">
        <v>14200000</v>
      </c>
      <c r="R168" s="18"/>
      <c r="S168" s="18">
        <v>8000</v>
      </c>
      <c r="T168" s="18"/>
      <c r="U168" s="32" t="s">
        <v>93</v>
      </c>
    </row>
    <row r="169" spans="1:21" ht="21.75" customHeight="1" x14ac:dyDescent="0.2">
      <c r="A169" s="6" t="s">
        <v>33</v>
      </c>
      <c r="C169" s="32" t="s">
        <v>88</v>
      </c>
      <c r="D169" s="15"/>
      <c r="E169" s="32" t="s">
        <v>238</v>
      </c>
      <c r="F169" s="15"/>
      <c r="G169" s="18">
        <v>6002000</v>
      </c>
      <c r="H169" s="15"/>
      <c r="I169" s="18">
        <v>3400</v>
      </c>
      <c r="J169" s="18"/>
      <c r="K169" s="32" t="s">
        <v>142</v>
      </c>
      <c r="L169" s="32"/>
      <c r="M169" s="32" t="s">
        <v>88</v>
      </c>
      <c r="N169" s="32"/>
      <c r="O169" s="32" t="s">
        <v>90</v>
      </c>
      <c r="P169" s="32"/>
      <c r="Q169" s="18">
        <v>0</v>
      </c>
      <c r="R169" s="18"/>
      <c r="S169" s="18">
        <v>0</v>
      </c>
      <c r="T169" s="18"/>
      <c r="U169" s="32" t="s">
        <v>90</v>
      </c>
    </row>
    <row r="170" spans="1:21" ht="21.75" customHeight="1" x14ac:dyDescent="0.2">
      <c r="A170" s="6" t="s">
        <v>34</v>
      </c>
      <c r="C170" s="32" t="s">
        <v>88</v>
      </c>
      <c r="D170" s="15"/>
      <c r="E170" s="32" t="s">
        <v>238</v>
      </c>
      <c r="F170" s="15"/>
      <c r="G170" s="18">
        <v>5002000</v>
      </c>
      <c r="H170" s="15"/>
      <c r="I170" s="18">
        <v>3400</v>
      </c>
      <c r="J170" s="18"/>
      <c r="K170" s="32" t="s">
        <v>187</v>
      </c>
      <c r="L170" s="32"/>
      <c r="M170" s="32" t="s">
        <v>88</v>
      </c>
      <c r="N170" s="32"/>
      <c r="O170" s="32" t="s">
        <v>238</v>
      </c>
      <c r="P170" s="32"/>
      <c r="Q170" s="18">
        <v>5002000</v>
      </c>
      <c r="R170" s="18"/>
      <c r="S170" s="18">
        <v>3400</v>
      </c>
      <c r="T170" s="18"/>
      <c r="U170" s="32" t="s">
        <v>187</v>
      </c>
    </row>
    <row r="171" spans="1:21" ht="21.75" customHeight="1" x14ac:dyDescent="0.2">
      <c r="A171" s="6" t="s">
        <v>35</v>
      </c>
      <c r="C171" s="32" t="s">
        <v>88</v>
      </c>
      <c r="D171" s="15"/>
      <c r="E171" s="32" t="s">
        <v>238</v>
      </c>
      <c r="F171" s="15"/>
      <c r="G171" s="18">
        <v>9001000</v>
      </c>
      <c r="H171" s="15"/>
      <c r="I171" s="18">
        <v>3600</v>
      </c>
      <c r="J171" s="18"/>
      <c r="K171" s="32" t="s">
        <v>187</v>
      </c>
      <c r="L171" s="32"/>
      <c r="M171" s="32" t="s">
        <v>88</v>
      </c>
      <c r="N171" s="32"/>
      <c r="O171" s="32" t="s">
        <v>238</v>
      </c>
      <c r="P171" s="32"/>
      <c r="Q171" s="18">
        <v>9000000</v>
      </c>
      <c r="R171" s="18"/>
      <c r="S171" s="18">
        <v>3600</v>
      </c>
      <c r="T171" s="18"/>
      <c r="U171" s="32" t="s">
        <v>187</v>
      </c>
    </row>
    <row r="172" spans="1:21" ht="21.75" customHeight="1" x14ac:dyDescent="0.2">
      <c r="A172" s="6" t="s">
        <v>36</v>
      </c>
      <c r="C172" s="32" t="s">
        <v>88</v>
      </c>
      <c r="D172" s="15"/>
      <c r="E172" s="32" t="s">
        <v>238</v>
      </c>
      <c r="F172" s="15"/>
      <c r="G172" s="18">
        <v>2998000</v>
      </c>
      <c r="H172" s="15"/>
      <c r="I172" s="18">
        <v>3800</v>
      </c>
      <c r="J172" s="18"/>
      <c r="K172" s="32" t="s">
        <v>142</v>
      </c>
      <c r="L172" s="32"/>
      <c r="M172" s="32" t="s">
        <v>88</v>
      </c>
      <c r="N172" s="32"/>
      <c r="O172" s="32" t="s">
        <v>90</v>
      </c>
      <c r="P172" s="32"/>
      <c r="Q172" s="18">
        <v>0</v>
      </c>
      <c r="R172" s="18"/>
      <c r="S172" s="18">
        <v>0</v>
      </c>
      <c r="T172" s="18"/>
      <c r="U172" s="32" t="s">
        <v>90</v>
      </c>
    </row>
    <row r="173" spans="1:21" ht="21.75" customHeight="1" x14ac:dyDescent="0.2">
      <c r="A173" s="6" t="s">
        <v>37</v>
      </c>
      <c r="C173" s="32" t="s">
        <v>88</v>
      </c>
      <c r="D173" s="15"/>
      <c r="E173" s="32" t="s">
        <v>238</v>
      </c>
      <c r="F173" s="15"/>
      <c r="G173" s="18">
        <v>1827000</v>
      </c>
      <c r="H173" s="15"/>
      <c r="I173" s="18">
        <v>4600</v>
      </c>
      <c r="J173" s="18"/>
      <c r="K173" s="32" t="s">
        <v>9</v>
      </c>
      <c r="L173" s="32"/>
      <c r="M173" s="32" t="s">
        <v>88</v>
      </c>
      <c r="N173" s="32"/>
      <c r="O173" s="32" t="s">
        <v>90</v>
      </c>
      <c r="P173" s="32"/>
      <c r="Q173" s="18">
        <v>0</v>
      </c>
      <c r="R173" s="18"/>
      <c r="S173" s="18">
        <v>0</v>
      </c>
      <c r="T173" s="18"/>
      <c r="U173" s="32" t="s">
        <v>90</v>
      </c>
    </row>
    <row r="174" spans="1:21" ht="21.75" customHeight="1" x14ac:dyDescent="0.2">
      <c r="A174" s="6" t="s">
        <v>38</v>
      </c>
      <c r="C174" s="32" t="s">
        <v>88</v>
      </c>
      <c r="D174" s="15"/>
      <c r="E174" s="32" t="s">
        <v>238</v>
      </c>
      <c r="F174" s="15"/>
      <c r="G174" s="18">
        <v>300000</v>
      </c>
      <c r="H174" s="15"/>
      <c r="I174" s="18">
        <v>0</v>
      </c>
      <c r="J174" s="18"/>
      <c r="K174" s="32" t="s">
        <v>90</v>
      </c>
      <c r="L174" s="32"/>
      <c r="M174" s="32" t="s">
        <v>88</v>
      </c>
      <c r="N174" s="32"/>
      <c r="O174" s="32" t="s">
        <v>90</v>
      </c>
      <c r="P174" s="32"/>
      <c r="Q174" s="18">
        <v>0</v>
      </c>
      <c r="R174" s="18"/>
      <c r="S174" s="18">
        <v>0</v>
      </c>
      <c r="T174" s="18"/>
      <c r="U174" s="32" t="s">
        <v>90</v>
      </c>
    </row>
    <row r="175" spans="1:21" ht="21.75" customHeight="1" x14ac:dyDescent="0.2">
      <c r="A175" s="6" t="s">
        <v>39</v>
      </c>
      <c r="C175" s="32" t="s">
        <v>88</v>
      </c>
      <c r="D175" s="15"/>
      <c r="E175" s="32" t="s">
        <v>238</v>
      </c>
      <c r="F175" s="15"/>
      <c r="G175" s="18">
        <v>200000</v>
      </c>
      <c r="H175" s="15"/>
      <c r="I175" s="18">
        <v>12000</v>
      </c>
      <c r="J175" s="18"/>
      <c r="K175" s="32" t="s">
        <v>234</v>
      </c>
      <c r="L175" s="32"/>
      <c r="M175" s="32" t="s">
        <v>88</v>
      </c>
      <c r="N175" s="32"/>
      <c r="O175" s="32" t="s">
        <v>238</v>
      </c>
      <c r="P175" s="32"/>
      <c r="Q175" s="18">
        <v>199000</v>
      </c>
      <c r="R175" s="18"/>
      <c r="S175" s="18">
        <v>12000</v>
      </c>
      <c r="T175" s="18"/>
      <c r="U175" s="32" t="s">
        <v>234</v>
      </c>
    </row>
    <row r="176" spans="1:21" ht="21.75" customHeight="1" x14ac:dyDescent="0.2">
      <c r="A176" s="6" t="s">
        <v>40</v>
      </c>
      <c r="C176" s="32" t="s">
        <v>249</v>
      </c>
      <c r="D176" s="15"/>
      <c r="E176" s="32" t="s">
        <v>238</v>
      </c>
      <c r="F176" s="15"/>
      <c r="G176" s="18">
        <v>96000</v>
      </c>
      <c r="H176" s="15"/>
      <c r="I176" s="18">
        <v>22000</v>
      </c>
      <c r="J176" s="18"/>
      <c r="K176" s="32" t="s">
        <v>9</v>
      </c>
      <c r="L176" s="32"/>
      <c r="M176" s="32" t="s">
        <v>249</v>
      </c>
      <c r="N176" s="32"/>
      <c r="O176" s="32" t="s">
        <v>90</v>
      </c>
      <c r="P176" s="32"/>
      <c r="Q176" s="18">
        <v>0</v>
      </c>
      <c r="R176" s="18"/>
      <c r="S176" s="18">
        <v>0</v>
      </c>
      <c r="T176" s="18"/>
      <c r="U176" s="32" t="s">
        <v>90</v>
      </c>
    </row>
    <row r="177" spans="1:21" ht="21.75" customHeight="1" x14ac:dyDescent="0.2">
      <c r="A177" s="6" t="s">
        <v>72</v>
      </c>
      <c r="C177" s="32" t="s">
        <v>88</v>
      </c>
      <c r="D177" s="15"/>
      <c r="E177" s="32" t="s">
        <v>90</v>
      </c>
      <c r="F177" s="15"/>
      <c r="G177" s="18">
        <v>0</v>
      </c>
      <c r="H177" s="15"/>
      <c r="I177" s="18">
        <v>0</v>
      </c>
      <c r="J177" s="18"/>
      <c r="K177" s="32" t="s">
        <v>90</v>
      </c>
      <c r="L177" s="32"/>
      <c r="M177" s="32" t="s">
        <v>88</v>
      </c>
      <c r="N177" s="32"/>
      <c r="O177" s="32" t="s">
        <v>238</v>
      </c>
      <c r="P177" s="32"/>
      <c r="Q177" s="18">
        <v>517000</v>
      </c>
      <c r="R177" s="18"/>
      <c r="S177" s="18">
        <v>15000</v>
      </c>
      <c r="T177" s="18"/>
      <c r="U177" s="32" t="s">
        <v>189</v>
      </c>
    </row>
    <row r="178" spans="1:21" ht="21.75" customHeight="1" x14ac:dyDescent="0.2">
      <c r="A178" s="6" t="s">
        <v>74</v>
      </c>
      <c r="C178" s="32" t="s">
        <v>88</v>
      </c>
      <c r="D178" s="15"/>
      <c r="E178" s="32" t="s">
        <v>90</v>
      </c>
      <c r="F178" s="15"/>
      <c r="G178" s="18">
        <v>0</v>
      </c>
      <c r="H178" s="15"/>
      <c r="I178" s="18">
        <v>0</v>
      </c>
      <c r="J178" s="18"/>
      <c r="K178" s="32" t="s">
        <v>90</v>
      </c>
      <c r="L178" s="32"/>
      <c r="M178" s="32" t="s">
        <v>88</v>
      </c>
      <c r="N178" s="32"/>
      <c r="O178" s="32" t="s">
        <v>238</v>
      </c>
      <c r="P178" s="32"/>
      <c r="Q178" s="18">
        <v>2081000</v>
      </c>
      <c r="R178" s="18"/>
      <c r="S178" s="18">
        <v>7000</v>
      </c>
      <c r="T178" s="18"/>
      <c r="U178" s="32" t="s">
        <v>241</v>
      </c>
    </row>
    <row r="179" spans="1:21" ht="21.75" customHeight="1" x14ac:dyDescent="0.2">
      <c r="A179" s="6" t="s">
        <v>75</v>
      </c>
      <c r="C179" s="32" t="s">
        <v>88</v>
      </c>
      <c r="D179" s="15"/>
      <c r="E179" s="32" t="s">
        <v>90</v>
      </c>
      <c r="F179" s="15"/>
      <c r="G179" s="18">
        <v>0</v>
      </c>
      <c r="H179" s="15"/>
      <c r="I179" s="18">
        <v>0</v>
      </c>
      <c r="J179" s="18"/>
      <c r="K179" s="32" t="s">
        <v>90</v>
      </c>
      <c r="L179" s="32"/>
      <c r="M179" s="32" t="s">
        <v>88</v>
      </c>
      <c r="N179" s="32"/>
      <c r="O179" s="32" t="s">
        <v>238</v>
      </c>
      <c r="P179" s="32"/>
      <c r="Q179" s="18">
        <v>1000</v>
      </c>
      <c r="R179" s="18"/>
      <c r="S179" s="18">
        <v>7500</v>
      </c>
      <c r="T179" s="18"/>
      <c r="U179" s="32" t="s">
        <v>241</v>
      </c>
    </row>
    <row r="180" spans="1:21" ht="21.75" customHeight="1" x14ac:dyDescent="0.2">
      <c r="A180" s="6" t="s">
        <v>73</v>
      </c>
      <c r="C180" s="32" t="s">
        <v>88</v>
      </c>
      <c r="D180" s="15"/>
      <c r="E180" s="32" t="s">
        <v>90</v>
      </c>
      <c r="F180" s="15"/>
      <c r="G180" s="18">
        <v>0</v>
      </c>
      <c r="H180" s="15"/>
      <c r="I180" s="18">
        <v>0</v>
      </c>
      <c r="J180" s="18"/>
      <c r="K180" s="32" t="s">
        <v>90</v>
      </c>
      <c r="L180" s="32"/>
      <c r="M180" s="32" t="s">
        <v>88</v>
      </c>
      <c r="N180" s="32"/>
      <c r="O180" s="32" t="s">
        <v>238</v>
      </c>
      <c r="P180" s="32"/>
      <c r="Q180" s="18">
        <v>1000</v>
      </c>
      <c r="R180" s="18"/>
      <c r="S180" s="18">
        <v>3200</v>
      </c>
      <c r="T180" s="18"/>
      <c r="U180" s="32" t="s">
        <v>187</v>
      </c>
    </row>
    <row r="181" spans="1:21" ht="21.75" customHeight="1" x14ac:dyDescent="0.2">
      <c r="A181" s="6" t="s">
        <v>71</v>
      </c>
      <c r="C181" s="32" t="s">
        <v>88</v>
      </c>
      <c r="D181" s="15"/>
      <c r="E181" s="32" t="s">
        <v>90</v>
      </c>
      <c r="F181" s="15"/>
      <c r="G181" s="18">
        <v>0</v>
      </c>
      <c r="H181" s="15"/>
      <c r="I181" s="18">
        <v>0</v>
      </c>
      <c r="J181" s="18"/>
      <c r="K181" s="32" t="s">
        <v>90</v>
      </c>
      <c r="L181" s="32"/>
      <c r="M181" s="32" t="s">
        <v>88</v>
      </c>
      <c r="N181" s="32"/>
      <c r="O181" s="32" t="s">
        <v>238</v>
      </c>
      <c r="P181" s="32"/>
      <c r="Q181" s="18">
        <v>6000000</v>
      </c>
      <c r="R181" s="18"/>
      <c r="S181" s="18">
        <v>3200</v>
      </c>
      <c r="T181" s="18"/>
      <c r="U181" s="32" t="s">
        <v>250</v>
      </c>
    </row>
    <row r="182" spans="1:21" ht="21.75" customHeight="1" x14ac:dyDescent="0.2">
      <c r="A182" s="6"/>
      <c r="C182" s="32"/>
      <c r="D182" s="15"/>
      <c r="E182" s="32"/>
      <c r="F182" s="15"/>
      <c r="G182" s="18"/>
      <c r="H182" s="15"/>
      <c r="I182" s="18"/>
      <c r="J182" s="18"/>
      <c r="K182" s="32"/>
      <c r="L182" s="32"/>
      <c r="M182" s="32"/>
      <c r="N182" s="32"/>
      <c r="O182" s="32"/>
      <c r="P182" s="32"/>
      <c r="Q182" s="18"/>
      <c r="R182" s="18"/>
      <c r="S182" s="18"/>
      <c r="T182" s="18"/>
      <c r="U182" s="32"/>
    </row>
    <row r="183" spans="1:21" ht="21.75" customHeight="1" x14ac:dyDescent="0.2">
      <c r="A183" s="194">
        <f>A145+1</f>
        <v>6</v>
      </c>
      <c r="B183" s="194"/>
      <c r="C183" s="194"/>
      <c r="D183" s="194"/>
      <c r="E183" s="194"/>
      <c r="F183" s="194"/>
      <c r="G183" s="194"/>
      <c r="H183" s="194"/>
      <c r="I183" s="194"/>
      <c r="J183" s="194"/>
      <c r="K183" s="194"/>
      <c r="L183" s="194"/>
      <c r="M183" s="194"/>
      <c r="N183" s="194"/>
      <c r="O183" s="194"/>
      <c r="P183" s="194"/>
      <c r="Q183" s="194"/>
      <c r="R183" s="194"/>
      <c r="S183" s="194"/>
      <c r="T183" s="194"/>
      <c r="U183" s="194"/>
    </row>
    <row r="184" spans="1:21" ht="21.75" customHeight="1" x14ac:dyDescent="0.2"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</row>
    <row r="185" spans="1:21" ht="21.75" customHeight="1" x14ac:dyDescent="0.2">
      <c r="G185" s="26"/>
      <c r="I185" s="26"/>
      <c r="J185" s="26"/>
      <c r="K185" s="26"/>
      <c r="L185" s="26"/>
      <c r="M185" s="26"/>
      <c r="N185" s="26"/>
      <c r="O185" s="26"/>
      <c r="P185" s="26"/>
    </row>
    <row r="186" spans="1:21" ht="21.75" customHeight="1" x14ac:dyDescent="0.2"/>
    <row r="187" spans="1:21" ht="21.75" customHeight="1" x14ac:dyDescent="0.2"/>
    <row r="188" spans="1:21" ht="21.75" customHeight="1" x14ac:dyDescent="0.2"/>
    <row r="189" spans="1:21" ht="21.75" customHeight="1" x14ac:dyDescent="0.2"/>
    <row r="190" spans="1:21" ht="21.75" customHeight="1" x14ac:dyDescent="0.2"/>
    <row r="191" spans="1:21" ht="21.75" customHeight="1" x14ac:dyDescent="0.2"/>
    <row r="192" spans="1:21" ht="21.75" customHeight="1" x14ac:dyDescent="0.2"/>
    <row r="193" ht="21.75" customHeight="1" x14ac:dyDescent="0.2"/>
    <row r="194" ht="21.75" customHeight="1" x14ac:dyDescent="0.2"/>
    <row r="195" ht="21.75" customHeight="1" x14ac:dyDescent="0.2"/>
    <row r="196" ht="21.75" customHeight="1" x14ac:dyDescent="0.2"/>
    <row r="197" ht="21.75" customHeight="1" x14ac:dyDescent="0.2"/>
    <row r="198" ht="21.75" customHeight="1" x14ac:dyDescent="0.2"/>
    <row r="199" ht="21.75" customHeight="1" x14ac:dyDescent="0.2"/>
    <row r="200" ht="21.75" customHeight="1" x14ac:dyDescent="0.2"/>
    <row r="201" ht="21.75" customHeight="1" x14ac:dyDescent="0.2"/>
    <row r="202" ht="21.75" customHeight="1" x14ac:dyDescent="0.2"/>
    <row r="203" ht="21.75" customHeight="1" x14ac:dyDescent="0.2"/>
    <row r="204" ht="21.75" customHeight="1" x14ac:dyDescent="0.2"/>
    <row r="205" ht="21.75" customHeight="1" x14ac:dyDescent="0.2"/>
    <row r="206" ht="21.75" customHeight="1" x14ac:dyDescent="0.2"/>
    <row r="207" ht="21.75" customHeight="1" x14ac:dyDescent="0.2"/>
    <row r="208" ht="21.75" customHeight="1" x14ac:dyDescent="0.2"/>
    <row r="209" ht="21.75" customHeight="1" x14ac:dyDescent="0.2"/>
    <row r="210" ht="21.75" customHeight="1" x14ac:dyDescent="0.2"/>
    <row r="211" ht="21.75" customHeight="1" x14ac:dyDescent="0.2"/>
    <row r="212" ht="21.75" customHeight="1" x14ac:dyDescent="0.2"/>
    <row r="213" ht="21.75" customHeight="1" x14ac:dyDescent="0.2"/>
    <row r="214" ht="21.75" customHeight="1" x14ac:dyDescent="0.2"/>
    <row r="215" ht="21.75" customHeight="1" x14ac:dyDescent="0.2"/>
    <row r="216" ht="21.75" customHeight="1" x14ac:dyDescent="0.2"/>
    <row r="217" ht="21.75" customHeight="1" x14ac:dyDescent="0.2"/>
    <row r="218" ht="21.75" customHeight="1" x14ac:dyDescent="0.2"/>
    <row r="219" ht="21.75" customHeight="1" x14ac:dyDescent="0.2"/>
    <row r="220" ht="21.75" customHeight="1" x14ac:dyDescent="0.2"/>
    <row r="221" ht="21.75" customHeight="1" x14ac:dyDescent="0.2"/>
    <row r="222" ht="21.75" customHeight="1" x14ac:dyDescent="0.2"/>
    <row r="223" ht="21.75" customHeight="1" x14ac:dyDescent="0.2"/>
    <row r="224" ht="21.75" customHeight="1" x14ac:dyDescent="0.2"/>
    <row r="225" ht="21.75" customHeight="1" x14ac:dyDescent="0.2"/>
    <row r="226" ht="21.75" customHeight="1" x14ac:dyDescent="0.2"/>
    <row r="227" ht="21.75" customHeight="1" x14ac:dyDescent="0.2"/>
    <row r="228" ht="21.75" customHeight="1" x14ac:dyDescent="0.2"/>
    <row r="229" ht="21.75" customHeight="1" x14ac:dyDescent="0.2"/>
    <row r="230" ht="21.75" customHeight="1" x14ac:dyDescent="0.2"/>
    <row r="231" ht="21.75" customHeight="1" x14ac:dyDescent="0.2"/>
    <row r="232" ht="21.75" customHeight="1" x14ac:dyDescent="0.2"/>
    <row r="233" ht="21.75" customHeight="1" x14ac:dyDescent="0.2"/>
    <row r="234" ht="21.75" customHeight="1" x14ac:dyDescent="0.2"/>
    <row r="235" ht="21.75" customHeight="1" x14ac:dyDescent="0.2"/>
    <row r="236" ht="21.75" customHeight="1" x14ac:dyDescent="0.2"/>
    <row r="237" ht="21.75" customHeight="1" x14ac:dyDescent="0.2"/>
    <row r="238" ht="21.75" customHeight="1" x14ac:dyDescent="0.2"/>
    <row r="239" ht="21.75" customHeight="1" x14ac:dyDescent="0.2"/>
    <row r="240" ht="21.75" customHeight="1" x14ac:dyDescent="0.2"/>
  </sheetData>
  <mergeCells count="24">
    <mergeCell ref="A147:U147"/>
    <mergeCell ref="A148:U148"/>
    <mergeCell ref="C151:K151"/>
    <mergeCell ref="M151:U151"/>
    <mergeCell ref="A183:U183"/>
    <mergeCell ref="A1:U1"/>
    <mergeCell ref="A2:U2"/>
    <mergeCell ref="A3:U3"/>
    <mergeCell ref="M5:U5"/>
    <mergeCell ref="C5:K5"/>
    <mergeCell ref="A145:U145"/>
    <mergeCell ref="A146:U146"/>
    <mergeCell ref="A52:U52"/>
    <mergeCell ref="A53:U53"/>
    <mergeCell ref="A54:U54"/>
    <mergeCell ref="A55:U55"/>
    <mergeCell ref="C57:K57"/>
    <mergeCell ref="M57:U57"/>
    <mergeCell ref="A103:U103"/>
    <mergeCell ref="A104:U104"/>
    <mergeCell ref="A105:U105"/>
    <mergeCell ref="A106:U106"/>
    <mergeCell ref="C108:K108"/>
    <mergeCell ref="M108:U108"/>
  </mergeCells>
  <printOptions horizontalCentered="1"/>
  <pageMargins left="0" right="0" top="0" bottom="0" header="0" footer="0"/>
  <pageSetup scale="70" fitToHeight="0" orientation="portrait" r:id="rId1"/>
  <rowBreaks count="1" manualBreakCount="1">
    <brk id="145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25"/>
  <sheetViews>
    <sheetView rightToLeft="1" view="pageBreakPreview" zoomScaleNormal="100" zoomScaleSheetLayoutView="100" workbookViewId="0">
      <selection activeCell="AD24" sqref="AD24:AJ26"/>
    </sheetView>
  </sheetViews>
  <sheetFormatPr defaultRowHeight="12.75" x14ac:dyDescent="0.2"/>
  <cols>
    <col min="1" max="1" width="6.42578125" bestFit="1" customWidth="1"/>
    <col min="2" max="2" width="22.28515625" customWidth="1"/>
    <col min="3" max="3" width="1.28515625" customWidth="1"/>
    <col min="4" max="4" width="9.42578125" customWidth="1"/>
    <col min="5" max="5" width="1.28515625" customWidth="1"/>
    <col min="6" max="6" width="11.5703125" customWidth="1"/>
    <col min="7" max="7" width="1.28515625" customWidth="1"/>
    <col min="8" max="8" width="13" customWidth="1"/>
    <col min="9" max="9" width="1.28515625" customWidth="1"/>
    <col min="10" max="10" width="10.28515625" customWidth="1"/>
    <col min="11" max="11" width="1.28515625" customWidth="1"/>
    <col min="12" max="12" width="7.140625" customWidth="1"/>
    <col min="13" max="13" width="1.28515625" customWidth="1"/>
    <col min="14" max="14" width="9.7109375" bestFit="1" customWidth="1"/>
    <col min="15" max="15" width="1.28515625" customWidth="1"/>
    <col min="16" max="16" width="17.5703125" bestFit="1" customWidth="1"/>
    <col min="17" max="17" width="1.28515625" customWidth="1"/>
    <col min="18" max="18" width="17.85546875" bestFit="1" customWidth="1"/>
    <col min="19" max="19" width="1.28515625" customWidth="1"/>
    <col min="20" max="20" width="5.42578125" bestFit="1" customWidth="1"/>
    <col min="21" max="21" width="1.28515625" customWidth="1"/>
    <col min="22" max="22" width="12.85546875" bestFit="1" customWidth="1"/>
    <col min="23" max="23" width="1.28515625" customWidth="1"/>
    <col min="24" max="24" width="5.42578125" bestFit="1" customWidth="1"/>
    <col min="25" max="25" width="1.28515625" customWidth="1"/>
    <col min="26" max="26" width="10.28515625" bestFit="1" customWidth="1"/>
    <col min="27" max="27" width="1.28515625" customWidth="1"/>
    <col min="28" max="28" width="9.7109375" bestFit="1" customWidth="1"/>
    <col min="29" max="29" width="1.28515625" customWidth="1"/>
    <col min="30" max="30" width="11.5703125" customWidth="1"/>
    <col min="31" max="31" width="1.28515625" customWidth="1"/>
    <col min="32" max="32" width="17.7109375" bestFit="1" customWidth="1"/>
    <col min="33" max="33" width="1.28515625" customWidth="1"/>
    <col min="34" max="34" width="18" bestFit="1" customWidth="1"/>
    <col min="35" max="35" width="1.28515625" customWidth="1"/>
    <col min="36" max="36" width="8" customWidth="1"/>
    <col min="37" max="37" width="0.28515625" customWidth="1"/>
  </cols>
  <sheetData>
    <row r="1" spans="1:36" s="110" customFormat="1" ht="24" x14ac:dyDescent="0.25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</row>
    <row r="2" spans="1:36" s="110" customFormat="1" ht="24" x14ac:dyDescent="0.2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</row>
    <row r="3" spans="1:36" s="110" customFormat="1" ht="24" x14ac:dyDescent="0.25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</row>
    <row r="4" spans="1:36" ht="14.45" customHeight="1" x14ac:dyDescent="0.2"/>
    <row r="5" spans="1:36" ht="48.75" customHeight="1" x14ac:dyDescent="0.2">
      <c r="A5" s="1" t="s">
        <v>251</v>
      </c>
      <c r="B5" s="189" t="s">
        <v>252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</row>
    <row r="6" spans="1:36" ht="21" x14ac:dyDescent="0.2">
      <c r="A6" s="190" t="s">
        <v>253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 t="s">
        <v>7</v>
      </c>
      <c r="O6" s="190"/>
      <c r="P6" s="190"/>
      <c r="Q6" s="190"/>
      <c r="R6" s="190"/>
      <c r="T6" s="190" t="s">
        <v>8</v>
      </c>
      <c r="U6" s="190"/>
      <c r="V6" s="190"/>
      <c r="W6" s="190"/>
      <c r="X6" s="190"/>
      <c r="Y6" s="190"/>
      <c r="Z6" s="190"/>
      <c r="AB6" s="190" t="s">
        <v>9</v>
      </c>
      <c r="AC6" s="190"/>
      <c r="AD6" s="190"/>
      <c r="AE6" s="190"/>
      <c r="AF6" s="190"/>
      <c r="AG6" s="190"/>
      <c r="AH6" s="190"/>
      <c r="AI6" s="190"/>
      <c r="AJ6" s="190"/>
    </row>
    <row r="7" spans="1:36" s="125" customFormat="1" ht="31.5" customHeight="1" x14ac:dyDescent="0.2">
      <c r="A7" s="198" t="s">
        <v>254</v>
      </c>
      <c r="B7" s="198"/>
      <c r="C7" s="124"/>
      <c r="D7" s="196" t="s">
        <v>255</v>
      </c>
      <c r="E7" s="124"/>
      <c r="F7" s="196" t="s">
        <v>256</v>
      </c>
      <c r="G7" s="124"/>
      <c r="H7" s="196" t="s">
        <v>257</v>
      </c>
      <c r="I7" s="124"/>
      <c r="J7" s="196" t="s">
        <v>258</v>
      </c>
      <c r="K7" s="124"/>
      <c r="L7" s="196" t="s">
        <v>259</v>
      </c>
      <c r="M7" s="124"/>
      <c r="N7" s="198" t="s">
        <v>13</v>
      </c>
      <c r="O7" s="124"/>
      <c r="P7" s="198" t="s">
        <v>14</v>
      </c>
      <c r="Q7" s="124"/>
      <c r="R7" s="198" t="s">
        <v>15</v>
      </c>
      <c r="T7" s="201" t="s">
        <v>10</v>
      </c>
      <c r="U7" s="201"/>
      <c r="V7" s="201"/>
      <c r="W7" s="126"/>
      <c r="X7" s="201" t="s">
        <v>11</v>
      </c>
      <c r="Y7" s="201"/>
      <c r="Z7" s="201"/>
      <c r="AB7" s="198" t="s">
        <v>13</v>
      </c>
      <c r="AC7" s="124"/>
      <c r="AD7" s="196" t="s">
        <v>17</v>
      </c>
      <c r="AE7" s="124"/>
      <c r="AF7" s="198" t="s">
        <v>14</v>
      </c>
      <c r="AG7" s="124"/>
      <c r="AH7" s="196" t="s">
        <v>15</v>
      </c>
      <c r="AI7" s="124"/>
      <c r="AJ7" s="196" t="s">
        <v>18</v>
      </c>
    </row>
    <row r="8" spans="1:36" s="125" customFormat="1" ht="31.5" customHeight="1" x14ac:dyDescent="0.2">
      <c r="A8" s="199"/>
      <c r="B8" s="199"/>
      <c r="D8" s="197"/>
      <c r="F8" s="197"/>
      <c r="H8" s="197"/>
      <c r="J8" s="197"/>
      <c r="L8" s="197"/>
      <c r="N8" s="199"/>
      <c r="P8" s="199"/>
      <c r="R8" s="199"/>
      <c r="T8" s="127" t="s">
        <v>13</v>
      </c>
      <c r="U8" s="126"/>
      <c r="V8" s="127" t="s">
        <v>14</v>
      </c>
      <c r="X8" s="127" t="s">
        <v>13</v>
      </c>
      <c r="Y8" s="126"/>
      <c r="Z8" s="127" t="s">
        <v>16</v>
      </c>
      <c r="AB8" s="199"/>
      <c r="AD8" s="197"/>
      <c r="AF8" s="199"/>
      <c r="AH8" s="197"/>
      <c r="AJ8" s="197"/>
    </row>
    <row r="9" spans="1:36" s="106" customFormat="1" ht="31.5" customHeight="1" x14ac:dyDescent="0.2">
      <c r="A9" s="202" t="s">
        <v>260</v>
      </c>
      <c r="B9" s="202"/>
      <c r="D9" s="31" t="s">
        <v>261</v>
      </c>
      <c r="E9" s="15"/>
      <c r="F9" s="31" t="s">
        <v>261</v>
      </c>
      <c r="G9" s="15"/>
      <c r="H9" s="31" t="s">
        <v>262</v>
      </c>
      <c r="I9" s="15"/>
      <c r="J9" s="31" t="s">
        <v>263</v>
      </c>
      <c r="K9" s="15"/>
      <c r="L9" s="16">
        <v>23</v>
      </c>
      <c r="M9" s="15"/>
      <c r="N9" s="16">
        <v>380000</v>
      </c>
      <c r="O9" s="15"/>
      <c r="P9" s="16">
        <v>380056473416</v>
      </c>
      <c r="Q9" s="15"/>
      <c r="R9" s="16">
        <v>341938012500</v>
      </c>
      <c r="S9" s="15"/>
      <c r="T9" s="16">
        <v>0</v>
      </c>
      <c r="U9" s="15"/>
      <c r="V9" s="16">
        <v>0</v>
      </c>
      <c r="W9" s="15"/>
      <c r="X9" s="16">
        <v>0</v>
      </c>
      <c r="Y9" s="15"/>
      <c r="Z9" s="16">
        <v>0</v>
      </c>
      <c r="AA9" s="15"/>
      <c r="AB9" s="16">
        <v>380000</v>
      </c>
      <c r="AC9" s="15"/>
      <c r="AD9" s="16">
        <v>1000000</v>
      </c>
      <c r="AE9" s="15"/>
      <c r="AF9" s="16">
        <v>380056473416</v>
      </c>
      <c r="AG9" s="15"/>
      <c r="AH9" s="16">
        <v>379931125000</v>
      </c>
      <c r="AI9" s="15"/>
      <c r="AJ9" s="36">
        <f>AH9/سهام!$AA$9</f>
        <v>7.5069118692440345E-2</v>
      </c>
    </row>
    <row r="10" spans="1:36" s="106" customFormat="1" ht="31.5" customHeight="1" x14ac:dyDescent="0.2">
      <c r="A10" s="203" t="s">
        <v>264</v>
      </c>
      <c r="B10" s="203"/>
      <c r="D10" s="32" t="s">
        <v>261</v>
      </c>
      <c r="E10" s="15"/>
      <c r="F10" s="32" t="s">
        <v>261</v>
      </c>
      <c r="G10" s="15"/>
      <c r="H10" s="32" t="s">
        <v>265</v>
      </c>
      <c r="I10" s="15"/>
      <c r="J10" s="32" t="s">
        <v>266</v>
      </c>
      <c r="K10" s="15"/>
      <c r="L10" s="18">
        <v>23</v>
      </c>
      <c r="M10" s="15"/>
      <c r="N10" s="18">
        <v>980000</v>
      </c>
      <c r="O10" s="15"/>
      <c r="P10" s="37">
        <v>980167625000</v>
      </c>
      <c r="Q10" s="15"/>
      <c r="R10" s="37">
        <v>949892720733</v>
      </c>
      <c r="S10" s="15"/>
      <c r="T10" s="18">
        <v>0</v>
      </c>
      <c r="U10" s="15"/>
      <c r="V10" s="37">
        <v>0</v>
      </c>
      <c r="W10" s="15"/>
      <c r="X10" s="18">
        <v>0</v>
      </c>
      <c r="Y10" s="15"/>
      <c r="Z10" s="37">
        <v>0</v>
      </c>
      <c r="AA10" s="15"/>
      <c r="AB10" s="18">
        <v>980000</v>
      </c>
      <c r="AC10" s="15"/>
      <c r="AD10" s="18">
        <v>1026280</v>
      </c>
      <c r="AE10" s="15"/>
      <c r="AF10" s="37">
        <v>980167625000</v>
      </c>
      <c r="AG10" s="15"/>
      <c r="AH10" s="37">
        <v>1005572107015</v>
      </c>
      <c r="AI10" s="15"/>
      <c r="AJ10" s="38">
        <f>AH10/سهام!$AA$9</f>
        <v>0.19868709586590561</v>
      </c>
    </row>
    <row r="11" spans="1:36" s="106" customFormat="1" ht="31.5" customHeight="1" thickBot="1" x14ac:dyDescent="0.25">
      <c r="A11" s="185" t="s">
        <v>79</v>
      </c>
      <c r="B11" s="185"/>
      <c r="D11" s="108"/>
      <c r="F11" s="108"/>
      <c r="H11" s="108"/>
      <c r="J11" s="108"/>
      <c r="L11" s="108"/>
      <c r="N11" s="108"/>
      <c r="P11" s="107">
        <v>1360224098416</v>
      </c>
      <c r="R11" s="107">
        <v>1291830733233</v>
      </c>
      <c r="T11" s="108"/>
      <c r="V11" s="19">
        <v>0</v>
      </c>
      <c r="X11" s="108"/>
      <c r="Z11" s="19">
        <v>0</v>
      </c>
      <c r="AB11" s="108"/>
      <c r="AD11" s="108"/>
      <c r="AF11" s="107">
        <v>1360224098416</v>
      </c>
      <c r="AH11" s="107">
        <v>1385503232015</v>
      </c>
      <c r="AJ11" s="20">
        <f>SUM(AJ9:AJ10)</f>
        <v>0.27375621455834598</v>
      </c>
    </row>
    <row r="12" spans="1:36" ht="27.75" customHeight="1" thickTop="1" x14ac:dyDescent="0.2"/>
    <row r="13" spans="1:36" ht="27.75" customHeight="1" x14ac:dyDescent="0.2"/>
    <row r="14" spans="1:36" ht="27.75" customHeight="1" x14ac:dyDescent="0.2"/>
    <row r="15" spans="1:36" ht="27.75" customHeight="1" x14ac:dyDescent="0.2"/>
    <row r="16" spans="1:36" ht="27.75" customHeight="1" x14ac:dyDescent="0.2"/>
    <row r="17" spans="1:36" ht="27.75" customHeight="1" x14ac:dyDescent="0.2"/>
    <row r="18" spans="1:36" ht="27.75" customHeight="1" x14ac:dyDescent="0.2"/>
    <row r="19" spans="1:36" ht="27.75" customHeight="1" x14ac:dyDescent="0.2"/>
    <row r="20" spans="1:36" ht="27.75" customHeight="1" x14ac:dyDescent="0.2"/>
    <row r="21" spans="1:36" ht="27.75" customHeight="1" x14ac:dyDescent="0.2"/>
    <row r="22" spans="1:36" ht="36.75" customHeight="1" x14ac:dyDescent="0.2">
      <c r="A22" s="200">
        <f>'اوراق مشتقه'!A183:U183+1</f>
        <v>7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</row>
    <row r="24" spans="1:36" x14ac:dyDescent="0.2">
      <c r="AF24" s="42"/>
      <c r="AG24" s="42"/>
      <c r="AH24" s="42"/>
    </row>
    <row r="25" spans="1:36" x14ac:dyDescent="0.2">
      <c r="AF25" s="34"/>
      <c r="AH25" s="34"/>
    </row>
  </sheetData>
  <mergeCells count="28">
    <mergeCell ref="A22:AJ22"/>
    <mergeCell ref="A11:B11"/>
    <mergeCell ref="T7:V7"/>
    <mergeCell ref="X7:Z7"/>
    <mergeCell ref="A9:B9"/>
    <mergeCell ref="A10:B10"/>
    <mergeCell ref="A7:B8"/>
    <mergeCell ref="D7:D8"/>
    <mergeCell ref="F7:F8"/>
    <mergeCell ref="H7:H8"/>
    <mergeCell ref="J7:J8"/>
    <mergeCell ref="AJ7:AJ8"/>
    <mergeCell ref="AH7:AH8"/>
    <mergeCell ref="AF7:AF8"/>
    <mergeCell ref="AD7:AD8"/>
    <mergeCell ref="AB7:AB8"/>
    <mergeCell ref="A1:AJ1"/>
    <mergeCell ref="A2:AJ2"/>
    <mergeCell ref="A3:AJ3"/>
    <mergeCell ref="B5:AJ5"/>
    <mergeCell ref="A6:M6"/>
    <mergeCell ref="N6:R6"/>
    <mergeCell ref="T6:Z6"/>
    <mergeCell ref="AB6:AJ6"/>
    <mergeCell ref="L7:L8"/>
    <mergeCell ref="N7:N8"/>
    <mergeCell ref="P7:P8"/>
    <mergeCell ref="R7:R8"/>
  </mergeCells>
  <pageMargins left="0.39" right="0.39" top="0.39" bottom="0.39" header="0" footer="0"/>
  <pageSetup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6"/>
  <sheetViews>
    <sheetView rightToLeft="1" view="pageBreakPreview" topLeftCell="A4" zoomScale="106" zoomScaleNormal="100" zoomScaleSheetLayoutView="106" workbookViewId="0">
      <selection activeCell="I13" sqref="I13"/>
    </sheetView>
  </sheetViews>
  <sheetFormatPr defaultRowHeight="15" x14ac:dyDescent="0.2"/>
  <cols>
    <col min="1" max="1" width="29.85546875" style="111" customWidth="1"/>
    <col min="2" max="2" width="1.28515625" style="111" customWidth="1"/>
    <col min="3" max="3" width="15.5703125" style="111" customWidth="1"/>
    <col min="4" max="4" width="1.28515625" style="111" customWidth="1"/>
    <col min="5" max="5" width="15.5703125" style="111" customWidth="1"/>
    <col min="6" max="6" width="1.28515625" style="111" customWidth="1"/>
    <col min="7" max="7" width="13" style="111" customWidth="1"/>
    <col min="8" max="8" width="1.28515625" style="111" customWidth="1"/>
    <col min="9" max="9" width="13" style="111" customWidth="1"/>
    <col min="10" max="10" width="1.28515625" style="111" customWidth="1"/>
    <col min="11" max="11" width="17.42578125" style="111" customWidth="1"/>
    <col min="12" max="12" width="1.28515625" style="111" customWidth="1"/>
    <col min="13" max="13" width="33.7109375" style="111" customWidth="1"/>
    <col min="14" max="14" width="0.28515625" style="111" customWidth="1"/>
    <col min="15" max="16384" width="9.140625" style="111"/>
  </cols>
  <sheetData>
    <row r="1" spans="1:13" ht="24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24" x14ac:dyDescent="0.2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ht="24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ht="24" x14ac:dyDescent="0.2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1:13" ht="21" x14ac:dyDescent="0.2">
      <c r="A5" s="204" t="s">
        <v>267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</row>
    <row r="6" spans="1:13" ht="21" x14ac:dyDescent="0.2">
      <c r="A6" s="204" t="s">
        <v>268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</row>
    <row r="7" spans="1:13" ht="46.5" customHeight="1" x14ac:dyDescent="0.2"/>
    <row r="8" spans="1:13" ht="27" customHeight="1" x14ac:dyDescent="0.2">
      <c r="C8" s="190" t="s">
        <v>9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</row>
    <row r="9" spans="1:13" ht="47.25" customHeight="1" x14ac:dyDescent="0.2">
      <c r="A9" s="2" t="s">
        <v>269</v>
      </c>
      <c r="C9" s="4" t="s">
        <v>13</v>
      </c>
      <c r="D9" s="112"/>
      <c r="E9" s="4" t="s">
        <v>270</v>
      </c>
      <c r="F9" s="112"/>
      <c r="G9" s="4" t="s">
        <v>271</v>
      </c>
      <c r="H9" s="112"/>
      <c r="I9" s="4" t="s">
        <v>272</v>
      </c>
      <c r="J9" s="112"/>
      <c r="K9" s="11" t="s">
        <v>273</v>
      </c>
      <c r="L9" s="112"/>
      <c r="M9" s="4" t="s">
        <v>274</v>
      </c>
    </row>
    <row r="10" spans="1:13" ht="30" customHeight="1" x14ac:dyDescent="0.2">
      <c r="A10" s="113" t="s">
        <v>260</v>
      </c>
      <c r="C10" s="16">
        <v>380000</v>
      </c>
      <c r="D10" s="119"/>
      <c r="E10" s="16">
        <v>989687</v>
      </c>
      <c r="F10" s="119"/>
      <c r="G10" s="16">
        <v>1000000</v>
      </c>
      <c r="H10" s="119"/>
      <c r="I10" s="17" t="s">
        <v>275</v>
      </c>
      <c r="K10" s="114">
        <v>379931125000</v>
      </c>
      <c r="M10" s="113" t="s">
        <v>276</v>
      </c>
    </row>
    <row r="11" spans="1:13" ht="30" customHeight="1" x14ac:dyDescent="0.2">
      <c r="A11" s="115" t="s">
        <v>264</v>
      </c>
      <c r="C11" s="18">
        <v>980000</v>
      </c>
      <c r="D11" s="119"/>
      <c r="E11" s="18">
        <v>950000</v>
      </c>
      <c r="F11" s="119"/>
      <c r="G11" s="18">
        <v>1026280</v>
      </c>
      <c r="H11" s="119"/>
      <c r="I11" s="64" t="s">
        <v>277</v>
      </c>
      <c r="K11" s="116">
        <v>1005572107015</v>
      </c>
      <c r="M11" s="118" t="s">
        <v>278</v>
      </c>
    </row>
    <row r="12" spans="1:13" ht="30" customHeight="1" x14ac:dyDescent="0.2">
      <c r="A12" s="8" t="s">
        <v>79</v>
      </c>
      <c r="C12" s="108"/>
      <c r="E12" s="108"/>
      <c r="G12" s="108"/>
      <c r="I12" s="108"/>
      <c r="K12" s="107">
        <v>1385503232015</v>
      </c>
      <c r="M12" s="108"/>
    </row>
    <row r="13" spans="1:13" ht="42.75" customHeight="1" x14ac:dyDescent="0.2"/>
    <row r="14" spans="1:13" ht="42.75" customHeight="1" x14ac:dyDescent="0.2"/>
    <row r="15" spans="1:13" ht="42.75" customHeight="1" x14ac:dyDescent="0.2"/>
    <row r="16" spans="1:13" ht="33.75" customHeight="1" x14ac:dyDescent="0.2">
      <c r="A16" s="182">
        <f>اوراق!A22+1</f>
        <v>8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</row>
  </sheetData>
  <mergeCells count="7">
    <mergeCell ref="A16:M16"/>
    <mergeCell ref="C8:M8"/>
    <mergeCell ref="A1:M1"/>
    <mergeCell ref="A2:M2"/>
    <mergeCell ref="A3:M3"/>
    <mergeCell ref="A5:M5"/>
    <mergeCell ref="A6:M6"/>
  </mergeCells>
  <pageMargins left="0.39" right="0.39" top="0.39" bottom="0.39" header="0" footer="0"/>
  <pageSetup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2"/>
  <sheetViews>
    <sheetView rightToLeft="1" view="pageBreakPreview" topLeftCell="A4" zoomScale="96" zoomScaleNormal="100" zoomScaleSheetLayoutView="96" workbookViewId="0">
      <selection activeCell="N18" sqref="N18:N19"/>
    </sheetView>
  </sheetViews>
  <sheetFormatPr defaultRowHeight="12.75" x14ac:dyDescent="0.2"/>
  <cols>
    <col min="1" max="1" width="6.28515625" bestFit="1" customWidth="1"/>
    <col min="2" max="2" width="46.85546875" customWidth="1"/>
    <col min="3" max="3" width="1.28515625" customWidth="1"/>
    <col min="4" max="4" width="17.7109375" bestFit="1" customWidth="1"/>
    <col min="5" max="5" width="1.28515625" customWidth="1"/>
    <col min="6" max="6" width="16" customWidth="1"/>
    <col min="7" max="7" width="1.28515625" customWidth="1"/>
    <col min="8" max="8" width="16.28515625" bestFit="1" customWidth="1"/>
    <col min="9" max="9" width="1.28515625" customWidth="1"/>
    <col min="10" max="10" width="16.42578125" customWidth="1"/>
    <col min="11" max="11" width="1.28515625" customWidth="1"/>
    <col min="12" max="12" width="11.28515625" customWidth="1"/>
    <col min="13" max="13" width="0.28515625" customWidth="1"/>
    <col min="14" max="14" width="19.42578125" bestFit="1" customWidth="1"/>
  </cols>
  <sheetData>
    <row r="1" spans="1:12" s="106" customFormat="1" ht="24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</row>
    <row r="2" spans="1:12" s="106" customFormat="1" ht="24" x14ac:dyDescent="0.2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</row>
    <row r="3" spans="1:12" s="106" customFormat="1" ht="24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</row>
    <row r="4" spans="1:12" s="106" customFormat="1" ht="27.75" customHeight="1" x14ac:dyDescent="0.2"/>
    <row r="5" spans="1:12" s="106" customFormat="1" ht="27.75" customHeight="1" x14ac:dyDescent="0.2"/>
    <row r="6" spans="1:12" s="106" customFormat="1" ht="24" x14ac:dyDescent="0.2">
      <c r="A6" s="1" t="s">
        <v>279</v>
      </c>
      <c r="B6" s="189" t="s">
        <v>280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</row>
    <row r="7" spans="1:12" s="106" customFormat="1" ht="2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s="106" customFormat="1" ht="21" x14ac:dyDescent="0.2">
      <c r="D8" s="2" t="s">
        <v>7</v>
      </c>
      <c r="F8" s="190" t="s">
        <v>8</v>
      </c>
      <c r="G8" s="190"/>
      <c r="H8" s="190"/>
      <c r="J8" s="2" t="s">
        <v>9</v>
      </c>
    </row>
    <row r="9" spans="1:12" s="106" customFormat="1" ht="42" customHeight="1" x14ac:dyDescent="0.2">
      <c r="A9" s="190" t="s">
        <v>281</v>
      </c>
      <c r="B9" s="190"/>
      <c r="D9" s="2" t="s">
        <v>282</v>
      </c>
      <c r="F9" s="2" t="s">
        <v>283</v>
      </c>
      <c r="H9" s="2" t="s">
        <v>284</v>
      </c>
      <c r="J9" s="2" t="s">
        <v>282</v>
      </c>
      <c r="L9" s="10" t="s">
        <v>18</v>
      </c>
    </row>
    <row r="10" spans="1:12" s="106" customFormat="1" ht="28.5" customHeight="1" x14ac:dyDescent="0.2">
      <c r="A10" s="202" t="s">
        <v>285</v>
      </c>
      <c r="B10" s="202"/>
      <c r="D10" s="16">
        <v>1955936642</v>
      </c>
      <c r="E10" s="15"/>
      <c r="F10" s="16">
        <v>26253377544</v>
      </c>
      <c r="G10" s="15"/>
      <c r="H10" s="16">
        <v>27833525546</v>
      </c>
      <c r="I10" s="15"/>
      <c r="J10" s="16">
        <v>375788640</v>
      </c>
      <c r="L10" s="120">
        <v>1E-4</v>
      </c>
    </row>
    <row r="11" spans="1:12" s="106" customFormat="1" ht="28.5" customHeight="1" x14ac:dyDescent="0.2">
      <c r="A11" s="205" t="s">
        <v>286</v>
      </c>
      <c r="B11" s="205"/>
      <c r="D11" s="18">
        <v>6967964992</v>
      </c>
      <c r="E11" s="15"/>
      <c r="F11" s="18">
        <v>14085088115</v>
      </c>
      <c r="G11" s="15"/>
      <c r="H11" s="18">
        <v>16221649408</v>
      </c>
      <c r="I11" s="15"/>
      <c r="J11" s="18">
        <v>4831403699</v>
      </c>
      <c r="L11" s="121">
        <v>1E-3</v>
      </c>
    </row>
    <row r="12" spans="1:12" s="106" customFormat="1" ht="28.5" customHeight="1" x14ac:dyDescent="0.2">
      <c r="A12" s="205" t="s">
        <v>287</v>
      </c>
      <c r="B12" s="205"/>
      <c r="D12" s="18">
        <v>78500000000</v>
      </c>
      <c r="E12" s="15"/>
      <c r="F12" s="18">
        <v>0</v>
      </c>
      <c r="G12" s="15"/>
      <c r="H12" s="18">
        <v>0</v>
      </c>
      <c r="I12" s="15"/>
      <c r="J12" s="18">
        <v>78500000000</v>
      </c>
      <c r="L12" s="121">
        <v>1.55E-2</v>
      </c>
    </row>
    <row r="13" spans="1:12" s="106" customFormat="1" ht="28.5" customHeight="1" x14ac:dyDescent="0.2">
      <c r="A13" s="205" t="s">
        <v>288</v>
      </c>
      <c r="B13" s="205"/>
      <c r="D13" s="18">
        <v>776685644</v>
      </c>
      <c r="E13" s="15"/>
      <c r="F13" s="18">
        <v>3291586</v>
      </c>
      <c r="G13" s="15"/>
      <c r="H13" s="18">
        <v>0</v>
      </c>
      <c r="I13" s="15"/>
      <c r="J13" s="18">
        <v>779977230</v>
      </c>
      <c r="L13" s="121">
        <v>2.0000000000000001E-4</v>
      </c>
    </row>
    <row r="14" spans="1:12" s="106" customFormat="1" ht="28.5" customHeight="1" x14ac:dyDescent="0.2">
      <c r="A14" s="205" t="s">
        <v>289</v>
      </c>
      <c r="B14" s="205"/>
      <c r="D14" s="18">
        <v>50000000000</v>
      </c>
      <c r="E14" s="15"/>
      <c r="F14" s="18">
        <v>0</v>
      </c>
      <c r="G14" s="15"/>
      <c r="H14" s="18">
        <v>0</v>
      </c>
      <c r="I14" s="15"/>
      <c r="J14" s="18">
        <v>50000000000</v>
      </c>
      <c r="L14" s="121">
        <v>9.9000000000000008E-3</v>
      </c>
    </row>
    <row r="15" spans="1:12" s="106" customFormat="1" ht="28.5" customHeight="1" x14ac:dyDescent="0.2">
      <c r="A15" s="205" t="s">
        <v>290</v>
      </c>
      <c r="B15" s="205"/>
      <c r="D15" s="18">
        <v>17000000000</v>
      </c>
      <c r="E15" s="15"/>
      <c r="F15" s="18">
        <v>0</v>
      </c>
      <c r="G15" s="15"/>
      <c r="H15" s="18">
        <v>0</v>
      </c>
      <c r="I15" s="15"/>
      <c r="J15" s="18">
        <v>17000000000</v>
      </c>
      <c r="L15" s="121">
        <v>3.3999999999999998E-3</v>
      </c>
    </row>
    <row r="16" spans="1:12" s="106" customFormat="1" ht="28.5" customHeight="1" x14ac:dyDescent="0.2">
      <c r="A16" s="205" t="s">
        <v>291</v>
      </c>
      <c r="B16" s="205"/>
      <c r="D16" s="18">
        <v>60000000000</v>
      </c>
      <c r="E16" s="15"/>
      <c r="F16" s="18">
        <v>0</v>
      </c>
      <c r="G16" s="15"/>
      <c r="H16" s="18">
        <v>0</v>
      </c>
      <c r="I16" s="15"/>
      <c r="J16" s="18">
        <v>60000000000</v>
      </c>
      <c r="L16" s="121">
        <v>1.1900000000000001E-2</v>
      </c>
    </row>
    <row r="17" spans="1:14" s="106" customFormat="1" ht="28.5" customHeight="1" x14ac:dyDescent="0.2">
      <c r="A17" s="203" t="s">
        <v>292</v>
      </c>
      <c r="B17" s="203"/>
      <c r="D17" s="37">
        <v>0</v>
      </c>
      <c r="E17" s="15"/>
      <c r="F17" s="37">
        <v>140000</v>
      </c>
      <c r="G17" s="15"/>
      <c r="H17" s="37">
        <v>0</v>
      </c>
      <c r="I17" s="15"/>
      <c r="J17" s="37">
        <v>140000</v>
      </c>
      <c r="L17" s="122">
        <v>0</v>
      </c>
    </row>
    <row r="18" spans="1:14" s="106" customFormat="1" ht="28.5" customHeight="1" x14ac:dyDescent="0.2">
      <c r="A18" s="185" t="s">
        <v>79</v>
      </c>
      <c r="B18" s="185"/>
      <c r="D18" s="19">
        <v>215200587278</v>
      </c>
      <c r="E18" s="15"/>
      <c r="F18" s="19">
        <v>40341897245</v>
      </c>
      <c r="G18" s="15"/>
      <c r="H18" s="19">
        <v>44055174954</v>
      </c>
      <c r="I18" s="15"/>
      <c r="J18" s="19">
        <v>211487309569</v>
      </c>
      <c r="L18" s="123">
        <f>SUM(L10:L17)</f>
        <v>4.2000000000000003E-2</v>
      </c>
      <c r="N18" s="129"/>
    </row>
    <row r="19" spans="1:14" ht="21" customHeight="1" x14ac:dyDescent="0.2">
      <c r="N19" s="34"/>
    </row>
    <row r="20" spans="1:14" ht="21" customHeight="1" x14ac:dyDescent="0.2"/>
    <row r="21" spans="1:14" ht="24.75" customHeight="1" x14ac:dyDescent="0.2"/>
    <row r="22" spans="1:14" ht="26.25" customHeight="1" x14ac:dyDescent="0.2">
      <c r="A22" s="200">
        <f>'تعدیل قیمت'!A16:M16+1</f>
        <v>9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</row>
  </sheetData>
  <mergeCells count="16">
    <mergeCell ref="A22:L22"/>
    <mergeCell ref="A1:L1"/>
    <mergeCell ref="A2:L2"/>
    <mergeCell ref="A3:L3"/>
    <mergeCell ref="B6:L6"/>
    <mergeCell ref="F8:H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rintOptions horizontalCentered="1"/>
  <pageMargins left="0" right="0" top="0" bottom="0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rightToLeft="1" view="pageBreakPreview" zoomScaleNormal="100" zoomScaleSheetLayoutView="100" workbookViewId="0">
      <selection activeCell="K11" sqref="K11:L15"/>
    </sheetView>
  </sheetViews>
  <sheetFormatPr defaultRowHeight="12.75" x14ac:dyDescent="0.2"/>
  <cols>
    <col min="1" max="1" width="2.5703125" customWidth="1"/>
    <col min="2" max="2" width="56" customWidth="1"/>
    <col min="3" max="3" width="1.28515625" customWidth="1"/>
    <col min="4" max="4" width="11.7109375" customWidth="1"/>
    <col min="5" max="5" width="1.28515625" customWidth="1"/>
    <col min="6" max="6" width="16.85546875" bestFit="1" customWidth="1"/>
    <col min="7" max="7" width="1.28515625" customWidth="1"/>
    <col min="8" max="8" width="13" customWidth="1"/>
    <col min="9" max="9" width="1.28515625" customWidth="1"/>
    <col min="10" max="10" width="13.7109375" customWidth="1"/>
    <col min="11" max="11" width="19.140625" customWidth="1"/>
    <col min="12" max="12" width="18.85546875" customWidth="1"/>
    <col min="13" max="13" width="15.42578125" bestFit="1" customWidth="1"/>
    <col min="14" max="14" width="13.7109375" customWidth="1"/>
  </cols>
  <sheetData>
    <row r="1" spans="1:14" ht="24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4" ht="24" x14ac:dyDescent="0.2">
      <c r="A2" s="188" t="s">
        <v>293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14" ht="24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4" ht="14.45" customHeight="1" x14ac:dyDescent="0.2"/>
    <row r="5" spans="1:14" ht="29.1" customHeight="1" x14ac:dyDescent="0.2">
      <c r="A5" s="1" t="s">
        <v>294</v>
      </c>
      <c r="B5" s="189" t="s">
        <v>295</v>
      </c>
      <c r="C5" s="189"/>
      <c r="D5" s="189"/>
      <c r="E5" s="189"/>
      <c r="F5" s="189"/>
      <c r="G5" s="189"/>
      <c r="H5" s="189"/>
      <c r="I5" s="189"/>
      <c r="J5" s="189"/>
    </row>
    <row r="6" spans="1:14" ht="14.45" customHeight="1" x14ac:dyDescent="0.2"/>
    <row r="7" spans="1:14" ht="39.75" customHeight="1" x14ac:dyDescent="0.2">
      <c r="A7" s="190" t="s">
        <v>296</v>
      </c>
      <c r="B7" s="190"/>
      <c r="D7" s="2" t="s">
        <v>297</v>
      </c>
      <c r="F7" s="2" t="s">
        <v>282</v>
      </c>
      <c r="H7" s="10" t="s">
        <v>298</v>
      </c>
      <c r="J7" s="10" t="s">
        <v>299</v>
      </c>
    </row>
    <row r="8" spans="1:14" ht="33.75" customHeight="1" x14ac:dyDescent="0.2">
      <c r="A8" s="202" t="s">
        <v>300</v>
      </c>
      <c r="B8" s="202"/>
      <c r="D8" s="31" t="s">
        <v>301</v>
      </c>
      <c r="F8" s="21">
        <f>'درآمد سرمایه گذاری در سهام'!S398</f>
        <v>90245144581</v>
      </c>
      <c r="H8" s="57">
        <f>F8/$F$12</f>
        <v>0.3902280559046859</v>
      </c>
      <c r="J8" s="35">
        <f>F8/سهام!$AA$9</f>
        <v>1.7831188402812559E-2</v>
      </c>
      <c r="K8" s="48"/>
      <c r="L8" s="49"/>
      <c r="M8" s="50"/>
      <c r="N8" s="51"/>
    </row>
    <row r="9" spans="1:14" ht="33.75" customHeight="1" x14ac:dyDescent="0.2">
      <c r="A9" s="205" t="s">
        <v>303</v>
      </c>
      <c r="B9" s="205"/>
      <c r="D9" s="32" t="s">
        <v>302</v>
      </c>
      <c r="F9" s="22">
        <f>'درآمد سرمایه گذاری در اوراق به'!R13</f>
        <v>123979237048</v>
      </c>
      <c r="H9" s="35">
        <f t="shared" ref="H9:H11" si="0">F9/$F$12</f>
        <v>0.53609728113808242</v>
      </c>
      <c r="J9" s="35">
        <f>F9/سهام!$AA$9</f>
        <v>2.4496577008147224E-2</v>
      </c>
      <c r="K9" s="48"/>
      <c r="L9" s="49"/>
      <c r="M9" s="50"/>
      <c r="N9" s="50"/>
    </row>
    <row r="10" spans="1:14" ht="33.75" customHeight="1" x14ac:dyDescent="0.2">
      <c r="A10" s="205" t="s">
        <v>305</v>
      </c>
      <c r="B10" s="205"/>
      <c r="D10" s="32" t="s">
        <v>304</v>
      </c>
      <c r="F10" s="22">
        <f>'درآمد سپرده بانکی'!H16</f>
        <v>16867838628</v>
      </c>
      <c r="H10" s="35">
        <f t="shared" si="0"/>
        <v>7.2938039001205462E-2</v>
      </c>
      <c r="J10" s="35">
        <f>F10/سهام!$AA$9</f>
        <v>3.3328508688259279E-3</v>
      </c>
      <c r="K10" s="48"/>
      <c r="L10" s="49"/>
      <c r="M10" s="34"/>
      <c r="N10" s="50"/>
    </row>
    <row r="11" spans="1:14" ht="33.75" customHeight="1" x14ac:dyDescent="0.2">
      <c r="A11" s="203" t="s">
        <v>307</v>
      </c>
      <c r="B11" s="203"/>
      <c r="D11" s="32" t="s">
        <v>306</v>
      </c>
      <c r="F11" s="60">
        <f>'سایر درآمدها'!F11</f>
        <v>170353552</v>
      </c>
      <c r="H11" s="58">
        <f t="shared" si="0"/>
        <v>7.3662395602625778E-4</v>
      </c>
      <c r="J11" s="157">
        <f>F11/سهام!$AA$9</f>
        <v>3.3659498191328256E-5</v>
      </c>
      <c r="K11" s="48"/>
      <c r="L11" s="49"/>
      <c r="M11" s="50"/>
      <c r="N11" s="51"/>
    </row>
    <row r="12" spans="1:14" ht="34.5" customHeight="1" x14ac:dyDescent="0.2">
      <c r="A12" s="185" t="s">
        <v>79</v>
      </c>
      <c r="B12" s="185"/>
      <c r="D12" s="9"/>
      <c r="F12" s="23">
        <f>SUM(F8:F11)</f>
        <v>231262573809</v>
      </c>
      <c r="H12" s="20">
        <f>SUM(H8:H11)</f>
        <v>1</v>
      </c>
      <c r="J12" s="59">
        <f>SUM(J8:J11)</f>
        <v>4.5694275777977036E-2</v>
      </c>
      <c r="K12" s="48"/>
      <c r="L12" s="49"/>
      <c r="M12" s="50"/>
      <c r="N12" s="49"/>
    </row>
    <row r="13" spans="1:14" ht="18.75" customHeight="1" x14ac:dyDescent="0.2">
      <c r="K13" s="47"/>
    </row>
    <row r="14" spans="1:14" ht="18.75" customHeight="1" x14ac:dyDescent="0.2"/>
    <row r="15" spans="1:14" ht="18.75" customHeight="1" x14ac:dyDescent="0.2"/>
    <row r="16" spans="1:14" ht="18.75" customHeight="1" x14ac:dyDescent="0.2"/>
    <row r="17" spans="1:10" ht="18.75" customHeight="1" x14ac:dyDescent="0.2"/>
    <row r="18" spans="1:10" ht="18.75" customHeight="1" x14ac:dyDescent="0.2"/>
    <row r="19" spans="1:10" ht="18.75" customHeight="1" x14ac:dyDescent="0.2"/>
    <row r="20" spans="1:10" ht="18.75" customHeight="1" x14ac:dyDescent="0.2"/>
    <row r="21" spans="1:10" ht="21.75" customHeight="1" x14ac:dyDescent="0.2">
      <c r="A21" s="200">
        <f>سپرده!A22+1</f>
        <v>10</v>
      </c>
      <c r="B21" s="200"/>
      <c r="C21" s="200"/>
      <c r="D21" s="200"/>
      <c r="E21" s="200"/>
      <c r="F21" s="200"/>
      <c r="G21" s="200"/>
      <c r="H21" s="200"/>
      <c r="I21" s="200"/>
      <c r="J21" s="200"/>
    </row>
  </sheetData>
  <mergeCells count="11">
    <mergeCell ref="A21:J21"/>
    <mergeCell ref="A1:J1"/>
    <mergeCell ref="A2:J2"/>
    <mergeCell ref="A3:J3"/>
    <mergeCell ref="B5:J5"/>
    <mergeCell ref="A7:B7"/>
    <mergeCell ref="A12:B12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425"/>
  <sheetViews>
    <sheetView rightToLeft="1" view="pageBreakPreview" zoomScaleNormal="100" zoomScaleSheetLayoutView="100" workbookViewId="0">
      <selection activeCell="V10" sqref="V10"/>
    </sheetView>
  </sheetViews>
  <sheetFormatPr defaultRowHeight="12.75" x14ac:dyDescent="0.2"/>
  <cols>
    <col min="1" max="1" width="29.140625" bestFit="1" customWidth="1"/>
    <col min="2" max="2" width="1.28515625" customWidth="1"/>
    <col min="3" max="3" width="15.140625" bestFit="1" customWidth="1"/>
    <col min="4" max="4" width="1.28515625" customWidth="1"/>
    <col min="5" max="5" width="18.42578125" bestFit="1" customWidth="1"/>
    <col min="6" max="6" width="1.28515625" customWidth="1"/>
    <col min="7" max="7" width="16" bestFit="1" customWidth="1"/>
    <col min="8" max="8" width="1.28515625" customWidth="1"/>
    <col min="9" max="9" width="18.42578125" bestFit="1" customWidth="1"/>
    <col min="10" max="10" width="1.28515625" customWidth="1"/>
    <col min="11" max="11" width="9.28515625" customWidth="1"/>
    <col min="12" max="12" width="1.28515625" customWidth="1"/>
    <col min="13" max="13" width="16.28515625" bestFit="1" customWidth="1"/>
    <col min="14" max="14" width="1.28515625" customWidth="1"/>
    <col min="15" max="15" width="19.28515625" bestFit="1" customWidth="1"/>
    <col min="16" max="16" width="1.28515625" customWidth="1"/>
    <col min="17" max="17" width="19" bestFit="1" customWidth="1"/>
    <col min="18" max="18" width="1.28515625" customWidth="1"/>
    <col min="19" max="19" width="18.42578125" bestFit="1" customWidth="1"/>
    <col min="20" max="20" width="1.28515625" customWidth="1"/>
    <col min="21" max="21" width="10" style="12" customWidth="1"/>
    <col min="22" max="22" width="18.7109375" style="15" customWidth="1"/>
    <col min="23" max="23" width="15" bestFit="1" customWidth="1"/>
  </cols>
  <sheetData>
    <row r="1" spans="1:23" s="132" customFormat="1" ht="24" x14ac:dyDescent="0.25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31"/>
    </row>
    <row r="2" spans="1:23" s="132" customFormat="1" ht="24" x14ac:dyDescent="0.25">
      <c r="A2" s="188" t="s">
        <v>293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31"/>
    </row>
    <row r="3" spans="1:23" s="132" customFormat="1" ht="24" x14ac:dyDescent="0.25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31"/>
    </row>
    <row r="4" spans="1:23" ht="7.5" customHeight="1" x14ac:dyDescent="0.2"/>
    <row r="5" spans="1:23" ht="24.75" customHeight="1" x14ac:dyDescent="0.2">
      <c r="A5" s="130" t="s">
        <v>607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38"/>
    </row>
    <row r="6" spans="1:23" ht="22.5" customHeight="1" x14ac:dyDescent="0.2">
      <c r="C6" s="195" t="s">
        <v>308</v>
      </c>
      <c r="D6" s="195"/>
      <c r="E6" s="195"/>
      <c r="F6" s="195"/>
      <c r="G6" s="195"/>
      <c r="H6" s="195"/>
      <c r="I6" s="195"/>
      <c r="J6" s="195"/>
      <c r="K6" s="195"/>
      <c r="M6" s="195" t="s">
        <v>309</v>
      </c>
      <c r="N6" s="195"/>
      <c r="O6" s="195"/>
      <c r="P6" s="195"/>
      <c r="Q6" s="195"/>
      <c r="R6" s="195"/>
      <c r="S6" s="195"/>
      <c r="T6" s="195"/>
      <c r="U6" s="195"/>
    </row>
    <row r="7" spans="1:23" ht="22.5" customHeight="1" x14ac:dyDescent="0.2">
      <c r="C7" s="3"/>
      <c r="D7" s="3"/>
      <c r="E7" s="3"/>
      <c r="F7" s="3"/>
      <c r="G7" s="3"/>
      <c r="H7" s="3"/>
      <c r="I7" s="191" t="s">
        <v>79</v>
      </c>
      <c r="J7" s="191"/>
      <c r="K7" s="191"/>
      <c r="M7" s="3"/>
      <c r="N7" s="3"/>
      <c r="O7" s="3"/>
      <c r="P7" s="3"/>
      <c r="Q7" s="3"/>
      <c r="R7" s="3"/>
      <c r="S7" s="191" t="s">
        <v>79</v>
      </c>
      <c r="T7" s="191"/>
      <c r="U7" s="191"/>
    </row>
    <row r="8" spans="1:23" ht="37.5" x14ac:dyDescent="0.2">
      <c r="A8" s="24" t="s">
        <v>310</v>
      </c>
      <c r="C8" s="10" t="s">
        <v>311</v>
      </c>
      <c r="E8" s="10" t="s">
        <v>312</v>
      </c>
      <c r="G8" s="10" t="s">
        <v>313</v>
      </c>
      <c r="I8" s="11" t="s">
        <v>282</v>
      </c>
      <c r="J8" s="3"/>
      <c r="K8" s="137" t="s">
        <v>298</v>
      </c>
      <c r="M8" s="10" t="s">
        <v>311</v>
      </c>
      <c r="O8" s="133" t="s">
        <v>312</v>
      </c>
      <c r="P8" s="26"/>
      <c r="Q8" s="10" t="s">
        <v>313</v>
      </c>
      <c r="S8" s="134" t="s">
        <v>282</v>
      </c>
      <c r="T8" s="3"/>
      <c r="U8" s="137" t="s">
        <v>298</v>
      </c>
    </row>
    <row r="9" spans="1:23" ht="21.75" customHeight="1" x14ac:dyDescent="0.2">
      <c r="A9" s="29" t="s">
        <v>64</v>
      </c>
      <c r="C9" s="41">
        <v>0</v>
      </c>
      <c r="D9" s="42"/>
      <c r="E9" s="41">
        <v>-31065685</v>
      </c>
      <c r="F9" s="42"/>
      <c r="G9" s="41">
        <v>-5439</v>
      </c>
      <c r="H9" s="42"/>
      <c r="I9" s="41">
        <v>-31071124</v>
      </c>
      <c r="J9" s="42"/>
      <c r="K9" s="135">
        <f>I9/درآمدها!$F$12</f>
        <v>-1.3435431201964254E-4</v>
      </c>
      <c r="L9" s="42"/>
      <c r="M9" s="41">
        <v>1000000</v>
      </c>
      <c r="N9" s="42"/>
      <c r="O9" s="43">
        <v>-27883931</v>
      </c>
      <c r="P9" s="44"/>
      <c r="Q9" s="41">
        <v>-5439</v>
      </c>
      <c r="R9" s="42"/>
      <c r="S9" s="53">
        <f>M9+O9+Q9</f>
        <v>-26889370</v>
      </c>
      <c r="T9" s="40"/>
      <c r="U9" s="139">
        <f>S9/درآمدها!$F$12</f>
        <v>-1.16272034670893E-4</v>
      </c>
      <c r="V9" s="52"/>
      <c r="W9" s="47"/>
    </row>
    <row r="10" spans="1:23" ht="21.75" customHeight="1" x14ac:dyDescent="0.2">
      <c r="A10" s="27" t="s">
        <v>19</v>
      </c>
      <c r="C10" s="45">
        <v>0</v>
      </c>
      <c r="D10" s="42"/>
      <c r="E10" s="45">
        <v>0</v>
      </c>
      <c r="F10" s="42"/>
      <c r="G10" s="45">
        <v>-41377022</v>
      </c>
      <c r="H10" s="42"/>
      <c r="I10" s="45">
        <v>-41377022</v>
      </c>
      <c r="J10" s="42"/>
      <c r="K10" s="136">
        <f>I10/درآمدها!$F$12</f>
        <v>-1.7891793435704527E-4</v>
      </c>
      <c r="L10" s="42"/>
      <c r="M10" s="45">
        <v>0</v>
      </c>
      <c r="N10" s="42"/>
      <c r="O10" s="46">
        <v>0</v>
      </c>
      <c r="P10" s="44"/>
      <c r="Q10" s="45">
        <v>-34514415</v>
      </c>
      <c r="R10" s="42"/>
      <c r="S10" s="53">
        <f t="shared" ref="S10:S93" si="0">M10+O10+Q10</f>
        <v>-34514415</v>
      </c>
      <c r="T10" s="40"/>
      <c r="U10" s="140">
        <f>S10/درآمدها!F12</f>
        <v>-1.4924340947837712E-4</v>
      </c>
      <c r="V10" s="52"/>
      <c r="W10" s="47"/>
    </row>
    <row r="11" spans="1:23" ht="21.75" customHeight="1" x14ac:dyDescent="0.2">
      <c r="A11" s="27" t="s">
        <v>62</v>
      </c>
      <c r="C11" s="45">
        <v>0</v>
      </c>
      <c r="D11" s="42"/>
      <c r="E11" s="45">
        <v>-1829692183</v>
      </c>
      <c r="F11" s="42"/>
      <c r="G11" s="45">
        <v>-1134011920</v>
      </c>
      <c r="H11" s="42"/>
      <c r="I11" s="45">
        <v>-2963704103</v>
      </c>
      <c r="J11" s="42"/>
      <c r="K11" s="136">
        <f>I11/درآمدها!$F$12</f>
        <v>-1.2815320932334371E-2</v>
      </c>
      <c r="L11" s="42"/>
      <c r="M11" s="45">
        <v>0</v>
      </c>
      <c r="N11" s="42"/>
      <c r="O11" s="46">
        <v>-278974160</v>
      </c>
      <c r="P11" s="44"/>
      <c r="Q11" s="45">
        <v>-788740835</v>
      </c>
      <c r="R11" s="42"/>
      <c r="S11" s="53">
        <f t="shared" si="0"/>
        <v>-1067714995</v>
      </c>
      <c r="T11" s="40"/>
      <c r="U11" s="140">
        <f>S11/درآمدها!$F$12</f>
        <v>-4.6168948888453817E-3</v>
      </c>
      <c r="V11" s="52"/>
      <c r="W11" s="47"/>
    </row>
    <row r="12" spans="1:23" ht="21.75" customHeight="1" x14ac:dyDescent="0.2">
      <c r="A12" s="27" t="s">
        <v>69</v>
      </c>
      <c r="C12" s="45">
        <v>453612919</v>
      </c>
      <c r="D12" s="42"/>
      <c r="E12" s="45">
        <v>-1147412023</v>
      </c>
      <c r="F12" s="42"/>
      <c r="G12" s="45">
        <v>197816031</v>
      </c>
      <c r="H12" s="42"/>
      <c r="I12" s="45">
        <v>-495983073</v>
      </c>
      <c r="J12" s="42"/>
      <c r="K12" s="136">
        <f>I12/درآمدها!$F$12</f>
        <v>-2.1446750541210917E-3</v>
      </c>
      <c r="L12" s="42"/>
      <c r="M12" s="45">
        <v>519480000</v>
      </c>
      <c r="N12" s="42"/>
      <c r="O12" s="46">
        <v>-44851489</v>
      </c>
      <c r="P12" s="44"/>
      <c r="Q12" s="45">
        <v>374155230</v>
      </c>
      <c r="R12" s="42"/>
      <c r="S12" s="53">
        <f t="shared" si="0"/>
        <v>848783741</v>
      </c>
      <c r="T12" s="40"/>
      <c r="U12" s="140">
        <f>S12/درآمدها!$F$12</f>
        <v>3.6702166157720419E-3</v>
      </c>
      <c r="V12" s="52"/>
      <c r="W12" s="47"/>
    </row>
    <row r="13" spans="1:23" ht="21.75" customHeight="1" x14ac:dyDescent="0.2">
      <c r="A13" s="27" t="s">
        <v>44</v>
      </c>
      <c r="C13" s="45">
        <v>0</v>
      </c>
      <c r="D13" s="42"/>
      <c r="E13" s="45">
        <v>-493557897</v>
      </c>
      <c r="F13" s="42"/>
      <c r="G13" s="45">
        <v>46867</v>
      </c>
      <c r="H13" s="42"/>
      <c r="I13" s="45">
        <v>-493511030</v>
      </c>
      <c r="J13" s="42"/>
      <c r="K13" s="136">
        <f>I13/درآمدها!$F$12</f>
        <v>-2.1339857196590369E-3</v>
      </c>
      <c r="L13" s="42"/>
      <c r="M13" s="45">
        <v>0</v>
      </c>
      <c r="N13" s="42"/>
      <c r="O13" s="46">
        <v>-1972668714</v>
      </c>
      <c r="P13" s="44"/>
      <c r="Q13" s="45">
        <v>51618</v>
      </c>
      <c r="R13" s="42"/>
      <c r="S13" s="53">
        <f t="shared" si="0"/>
        <v>-1972617096</v>
      </c>
      <c r="T13" s="40"/>
      <c r="U13" s="140">
        <f>S13/درآمدها!$F$12</f>
        <v>-8.5297722995558573E-3</v>
      </c>
      <c r="V13" s="52"/>
      <c r="W13" s="47"/>
    </row>
    <row r="14" spans="1:23" ht="21.75" customHeight="1" x14ac:dyDescent="0.2">
      <c r="A14" s="27" t="s">
        <v>20</v>
      </c>
      <c r="C14" s="45">
        <v>0</v>
      </c>
      <c r="D14" s="42"/>
      <c r="E14" s="45">
        <v>-1343845212</v>
      </c>
      <c r="F14" s="42"/>
      <c r="G14" s="45">
        <v>-22466146</v>
      </c>
      <c r="H14" s="42"/>
      <c r="I14" s="45">
        <v>-1366311358</v>
      </c>
      <c r="J14" s="42"/>
      <c r="K14" s="136">
        <f>I14/درآمدها!$F$12</f>
        <v>-5.9080522001300475E-3</v>
      </c>
      <c r="L14" s="42"/>
      <c r="M14" s="45">
        <v>4241060000</v>
      </c>
      <c r="N14" s="42"/>
      <c r="O14" s="46">
        <v>-5559794256</v>
      </c>
      <c r="P14" s="44"/>
      <c r="Q14" s="45">
        <v>-21502246</v>
      </c>
      <c r="R14" s="42"/>
      <c r="S14" s="53">
        <f t="shared" si="0"/>
        <v>-1340236502</v>
      </c>
      <c r="T14" s="40"/>
      <c r="U14" s="140">
        <f>S14/درآمدها!$F$12</f>
        <v>-5.7953021966576515E-3</v>
      </c>
      <c r="V14" s="52"/>
      <c r="W14" s="47"/>
    </row>
    <row r="15" spans="1:23" ht="21.75" customHeight="1" x14ac:dyDescent="0.2">
      <c r="A15" s="27" t="s">
        <v>70</v>
      </c>
      <c r="C15" s="45">
        <v>200000000</v>
      </c>
      <c r="D15" s="42"/>
      <c r="E15" s="45">
        <v>-820964311</v>
      </c>
      <c r="F15" s="42"/>
      <c r="G15" s="45">
        <v>713656679</v>
      </c>
      <c r="H15" s="42"/>
      <c r="I15" s="45">
        <v>92692368</v>
      </c>
      <c r="J15" s="42"/>
      <c r="K15" s="136">
        <f>I15/درآمدها!$F$12</f>
        <v>4.0081006828435075E-4</v>
      </c>
      <c r="L15" s="42"/>
      <c r="M15" s="45">
        <v>200000000</v>
      </c>
      <c r="N15" s="42"/>
      <c r="O15" s="46">
        <v>431896720</v>
      </c>
      <c r="P15" s="44"/>
      <c r="Q15" s="45">
        <v>729207534</v>
      </c>
      <c r="R15" s="42"/>
      <c r="S15" s="53">
        <f t="shared" si="0"/>
        <v>1361104254</v>
      </c>
      <c r="T15" s="40"/>
      <c r="U15" s="140">
        <f>S15/درآمدها!$F$12</f>
        <v>5.8855362179101988E-3</v>
      </c>
      <c r="V15" s="52"/>
      <c r="W15" s="47"/>
    </row>
    <row r="16" spans="1:23" ht="21.75" customHeight="1" x14ac:dyDescent="0.2">
      <c r="A16" s="27" t="s">
        <v>314</v>
      </c>
      <c r="C16" s="45">
        <v>0</v>
      </c>
      <c r="D16" s="42"/>
      <c r="E16" s="45">
        <v>0</v>
      </c>
      <c r="F16" s="42"/>
      <c r="G16" s="45">
        <v>0</v>
      </c>
      <c r="H16" s="42"/>
      <c r="I16" s="45">
        <v>0</v>
      </c>
      <c r="J16" s="42"/>
      <c r="K16" s="136">
        <f>I16/درآمدها!$F$12</f>
        <v>0</v>
      </c>
      <c r="L16" s="42"/>
      <c r="M16" s="45">
        <v>0</v>
      </c>
      <c r="N16" s="42"/>
      <c r="O16" s="46">
        <v>0</v>
      </c>
      <c r="P16" s="44"/>
      <c r="Q16" s="45">
        <v>36255649465</v>
      </c>
      <c r="R16" s="42"/>
      <c r="S16" s="53">
        <f t="shared" si="0"/>
        <v>36255649465</v>
      </c>
      <c r="T16" s="40"/>
      <c r="U16" s="140">
        <f>S16/درآمدها!$F$12</f>
        <v>0.15677266263992884</v>
      </c>
      <c r="V16" s="52"/>
      <c r="W16" s="47"/>
    </row>
    <row r="17" spans="1:23" ht="21.75" customHeight="1" x14ac:dyDescent="0.2">
      <c r="A17" s="27" t="s">
        <v>45</v>
      </c>
      <c r="C17" s="45">
        <v>0</v>
      </c>
      <c r="D17" s="42"/>
      <c r="E17" s="45">
        <v>-56842705</v>
      </c>
      <c r="F17" s="42"/>
      <c r="G17" s="45">
        <v>0</v>
      </c>
      <c r="H17" s="42"/>
      <c r="I17" s="45">
        <v>-56842705</v>
      </c>
      <c r="J17" s="42"/>
      <c r="K17" s="136">
        <f>I17/درآمدها!$F$12</f>
        <v>-2.4579292733698644E-4</v>
      </c>
      <c r="L17" s="42"/>
      <c r="M17" s="45">
        <v>26508650</v>
      </c>
      <c r="N17" s="42"/>
      <c r="O17" s="46">
        <v>4893741</v>
      </c>
      <c r="P17" s="44"/>
      <c r="Q17" s="45">
        <v>-8413047</v>
      </c>
      <c r="R17" s="42"/>
      <c r="S17" s="53">
        <f t="shared" si="0"/>
        <v>22989344</v>
      </c>
      <c r="T17" s="40"/>
      <c r="U17" s="140">
        <f>S17/درآمدها!$F$12</f>
        <v>9.9407974326995609E-5</v>
      </c>
      <c r="V17" s="52"/>
      <c r="W17" s="47"/>
    </row>
    <row r="18" spans="1:23" ht="21.75" customHeight="1" x14ac:dyDescent="0.2">
      <c r="A18" s="27" t="s">
        <v>52</v>
      </c>
      <c r="C18" s="45">
        <v>0</v>
      </c>
      <c r="D18" s="42"/>
      <c r="E18" s="45">
        <v>-9478465560</v>
      </c>
      <c r="F18" s="42"/>
      <c r="G18" s="45">
        <v>0</v>
      </c>
      <c r="H18" s="42"/>
      <c r="I18" s="45">
        <v>-9478465560</v>
      </c>
      <c r="J18" s="42"/>
      <c r="K18" s="136">
        <f>I18/درآمدها!$F$12</f>
        <v>-4.0985730651896465E-2</v>
      </c>
      <c r="L18" s="42"/>
      <c r="M18" s="45">
        <v>10614000000</v>
      </c>
      <c r="N18" s="42"/>
      <c r="O18" s="46">
        <v>-25892815573</v>
      </c>
      <c r="P18" s="44"/>
      <c r="Q18" s="45">
        <v>82315420</v>
      </c>
      <c r="R18" s="42"/>
      <c r="S18" s="53">
        <f t="shared" si="0"/>
        <v>-15196500153</v>
      </c>
      <c r="T18" s="40"/>
      <c r="U18" s="140">
        <f>S18/درآمدها!$F$12</f>
        <v>-6.5711022335809541E-2</v>
      </c>
      <c r="V18" s="52"/>
      <c r="W18" s="47"/>
    </row>
    <row r="19" spans="1:23" ht="21.75" customHeight="1" x14ac:dyDescent="0.2">
      <c r="A19" s="27" t="s">
        <v>41</v>
      </c>
      <c r="C19" s="45">
        <v>0</v>
      </c>
      <c r="D19" s="42"/>
      <c r="E19" s="45">
        <v>-92287641</v>
      </c>
      <c r="F19" s="42"/>
      <c r="G19" s="45">
        <v>0</v>
      </c>
      <c r="H19" s="42"/>
      <c r="I19" s="45">
        <v>-92287641</v>
      </c>
      <c r="J19" s="42"/>
      <c r="K19" s="136">
        <f>I19/درآمدها!$F$12</f>
        <v>-3.990599926308027E-4</v>
      </c>
      <c r="L19" s="42"/>
      <c r="M19" s="45">
        <v>28848600</v>
      </c>
      <c r="N19" s="42"/>
      <c r="O19" s="46">
        <v>-189020166</v>
      </c>
      <c r="P19" s="44"/>
      <c r="Q19" s="45">
        <v>-2003</v>
      </c>
      <c r="R19" s="42"/>
      <c r="S19" s="53">
        <f t="shared" si="0"/>
        <v>-160173569</v>
      </c>
      <c r="T19" s="40"/>
      <c r="U19" s="140">
        <f>S19/درآمدها!$F$12</f>
        <v>-6.9260480138168626E-4</v>
      </c>
      <c r="V19" s="52"/>
      <c r="W19" s="47"/>
    </row>
    <row r="20" spans="1:23" ht="21.75" customHeight="1" x14ac:dyDescent="0.2">
      <c r="A20" s="27" t="s">
        <v>46</v>
      </c>
      <c r="C20" s="45">
        <v>0</v>
      </c>
      <c r="D20" s="42"/>
      <c r="E20" s="45">
        <v>-1900672972</v>
      </c>
      <c r="F20" s="42"/>
      <c r="G20" s="45">
        <v>0</v>
      </c>
      <c r="H20" s="42"/>
      <c r="I20" s="45">
        <v>-1900672972</v>
      </c>
      <c r="J20" s="42"/>
      <c r="K20" s="136">
        <f>I20/درآمدها!$F$12</f>
        <v>-8.2186794892707884E-3</v>
      </c>
      <c r="L20" s="42"/>
      <c r="M20" s="45">
        <v>248128600</v>
      </c>
      <c r="N20" s="42"/>
      <c r="O20" s="46">
        <v>-3250005695</v>
      </c>
      <c r="P20" s="44"/>
      <c r="Q20" s="45">
        <v>13586391</v>
      </c>
      <c r="R20" s="42"/>
      <c r="S20" s="53">
        <f t="shared" si="0"/>
        <v>-2988290704</v>
      </c>
      <c r="T20" s="40"/>
      <c r="U20" s="140">
        <f>S20/درآمدها!$F$12</f>
        <v>-1.2921635588420081E-2</v>
      </c>
      <c r="V20" s="52"/>
      <c r="W20" s="47"/>
    </row>
    <row r="21" spans="1:23" ht="21.75" customHeight="1" x14ac:dyDescent="0.2">
      <c r="A21" s="27" t="s">
        <v>48</v>
      </c>
      <c r="C21" s="45">
        <v>0</v>
      </c>
      <c r="D21" s="42"/>
      <c r="E21" s="45">
        <v>-480554087</v>
      </c>
      <c r="F21" s="42"/>
      <c r="G21" s="45">
        <v>0</v>
      </c>
      <c r="H21" s="42"/>
      <c r="I21" s="45">
        <v>-480554087</v>
      </c>
      <c r="J21" s="42"/>
      <c r="K21" s="136">
        <f>I21/درآمدها!$F$12</f>
        <v>-2.0779587422428765E-3</v>
      </c>
      <c r="L21" s="42"/>
      <c r="M21" s="45">
        <v>500640000</v>
      </c>
      <c r="N21" s="42"/>
      <c r="O21" s="46">
        <v>104931983</v>
      </c>
      <c r="P21" s="44"/>
      <c r="Q21" s="45">
        <v>1665547239</v>
      </c>
      <c r="R21" s="42"/>
      <c r="S21" s="53">
        <f t="shared" si="0"/>
        <v>2271119222</v>
      </c>
      <c r="T21" s="40"/>
      <c r="U21" s="140">
        <f>S21/درآمدها!$F$12</f>
        <v>9.8205221216456744E-3</v>
      </c>
      <c r="V21" s="52"/>
      <c r="W21" s="47"/>
    </row>
    <row r="22" spans="1:23" ht="21.75" customHeight="1" x14ac:dyDescent="0.2">
      <c r="A22" s="27" t="s">
        <v>58</v>
      </c>
      <c r="C22" s="45">
        <v>0</v>
      </c>
      <c r="D22" s="42"/>
      <c r="E22" s="45">
        <v>-7410644545</v>
      </c>
      <c r="F22" s="42"/>
      <c r="G22" s="45">
        <v>0</v>
      </c>
      <c r="H22" s="42"/>
      <c r="I22" s="45">
        <v>-7410644545</v>
      </c>
      <c r="J22" s="42"/>
      <c r="K22" s="136">
        <f>I22/درآمدها!$F$12</f>
        <v>-3.2044288113477711E-2</v>
      </c>
      <c r="L22" s="42"/>
      <c r="M22" s="45">
        <v>0</v>
      </c>
      <c r="N22" s="42"/>
      <c r="O22" s="46">
        <v>-14549911646</v>
      </c>
      <c r="P22" s="44"/>
      <c r="Q22" s="45">
        <v>-11948260</v>
      </c>
      <c r="R22" s="42"/>
      <c r="S22" s="53">
        <f t="shared" si="0"/>
        <v>-14561859906</v>
      </c>
      <c r="T22" s="40"/>
      <c r="U22" s="140">
        <f>S22/درآمدها!$F$12</f>
        <v>-6.2966781291756507E-2</v>
      </c>
      <c r="V22" s="52"/>
      <c r="W22" s="47"/>
    </row>
    <row r="23" spans="1:23" ht="21.75" customHeight="1" x14ac:dyDescent="0.2">
      <c r="A23" s="27" t="s">
        <v>55</v>
      </c>
      <c r="C23" s="45">
        <v>0</v>
      </c>
      <c r="D23" s="42"/>
      <c r="E23" s="45">
        <v>29694261</v>
      </c>
      <c r="F23" s="42"/>
      <c r="G23" s="45">
        <v>0</v>
      </c>
      <c r="H23" s="42"/>
      <c r="I23" s="45">
        <v>29694261</v>
      </c>
      <c r="J23" s="42"/>
      <c r="K23" s="136">
        <f>I23/درآمدها!$F$12</f>
        <v>1.2840063357819637E-4</v>
      </c>
      <c r="L23" s="42"/>
      <c r="M23" s="45">
        <v>0</v>
      </c>
      <c r="N23" s="42"/>
      <c r="O23" s="46">
        <v>114549858</v>
      </c>
      <c r="P23" s="44"/>
      <c r="Q23" s="45">
        <v>-1449415</v>
      </c>
      <c r="R23" s="42"/>
      <c r="S23" s="53">
        <f t="shared" si="0"/>
        <v>113100443</v>
      </c>
      <c r="T23" s="40"/>
      <c r="U23" s="140">
        <f>S23/درآمدها!$F$12</f>
        <v>4.890564051812801E-4</v>
      </c>
      <c r="V23" s="52"/>
      <c r="W23" s="47"/>
    </row>
    <row r="24" spans="1:23" ht="21.75" customHeight="1" x14ac:dyDescent="0.2">
      <c r="A24" s="27" t="s">
        <v>54</v>
      </c>
      <c r="C24" s="45">
        <v>552740500</v>
      </c>
      <c r="D24" s="42"/>
      <c r="E24" s="45">
        <v>-1405328370</v>
      </c>
      <c r="F24" s="42"/>
      <c r="G24" s="45">
        <v>0</v>
      </c>
      <c r="H24" s="42"/>
      <c r="I24" s="45">
        <v>-852587870</v>
      </c>
      <c r="J24" s="42"/>
      <c r="K24" s="136">
        <f>I24/درآمدها!$F$12</f>
        <v>-3.6866660089330027E-3</v>
      </c>
      <c r="L24" s="42"/>
      <c r="M24" s="45">
        <v>552740500</v>
      </c>
      <c r="N24" s="42"/>
      <c r="O24" s="46">
        <v>-1322910614</v>
      </c>
      <c r="P24" s="44"/>
      <c r="Q24" s="45">
        <v>-136877201</v>
      </c>
      <c r="R24" s="42"/>
      <c r="S24" s="53">
        <f t="shared" si="0"/>
        <v>-907047315</v>
      </c>
      <c r="T24" s="40"/>
      <c r="U24" s="140">
        <f>S24/درآمدها!$F$12</f>
        <v>-3.9221535074202337E-3</v>
      </c>
      <c r="V24" s="52"/>
      <c r="W24" s="47"/>
    </row>
    <row r="25" spans="1:23" ht="21.75" customHeight="1" x14ac:dyDescent="0.2">
      <c r="A25" s="27" t="s">
        <v>43</v>
      </c>
      <c r="C25" s="45">
        <v>0</v>
      </c>
      <c r="D25" s="42"/>
      <c r="E25" s="45">
        <v>-5992984362</v>
      </c>
      <c r="F25" s="42"/>
      <c r="G25" s="45">
        <v>0</v>
      </c>
      <c r="H25" s="42"/>
      <c r="I25" s="45">
        <v>-5992984362</v>
      </c>
      <c r="J25" s="42"/>
      <c r="K25" s="136">
        <f>I25/درآمدها!$F$12</f>
        <v>-2.5914199013237705E-2</v>
      </c>
      <c r="L25" s="42"/>
      <c r="M25" s="45">
        <v>15676320000</v>
      </c>
      <c r="N25" s="42"/>
      <c r="O25" s="46">
        <v>1503385080</v>
      </c>
      <c r="P25" s="44"/>
      <c r="Q25" s="45">
        <v>18787860442</v>
      </c>
      <c r="R25" s="42"/>
      <c r="S25" s="53">
        <f t="shared" si="0"/>
        <v>35967565522</v>
      </c>
      <c r="T25" s="40"/>
      <c r="U25" s="140">
        <f>S25/درآمدها!$F$12</f>
        <v>0.15552696197053334</v>
      </c>
      <c r="V25" s="52"/>
      <c r="W25" s="47"/>
    </row>
    <row r="26" spans="1:23" ht="21.75" customHeight="1" x14ac:dyDescent="0.2">
      <c r="A26" s="27" t="s">
        <v>53</v>
      </c>
      <c r="C26" s="45">
        <v>0</v>
      </c>
      <c r="D26" s="42"/>
      <c r="E26" s="45">
        <v>-2895727293</v>
      </c>
      <c r="F26" s="42"/>
      <c r="G26" s="45">
        <v>0</v>
      </c>
      <c r="H26" s="42"/>
      <c r="I26" s="45">
        <v>-2895727293</v>
      </c>
      <c r="J26" s="42"/>
      <c r="K26" s="136">
        <f>I26/درآمدها!$F$12</f>
        <v>-1.2521383141707936E-2</v>
      </c>
      <c r="L26" s="42"/>
      <c r="M26" s="45">
        <v>4648500000</v>
      </c>
      <c r="N26" s="42"/>
      <c r="O26" s="46">
        <v>-9118460416</v>
      </c>
      <c r="P26" s="44"/>
      <c r="Q26" s="45">
        <v>-105600196</v>
      </c>
      <c r="R26" s="42"/>
      <c r="S26" s="53">
        <f t="shared" si="0"/>
        <v>-4575560612</v>
      </c>
      <c r="T26" s="40"/>
      <c r="U26" s="140">
        <f>S26/درآمدها!$F$12</f>
        <v>-1.9785132270381804E-2</v>
      </c>
      <c r="V26" s="52"/>
      <c r="W26" s="47"/>
    </row>
    <row r="27" spans="1:23" ht="21.75" customHeight="1" x14ac:dyDescent="0.2">
      <c r="A27" s="27" t="s">
        <v>315</v>
      </c>
      <c r="C27" s="45">
        <v>0</v>
      </c>
      <c r="D27" s="42"/>
      <c r="E27" s="45">
        <v>0</v>
      </c>
      <c r="F27" s="42"/>
      <c r="G27" s="45">
        <v>0</v>
      </c>
      <c r="H27" s="42"/>
      <c r="I27" s="45">
        <v>0</v>
      </c>
      <c r="J27" s="42"/>
      <c r="K27" s="136">
        <f>I27/درآمدها!$F$12</f>
        <v>0</v>
      </c>
      <c r="L27" s="42"/>
      <c r="M27" s="45">
        <v>0</v>
      </c>
      <c r="N27" s="42"/>
      <c r="O27" s="46">
        <v>0</v>
      </c>
      <c r="P27" s="44"/>
      <c r="Q27" s="45">
        <v>-4255</v>
      </c>
      <c r="R27" s="42"/>
      <c r="S27" s="53">
        <f t="shared" si="0"/>
        <v>-4255</v>
      </c>
      <c r="T27" s="40"/>
      <c r="U27" s="140">
        <f>S27/درآمدها!$F$12</f>
        <v>-1.8398999586998496E-8</v>
      </c>
      <c r="V27" s="52"/>
      <c r="W27" s="47"/>
    </row>
    <row r="28" spans="1:23" ht="21.75" customHeight="1" x14ac:dyDescent="0.2">
      <c r="A28" s="27" t="s">
        <v>63</v>
      </c>
      <c r="C28" s="45">
        <v>0</v>
      </c>
      <c r="D28" s="42"/>
      <c r="E28" s="45">
        <v>-964574597</v>
      </c>
      <c r="F28" s="42"/>
      <c r="G28" s="45">
        <v>0</v>
      </c>
      <c r="H28" s="42"/>
      <c r="I28" s="45">
        <v>-964574597</v>
      </c>
      <c r="J28" s="42"/>
      <c r="K28" s="136">
        <f>I28/درآمدها!$F$12</f>
        <v>-4.1709066067760845E-3</v>
      </c>
      <c r="L28" s="42"/>
      <c r="M28" s="45">
        <v>819000000</v>
      </c>
      <c r="N28" s="42"/>
      <c r="O28" s="46">
        <v>-783657498</v>
      </c>
      <c r="P28" s="44"/>
      <c r="Q28" s="45">
        <v>0</v>
      </c>
      <c r="R28" s="42"/>
      <c r="S28" s="53">
        <f t="shared" si="0"/>
        <v>35342502</v>
      </c>
      <c r="T28" s="40"/>
      <c r="U28" s="140">
        <f>S28/درآمدها!$F$12</f>
        <v>1.5282413153971646E-4</v>
      </c>
      <c r="V28" s="52"/>
      <c r="W28" s="47"/>
    </row>
    <row r="29" spans="1:23" ht="21.75" customHeight="1" x14ac:dyDescent="0.2">
      <c r="A29" s="27" t="s">
        <v>65</v>
      </c>
      <c r="C29" s="45">
        <v>0</v>
      </c>
      <c r="D29" s="42"/>
      <c r="E29" s="45">
        <v>-901777289</v>
      </c>
      <c r="F29" s="42"/>
      <c r="G29" s="45">
        <v>0</v>
      </c>
      <c r="H29" s="42"/>
      <c r="I29" s="45">
        <v>-901777289</v>
      </c>
      <c r="J29" s="42"/>
      <c r="K29" s="136">
        <f>I29/درآمدها!$F$12</f>
        <v>-3.8993654448591358E-3</v>
      </c>
      <c r="L29" s="42"/>
      <c r="M29" s="45">
        <v>822257200</v>
      </c>
      <c r="N29" s="42"/>
      <c r="O29" s="46">
        <v>-1040195633</v>
      </c>
      <c r="P29" s="44"/>
      <c r="Q29" s="45">
        <v>0</v>
      </c>
      <c r="R29" s="42"/>
      <c r="S29" s="53">
        <f t="shared" si="0"/>
        <v>-217938433</v>
      </c>
      <c r="T29" s="40"/>
      <c r="U29" s="140">
        <f>S29/درآمدها!$F$12</f>
        <v>-9.4238522650014081E-4</v>
      </c>
      <c r="V29" s="52"/>
      <c r="W29" s="47"/>
    </row>
    <row r="30" spans="1:23" ht="21.75" customHeight="1" x14ac:dyDescent="0.2">
      <c r="A30" s="27" t="s">
        <v>47</v>
      </c>
      <c r="C30" s="45">
        <v>0</v>
      </c>
      <c r="D30" s="42"/>
      <c r="E30" s="45">
        <v>-10421517071</v>
      </c>
      <c r="F30" s="42"/>
      <c r="G30" s="45">
        <v>0</v>
      </c>
      <c r="H30" s="42"/>
      <c r="I30" s="45">
        <v>-10421517071</v>
      </c>
      <c r="J30" s="42"/>
      <c r="K30" s="136">
        <f>I30/درآمدها!$F$12</f>
        <v>-4.5063569514741893E-2</v>
      </c>
      <c r="L30" s="42"/>
      <c r="M30" s="45">
        <v>4887938000</v>
      </c>
      <c r="N30" s="42"/>
      <c r="O30" s="46">
        <v>-11812505168</v>
      </c>
      <c r="P30" s="44"/>
      <c r="Q30" s="45">
        <v>0</v>
      </c>
      <c r="R30" s="42"/>
      <c r="S30" s="53">
        <f t="shared" si="0"/>
        <v>-6924567168</v>
      </c>
      <c r="T30" s="40"/>
      <c r="U30" s="140">
        <f>S30/درآمدها!$F$12</f>
        <v>-2.9942446172544147E-2</v>
      </c>
      <c r="V30" s="52"/>
      <c r="W30" s="47"/>
    </row>
    <row r="31" spans="1:23" ht="21.75" customHeight="1" x14ac:dyDescent="0.2">
      <c r="A31" s="27" t="s">
        <v>49</v>
      </c>
      <c r="C31" s="45">
        <v>0</v>
      </c>
      <c r="D31" s="42"/>
      <c r="E31" s="45">
        <v>-264298014</v>
      </c>
      <c r="F31" s="42"/>
      <c r="G31" s="45">
        <v>0</v>
      </c>
      <c r="H31" s="42"/>
      <c r="I31" s="45">
        <v>-264298014</v>
      </c>
      <c r="J31" s="42"/>
      <c r="K31" s="136">
        <f>I31/درآمدها!$F$12</f>
        <v>-1.1428481904654578E-3</v>
      </c>
      <c r="L31" s="42"/>
      <c r="M31" s="45">
        <v>263840000</v>
      </c>
      <c r="N31" s="42"/>
      <c r="O31" s="46">
        <v>-400897853</v>
      </c>
      <c r="P31" s="44"/>
      <c r="Q31" s="45">
        <v>0</v>
      </c>
      <c r="R31" s="42"/>
      <c r="S31" s="53">
        <f t="shared" si="0"/>
        <v>-137057853</v>
      </c>
      <c r="T31" s="40"/>
      <c r="U31" s="140">
        <f>S31/درآمدها!$F$12</f>
        <v>-5.9265038325309063E-4</v>
      </c>
      <c r="V31" s="52"/>
      <c r="W31" s="47"/>
    </row>
    <row r="32" spans="1:23" ht="21.75" customHeight="1" x14ac:dyDescent="0.2">
      <c r="A32" s="27" t="s">
        <v>67</v>
      </c>
      <c r="C32" s="45">
        <v>0</v>
      </c>
      <c r="D32" s="42"/>
      <c r="E32" s="45">
        <v>-178600962</v>
      </c>
      <c r="F32" s="42"/>
      <c r="G32" s="45">
        <v>0</v>
      </c>
      <c r="H32" s="42"/>
      <c r="I32" s="45">
        <v>-178600962</v>
      </c>
      <c r="J32" s="42"/>
      <c r="K32" s="136">
        <f>I32/درآمدها!$F$12</f>
        <v>-7.7228649261469661E-4</v>
      </c>
      <c r="L32" s="42"/>
      <c r="M32" s="45">
        <v>23730000</v>
      </c>
      <c r="N32" s="42"/>
      <c r="O32" s="46">
        <v>-362144344</v>
      </c>
      <c r="P32" s="44"/>
      <c r="Q32" s="45">
        <v>0</v>
      </c>
      <c r="R32" s="42"/>
      <c r="S32" s="53">
        <f t="shared" si="0"/>
        <v>-338414344</v>
      </c>
      <c r="T32" s="40"/>
      <c r="U32" s="140">
        <f>S32/درآمدها!$F$12</f>
        <v>-1.463333813276232E-3</v>
      </c>
      <c r="V32" s="52"/>
      <c r="W32" s="47"/>
    </row>
    <row r="33" spans="1:23" ht="21.75" customHeight="1" x14ac:dyDescent="0.2">
      <c r="A33" s="27" t="s">
        <v>56</v>
      </c>
      <c r="C33" s="45">
        <v>0</v>
      </c>
      <c r="D33" s="42"/>
      <c r="E33" s="45">
        <v>-552670924</v>
      </c>
      <c r="F33" s="42"/>
      <c r="G33" s="45">
        <v>0</v>
      </c>
      <c r="H33" s="42"/>
      <c r="I33" s="45">
        <v>-552670924</v>
      </c>
      <c r="J33" s="42"/>
      <c r="K33" s="136">
        <f>I33/درآمدها!$F$12</f>
        <v>-2.3897983789476092E-3</v>
      </c>
      <c r="L33" s="42"/>
      <c r="M33" s="45">
        <v>89452000</v>
      </c>
      <c r="N33" s="42"/>
      <c r="O33" s="46">
        <v>-896224546</v>
      </c>
      <c r="P33" s="44"/>
      <c r="Q33" s="45">
        <v>0</v>
      </c>
      <c r="R33" s="42"/>
      <c r="S33" s="53">
        <f t="shared" si="0"/>
        <v>-806772546</v>
      </c>
      <c r="T33" s="40"/>
      <c r="U33" s="140">
        <f>S33/درآمدها!$F$12</f>
        <v>-3.4885564607886545E-3</v>
      </c>
      <c r="V33" s="52"/>
      <c r="W33" s="47"/>
    </row>
    <row r="34" spans="1:23" ht="21.75" customHeight="1" x14ac:dyDescent="0.2">
      <c r="A34" s="27" t="s">
        <v>61</v>
      </c>
      <c r="C34" s="45">
        <v>1629847239</v>
      </c>
      <c r="D34" s="42"/>
      <c r="E34" s="45">
        <v>-2683935000</v>
      </c>
      <c r="F34" s="42"/>
      <c r="G34" s="45">
        <v>0</v>
      </c>
      <c r="H34" s="42"/>
      <c r="I34" s="45">
        <v>-1054087761</v>
      </c>
      <c r="J34" s="42"/>
      <c r="K34" s="136">
        <f>I34/درآمدها!$F$12</f>
        <v>-4.5579695133488056E-3</v>
      </c>
      <c r="L34" s="42"/>
      <c r="M34" s="45">
        <v>1900000000</v>
      </c>
      <c r="N34" s="42"/>
      <c r="O34" s="46">
        <v>377739000</v>
      </c>
      <c r="P34" s="44"/>
      <c r="Q34" s="45">
        <v>0</v>
      </c>
      <c r="R34" s="42"/>
      <c r="S34" s="53">
        <f t="shared" si="0"/>
        <v>2277739000</v>
      </c>
      <c r="T34" s="40"/>
      <c r="U34" s="140">
        <f>S34/درآمدها!$F$12</f>
        <v>9.8491466322656561E-3</v>
      </c>
      <c r="V34" s="52"/>
      <c r="W34" s="47"/>
    </row>
    <row r="35" spans="1:23" ht="21.75" customHeight="1" x14ac:dyDescent="0.2">
      <c r="A35" s="27" t="s">
        <v>29</v>
      </c>
      <c r="C35" s="45">
        <v>0</v>
      </c>
      <c r="D35" s="42"/>
      <c r="E35" s="45">
        <v>-1542767473</v>
      </c>
      <c r="F35" s="42"/>
      <c r="G35" s="45">
        <v>0</v>
      </c>
      <c r="H35" s="42"/>
      <c r="I35" s="45">
        <v>-1542767473</v>
      </c>
      <c r="J35" s="42"/>
      <c r="K35" s="136">
        <f>I35/درآمدها!$F$12</f>
        <v>-6.6710641829757257E-3</v>
      </c>
      <c r="L35" s="42"/>
      <c r="M35" s="45">
        <v>0</v>
      </c>
      <c r="N35" s="42"/>
      <c r="O35" s="46">
        <v>-4422976762</v>
      </c>
      <c r="P35" s="44"/>
      <c r="Q35" s="45">
        <v>-295694</v>
      </c>
      <c r="R35" s="42"/>
      <c r="S35" s="53">
        <f t="shared" si="0"/>
        <v>-4423272456</v>
      </c>
      <c r="T35" s="40"/>
      <c r="U35" s="140">
        <f>S35/درآمدها!$F$12</f>
        <v>-1.9126624698266939E-2</v>
      </c>
      <c r="V35" s="52"/>
      <c r="W35" s="47"/>
    </row>
    <row r="36" spans="1:23" ht="21.75" customHeight="1" x14ac:dyDescent="0.2">
      <c r="A36" s="27" t="s">
        <v>57</v>
      </c>
      <c r="C36" s="45">
        <v>0</v>
      </c>
      <c r="D36" s="42"/>
      <c r="E36" s="45">
        <v>-1877317835</v>
      </c>
      <c r="F36" s="42"/>
      <c r="G36" s="45">
        <v>0</v>
      </c>
      <c r="H36" s="42"/>
      <c r="I36" s="45">
        <v>-1877317835</v>
      </c>
      <c r="J36" s="42"/>
      <c r="K36" s="136">
        <f>I36/درآمدها!$F$12</f>
        <v>-8.1176897933795313E-3</v>
      </c>
      <c r="L36" s="42"/>
      <c r="M36" s="45">
        <v>0</v>
      </c>
      <c r="N36" s="42"/>
      <c r="O36" s="46">
        <v>-1146300854</v>
      </c>
      <c r="P36" s="44"/>
      <c r="Q36" s="45">
        <v>0</v>
      </c>
      <c r="R36" s="42"/>
      <c r="S36" s="53">
        <f t="shared" si="0"/>
        <v>-1146300854</v>
      </c>
      <c r="T36" s="40"/>
      <c r="U36" s="140">
        <f>S36/درآمدها!$F$12</f>
        <v>-4.9567071537772083E-3</v>
      </c>
      <c r="V36" s="52"/>
      <c r="W36" s="47"/>
    </row>
    <row r="37" spans="1:23" ht="21.75" customHeight="1" x14ac:dyDescent="0.2">
      <c r="A37" s="27" t="s">
        <v>75</v>
      </c>
      <c r="C37" s="45">
        <v>0</v>
      </c>
      <c r="D37" s="42"/>
      <c r="E37" s="45">
        <v>-318690</v>
      </c>
      <c r="F37" s="42"/>
      <c r="G37" s="45">
        <v>0</v>
      </c>
      <c r="H37" s="42"/>
      <c r="I37" s="45">
        <v>-318690</v>
      </c>
      <c r="J37" s="42"/>
      <c r="K37" s="136">
        <f>I37/درآمدها!$F$12</f>
        <v>-1.3780439902186957E-6</v>
      </c>
      <c r="L37" s="42"/>
      <c r="M37" s="45">
        <v>0</v>
      </c>
      <c r="N37" s="42"/>
      <c r="O37" s="46">
        <v>-318691</v>
      </c>
      <c r="P37" s="44"/>
      <c r="Q37" s="45">
        <v>0</v>
      </c>
      <c r="R37" s="42"/>
      <c r="S37" s="53">
        <f t="shared" si="0"/>
        <v>-318691</v>
      </c>
      <c r="T37" s="40"/>
      <c r="U37" s="140">
        <f>S37/درآمدها!$F$12</f>
        <v>-1.3780483143079055E-6</v>
      </c>
      <c r="V37" s="52"/>
      <c r="W37" s="47"/>
    </row>
    <row r="38" spans="1:23" ht="21.75" customHeight="1" x14ac:dyDescent="0.2">
      <c r="A38" s="27" t="s">
        <v>26</v>
      </c>
      <c r="C38" s="45">
        <v>0</v>
      </c>
      <c r="D38" s="42"/>
      <c r="E38" s="45">
        <v>-846304020</v>
      </c>
      <c r="F38" s="42"/>
      <c r="G38" s="45">
        <v>0</v>
      </c>
      <c r="H38" s="42"/>
      <c r="I38" s="45">
        <v>-846304020</v>
      </c>
      <c r="J38" s="42"/>
      <c r="K38" s="136">
        <f>I38/درآمدها!$F$12</f>
        <v>-3.6594940809530356E-3</v>
      </c>
      <c r="L38" s="42"/>
      <c r="M38" s="45">
        <v>0</v>
      </c>
      <c r="N38" s="42"/>
      <c r="O38" s="46">
        <v>-1142079404</v>
      </c>
      <c r="P38" s="44"/>
      <c r="Q38" s="45">
        <v>1999099</v>
      </c>
      <c r="R38" s="42"/>
      <c r="S38" s="53">
        <f t="shared" si="0"/>
        <v>-1140080305</v>
      </c>
      <c r="T38" s="40"/>
      <c r="U38" s="140">
        <f>S38/درآمدها!$F$12</f>
        <v>-4.9298089449683006E-3</v>
      </c>
      <c r="V38" s="52"/>
      <c r="W38" s="47"/>
    </row>
    <row r="39" spans="1:23" ht="21.75" customHeight="1" x14ac:dyDescent="0.2">
      <c r="A39" s="27" t="s">
        <v>35</v>
      </c>
      <c r="C39" s="45">
        <v>0</v>
      </c>
      <c r="D39" s="42"/>
      <c r="E39" s="45">
        <v>-4867784749</v>
      </c>
      <c r="F39" s="42"/>
      <c r="G39" s="45">
        <v>0</v>
      </c>
      <c r="H39" s="42"/>
      <c r="I39" s="45">
        <v>-4867784749</v>
      </c>
      <c r="J39" s="42"/>
      <c r="K39" s="136">
        <f>I39/درآمدها!$F$12</f>
        <v>-2.1048735507978512E-2</v>
      </c>
      <c r="L39" s="42"/>
      <c r="M39" s="45">
        <v>0</v>
      </c>
      <c r="N39" s="42"/>
      <c r="O39" s="46">
        <v>-2260620215</v>
      </c>
      <c r="P39" s="44"/>
      <c r="Q39" s="45">
        <v>-280451</v>
      </c>
      <c r="R39" s="42"/>
      <c r="S39" s="53">
        <f t="shared" si="0"/>
        <v>-2260900666</v>
      </c>
      <c r="T39" s="40"/>
      <c r="U39" s="140">
        <f>S39/درآمدها!$F$12</f>
        <v>-9.77633617390802E-3</v>
      </c>
      <c r="V39" s="52"/>
      <c r="W39" s="47"/>
    </row>
    <row r="40" spans="1:23" ht="21.75" customHeight="1" x14ac:dyDescent="0.2">
      <c r="A40" s="27" t="s">
        <v>34</v>
      </c>
      <c r="C40" s="45">
        <v>0</v>
      </c>
      <c r="D40" s="42"/>
      <c r="E40" s="45">
        <v>-3550505509</v>
      </c>
      <c r="F40" s="42"/>
      <c r="G40" s="45">
        <v>0</v>
      </c>
      <c r="H40" s="42"/>
      <c r="I40" s="45">
        <v>-3550505509</v>
      </c>
      <c r="J40" s="42"/>
      <c r="K40" s="136">
        <f>I40/درآمدها!$F$12</f>
        <v>-1.5352702560217833E-2</v>
      </c>
      <c r="L40" s="42"/>
      <c r="M40" s="45">
        <v>0</v>
      </c>
      <c r="N40" s="42"/>
      <c r="O40" s="46">
        <v>-1052237738</v>
      </c>
      <c r="P40" s="44"/>
      <c r="Q40" s="45">
        <v>0</v>
      </c>
      <c r="R40" s="42"/>
      <c r="S40" s="53">
        <f t="shared" si="0"/>
        <v>-1052237738</v>
      </c>
      <c r="T40" s="40"/>
      <c r="U40" s="140">
        <f>S40/درآمدها!$F$12</f>
        <v>-4.5499698488569284E-3</v>
      </c>
      <c r="V40" s="52"/>
      <c r="W40" s="47"/>
    </row>
    <row r="41" spans="1:23" ht="21.75" customHeight="1" thickBot="1" x14ac:dyDescent="0.25">
      <c r="A41" s="168" t="s">
        <v>458</v>
      </c>
      <c r="C41" s="82">
        <f>SUM(C9:C40)</f>
        <v>2836200658</v>
      </c>
      <c r="D41" s="83"/>
      <c r="E41" s="82">
        <f>SUM(E9:E40)</f>
        <v>-64002722718</v>
      </c>
      <c r="F41" s="83"/>
      <c r="G41" s="82">
        <f>SUM(G9:G40)</f>
        <v>-286340950</v>
      </c>
      <c r="H41" s="83"/>
      <c r="I41" s="82">
        <f>SUM(I9:I40)</f>
        <v>-61452863010</v>
      </c>
      <c r="J41" s="83"/>
      <c r="K41" s="151">
        <f>SUM(K9:K40)</f>
        <v>-0.26572766184274155</v>
      </c>
      <c r="L41" s="83"/>
      <c r="M41" s="82">
        <f>SUM(M9:M40)</f>
        <v>46063443550</v>
      </c>
      <c r="N41" s="144"/>
      <c r="O41" s="82">
        <f>SUM(O9:O40)</f>
        <v>-84990058984</v>
      </c>
      <c r="P41" s="144"/>
      <c r="Q41" s="82">
        <f>SUM(Q9:Q40)</f>
        <v>56800738981</v>
      </c>
      <c r="R41" s="83"/>
      <c r="S41" s="82">
        <f>SUM(S9:S40)</f>
        <v>17874123547</v>
      </c>
      <c r="T41" s="145"/>
      <c r="U41" s="167">
        <f>SUM(U9:U40)</f>
        <v>7.7289304761272201E-2</v>
      </c>
      <c r="V41" s="52"/>
      <c r="W41" s="47"/>
    </row>
    <row r="42" spans="1:23" ht="21.75" customHeight="1" thickTop="1" x14ac:dyDescent="0.2">
      <c r="A42" s="194">
        <v>11</v>
      </c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52"/>
      <c r="W42" s="47"/>
    </row>
    <row r="43" spans="1:23" ht="21.75" customHeight="1" x14ac:dyDescent="0.2">
      <c r="A43" s="188" t="s">
        <v>0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52"/>
      <c r="W43" s="47"/>
    </row>
    <row r="44" spans="1:23" ht="21.75" customHeight="1" x14ac:dyDescent="0.2">
      <c r="A44" s="188" t="s">
        <v>293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52"/>
      <c r="W44" s="47"/>
    </row>
    <row r="45" spans="1:23" ht="21.75" customHeight="1" x14ac:dyDescent="0.2">
      <c r="A45" s="188" t="s">
        <v>2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52"/>
      <c r="W45" s="47"/>
    </row>
    <row r="46" spans="1:23" ht="21.75" customHeight="1" x14ac:dyDescent="0.2">
      <c r="A46" s="130" t="s">
        <v>607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138"/>
      <c r="V46" s="52"/>
      <c r="W46" s="47"/>
    </row>
    <row r="47" spans="1:23" ht="21.75" customHeight="1" x14ac:dyDescent="0.2">
      <c r="C47" s="195" t="s">
        <v>308</v>
      </c>
      <c r="D47" s="195"/>
      <c r="E47" s="195"/>
      <c r="F47" s="195"/>
      <c r="G47" s="195"/>
      <c r="H47" s="195"/>
      <c r="I47" s="195"/>
      <c r="J47" s="195"/>
      <c r="K47" s="195"/>
      <c r="M47" s="195" t="s">
        <v>309</v>
      </c>
      <c r="N47" s="195"/>
      <c r="O47" s="195"/>
      <c r="P47" s="195"/>
      <c r="Q47" s="195"/>
      <c r="R47" s="195"/>
      <c r="S47" s="195"/>
      <c r="T47" s="195"/>
      <c r="U47" s="195"/>
      <c r="V47" s="52"/>
      <c r="W47" s="47"/>
    </row>
    <row r="48" spans="1:23" ht="21.75" customHeight="1" x14ac:dyDescent="0.2">
      <c r="C48" s="3"/>
      <c r="D48" s="3"/>
      <c r="E48" s="3"/>
      <c r="F48" s="3"/>
      <c r="G48" s="3"/>
      <c r="H48" s="3"/>
      <c r="I48" s="191" t="s">
        <v>79</v>
      </c>
      <c r="J48" s="191"/>
      <c r="K48" s="191"/>
      <c r="M48" s="3"/>
      <c r="N48" s="3"/>
      <c r="O48" s="3"/>
      <c r="P48" s="3"/>
      <c r="Q48" s="3"/>
      <c r="R48" s="3"/>
      <c r="S48" s="191" t="s">
        <v>79</v>
      </c>
      <c r="T48" s="191"/>
      <c r="U48" s="191"/>
      <c r="V48" s="52"/>
      <c r="W48" s="47"/>
    </row>
    <row r="49" spans="1:23" ht="41.25" customHeight="1" x14ac:dyDescent="0.2">
      <c r="A49" s="24" t="s">
        <v>310</v>
      </c>
      <c r="C49" s="10" t="s">
        <v>311</v>
      </c>
      <c r="E49" s="10" t="s">
        <v>312</v>
      </c>
      <c r="G49" s="10" t="s">
        <v>313</v>
      </c>
      <c r="I49" s="11" t="s">
        <v>282</v>
      </c>
      <c r="J49" s="3"/>
      <c r="K49" s="137" t="s">
        <v>298</v>
      </c>
      <c r="M49" s="10" t="s">
        <v>311</v>
      </c>
      <c r="O49" s="133" t="s">
        <v>312</v>
      </c>
      <c r="P49" s="26"/>
      <c r="Q49" s="10" t="s">
        <v>313</v>
      </c>
      <c r="S49" s="134" t="s">
        <v>282</v>
      </c>
      <c r="T49" s="3"/>
      <c r="U49" s="137" t="s">
        <v>298</v>
      </c>
      <c r="V49" s="52"/>
      <c r="W49" s="47"/>
    </row>
    <row r="50" spans="1:23" ht="21.75" customHeight="1" x14ac:dyDescent="0.2">
      <c r="A50" s="27" t="s">
        <v>457</v>
      </c>
      <c r="C50" s="45">
        <f>C41</f>
        <v>2836200658</v>
      </c>
      <c r="D50" s="42"/>
      <c r="E50" s="45">
        <f>E41</f>
        <v>-64002722718</v>
      </c>
      <c r="F50" s="42"/>
      <c r="G50" s="45">
        <f>G41</f>
        <v>-286340950</v>
      </c>
      <c r="H50" s="42"/>
      <c r="I50" s="45">
        <f>I41</f>
        <v>-61452863010</v>
      </c>
      <c r="J50" s="42"/>
      <c r="K50" s="136">
        <f>K41</f>
        <v>-0.26572766184274155</v>
      </c>
      <c r="L50" s="42"/>
      <c r="M50" s="45">
        <f>M41</f>
        <v>46063443550</v>
      </c>
      <c r="N50" s="42"/>
      <c r="O50" s="45">
        <f>O41</f>
        <v>-84990058984</v>
      </c>
      <c r="P50" s="44"/>
      <c r="Q50" s="45">
        <f>Q41</f>
        <v>56800738981</v>
      </c>
      <c r="R50" s="42"/>
      <c r="S50" s="45">
        <f>S41</f>
        <v>17874123547</v>
      </c>
      <c r="T50" s="40"/>
      <c r="U50" s="136">
        <f>U41</f>
        <v>7.7289304761272201E-2</v>
      </c>
      <c r="V50" s="52"/>
      <c r="W50" s="47"/>
    </row>
    <row r="51" spans="1:23" ht="21.75" customHeight="1" x14ac:dyDescent="0.2">
      <c r="A51" s="27" t="s">
        <v>66</v>
      </c>
      <c r="C51" s="45">
        <v>0</v>
      </c>
      <c r="D51" s="42"/>
      <c r="E51" s="45">
        <v>-1809171</v>
      </c>
      <c r="F51" s="42"/>
      <c r="G51" s="45">
        <v>0</v>
      </c>
      <c r="H51" s="42"/>
      <c r="I51" s="45">
        <v>-1809171</v>
      </c>
      <c r="J51" s="42"/>
      <c r="K51" s="136">
        <f>I51/درآمدها!$F$12</f>
        <v>-7.8230167994852304E-6</v>
      </c>
      <c r="L51" s="42"/>
      <c r="M51" s="45">
        <v>0</v>
      </c>
      <c r="N51" s="42"/>
      <c r="O51" s="46">
        <v>-6457348</v>
      </c>
      <c r="P51" s="44"/>
      <c r="Q51" s="45">
        <v>0</v>
      </c>
      <c r="R51" s="42"/>
      <c r="S51" s="53">
        <f t="shared" si="0"/>
        <v>-6457348</v>
      </c>
      <c r="T51" s="40"/>
      <c r="U51" s="140">
        <f>S51/درآمدها!$F$12</f>
        <v>-2.7922148809660532E-5</v>
      </c>
      <c r="V51" s="52"/>
      <c r="W51" s="47"/>
    </row>
    <row r="52" spans="1:23" ht="21.75" customHeight="1" x14ac:dyDescent="0.2">
      <c r="A52" s="27" t="s">
        <v>23</v>
      </c>
      <c r="C52" s="45">
        <v>0</v>
      </c>
      <c r="D52" s="42"/>
      <c r="E52" s="45">
        <v>260262699</v>
      </c>
      <c r="F52" s="42"/>
      <c r="G52" s="45">
        <v>0</v>
      </c>
      <c r="H52" s="42"/>
      <c r="I52" s="45">
        <v>260262699</v>
      </c>
      <c r="J52" s="42"/>
      <c r="K52" s="136">
        <f>I52/درآمدها!$F$12</f>
        <v>1.125399128416478E-3</v>
      </c>
      <c r="L52" s="42"/>
      <c r="M52" s="45">
        <v>0</v>
      </c>
      <c r="N52" s="42"/>
      <c r="O52" s="46">
        <v>604592461</v>
      </c>
      <c r="P52" s="44"/>
      <c r="Q52" s="45">
        <v>155771097</v>
      </c>
      <c r="R52" s="42"/>
      <c r="S52" s="53">
        <f t="shared" si="0"/>
        <v>760363558</v>
      </c>
      <c r="T52" s="40"/>
      <c r="U52" s="140">
        <f>S52/درآمدها!$F$12</f>
        <v>3.2878798565477573E-3</v>
      </c>
      <c r="V52" s="52"/>
      <c r="W52" s="47"/>
    </row>
    <row r="53" spans="1:23" ht="21.75" customHeight="1" x14ac:dyDescent="0.2">
      <c r="A53" s="27" t="s">
        <v>39</v>
      </c>
      <c r="C53" s="45">
        <v>0</v>
      </c>
      <c r="D53" s="42"/>
      <c r="E53" s="45">
        <v>-776604465</v>
      </c>
      <c r="F53" s="42"/>
      <c r="G53" s="45">
        <v>0</v>
      </c>
      <c r="H53" s="42"/>
      <c r="I53" s="45">
        <v>-776604465</v>
      </c>
      <c r="J53" s="42"/>
      <c r="K53" s="136">
        <f>I53/درآمدها!$F$12</f>
        <v>-3.3581069872611487E-3</v>
      </c>
      <c r="L53" s="42"/>
      <c r="M53" s="45">
        <v>0</v>
      </c>
      <c r="N53" s="42"/>
      <c r="O53" s="46">
        <v>-357213843</v>
      </c>
      <c r="P53" s="44"/>
      <c r="Q53" s="45">
        <v>0</v>
      </c>
      <c r="R53" s="42"/>
      <c r="S53" s="53">
        <f t="shared" si="0"/>
        <v>-357213843</v>
      </c>
      <c r="T53" s="40"/>
      <c r="U53" s="140">
        <f>S53/درآمدها!$F$12</f>
        <v>-1.5446245240486828E-3</v>
      </c>
      <c r="V53" s="52"/>
      <c r="W53" s="47"/>
    </row>
    <row r="54" spans="1:23" ht="21.75" customHeight="1" x14ac:dyDescent="0.2">
      <c r="A54" s="27" t="s">
        <v>30</v>
      </c>
      <c r="C54" s="45">
        <v>0</v>
      </c>
      <c r="D54" s="42"/>
      <c r="E54" s="45">
        <v>-986757844</v>
      </c>
      <c r="F54" s="42"/>
      <c r="G54" s="45">
        <v>0</v>
      </c>
      <c r="H54" s="42"/>
      <c r="I54" s="45">
        <v>-986757844</v>
      </c>
      <c r="J54" s="42"/>
      <c r="K54" s="136">
        <f>I54/درآمدها!$F$12</f>
        <v>-4.2668289457634609E-3</v>
      </c>
      <c r="L54" s="42"/>
      <c r="M54" s="45">
        <v>0</v>
      </c>
      <c r="N54" s="42"/>
      <c r="O54" s="46">
        <v>-1568719809</v>
      </c>
      <c r="P54" s="44"/>
      <c r="Q54" s="45">
        <v>149306</v>
      </c>
      <c r="R54" s="42"/>
      <c r="S54" s="53">
        <f t="shared" si="0"/>
        <v>-1568570503</v>
      </c>
      <c r="T54" s="40"/>
      <c r="U54" s="140">
        <f>S54/درآمدها!$F$12</f>
        <v>-6.7826387865746228E-3</v>
      </c>
      <c r="V54" s="52"/>
      <c r="W54" s="47"/>
    </row>
    <row r="55" spans="1:23" ht="21.75" customHeight="1" x14ac:dyDescent="0.2">
      <c r="A55" s="27" t="s">
        <v>24</v>
      </c>
      <c r="C55" s="45">
        <v>0</v>
      </c>
      <c r="D55" s="42"/>
      <c r="E55" s="84">
        <v>-1160470295</v>
      </c>
      <c r="F55" s="83"/>
      <c r="G55" s="84">
        <v>0</v>
      </c>
      <c r="H55" s="83"/>
      <c r="I55" s="84">
        <v>-1160470295</v>
      </c>
      <c r="J55" s="83"/>
      <c r="K55" s="141">
        <f>I55/درآمدها!$F$12</f>
        <v>-5.0179770807118737E-3</v>
      </c>
      <c r="L55" s="83"/>
      <c r="M55" s="84">
        <v>0</v>
      </c>
      <c r="N55" s="83"/>
      <c r="O55" s="142">
        <v>5617933642</v>
      </c>
      <c r="P55" s="143"/>
      <c r="Q55" s="84">
        <v>938814</v>
      </c>
      <c r="R55" s="83"/>
      <c r="S55" s="144">
        <f t="shared" si="0"/>
        <v>5618872456</v>
      </c>
      <c r="T55" s="145"/>
      <c r="U55" s="146">
        <f>S55/درآمدها!$F$12</f>
        <v>2.4296505757306984E-2</v>
      </c>
      <c r="V55" s="52"/>
      <c r="W55" s="47"/>
    </row>
    <row r="56" spans="1:23" ht="21.75" customHeight="1" x14ac:dyDescent="0.2">
      <c r="A56" s="27" t="s">
        <v>22</v>
      </c>
      <c r="C56" s="45">
        <v>0</v>
      </c>
      <c r="D56" s="42"/>
      <c r="E56" s="84">
        <v>-12172550855</v>
      </c>
      <c r="F56" s="83"/>
      <c r="G56" s="84">
        <v>0</v>
      </c>
      <c r="H56" s="83"/>
      <c r="I56" s="84">
        <v>-12172550855</v>
      </c>
      <c r="J56" s="83"/>
      <c r="K56" s="141">
        <f>I56/درآمدها!$F$12</f>
        <v>-5.2635195805843284E-2</v>
      </c>
      <c r="L56" s="83"/>
      <c r="M56" s="84">
        <v>0</v>
      </c>
      <c r="N56" s="83"/>
      <c r="O56" s="142">
        <v>998865751</v>
      </c>
      <c r="P56" s="143"/>
      <c r="Q56" s="84">
        <v>188362605</v>
      </c>
      <c r="R56" s="83"/>
      <c r="S56" s="144">
        <f t="shared" si="0"/>
        <v>1187228356</v>
      </c>
      <c r="T56" s="145"/>
      <c r="U56" s="146">
        <f>S56/درآمدها!$F$12</f>
        <v>5.1336813235527386E-3</v>
      </c>
      <c r="V56" s="52"/>
      <c r="W56" s="47"/>
    </row>
    <row r="57" spans="1:23" ht="21.75" customHeight="1" x14ac:dyDescent="0.2">
      <c r="A57" s="27" t="s">
        <v>60</v>
      </c>
      <c r="C57" s="45">
        <v>0</v>
      </c>
      <c r="D57" s="42"/>
      <c r="E57" s="84">
        <v>-59347480403</v>
      </c>
      <c r="F57" s="83"/>
      <c r="G57" s="84">
        <v>0</v>
      </c>
      <c r="H57" s="83"/>
      <c r="I57" s="84">
        <v>-59347480403</v>
      </c>
      <c r="J57" s="83"/>
      <c r="K57" s="141">
        <f>I57/درآمدها!$F$12</f>
        <v>-0.25662379962965881</v>
      </c>
      <c r="L57" s="83"/>
      <c r="M57" s="84">
        <v>0</v>
      </c>
      <c r="N57" s="83"/>
      <c r="O57" s="142">
        <v>52976717486</v>
      </c>
      <c r="P57" s="143"/>
      <c r="Q57" s="84">
        <v>0</v>
      </c>
      <c r="R57" s="83"/>
      <c r="S57" s="144">
        <f t="shared" si="0"/>
        <v>52976717486</v>
      </c>
      <c r="T57" s="145"/>
      <c r="U57" s="146">
        <f>S57/درآمدها!$F$12</f>
        <v>0.22907605244311396</v>
      </c>
      <c r="V57" s="52"/>
      <c r="W57" s="47"/>
    </row>
    <row r="58" spans="1:23" ht="21.75" customHeight="1" x14ac:dyDescent="0.2">
      <c r="A58" s="27" t="s">
        <v>316</v>
      </c>
      <c r="C58" s="45">
        <v>0</v>
      </c>
      <c r="D58" s="42"/>
      <c r="E58" s="84">
        <v>2837783263</v>
      </c>
      <c r="F58" s="83"/>
      <c r="G58" s="84">
        <v>0</v>
      </c>
      <c r="H58" s="83"/>
      <c r="I58" s="84">
        <v>2837783263</v>
      </c>
      <c r="J58" s="83"/>
      <c r="K58" s="141">
        <f>I58/درآمدها!$F$12</f>
        <v>1.2270827986822148E-2</v>
      </c>
      <c r="L58" s="83"/>
      <c r="M58" s="84">
        <v>0</v>
      </c>
      <c r="N58" s="83"/>
      <c r="O58" s="142">
        <v>2358431793</v>
      </c>
      <c r="P58" s="143"/>
      <c r="Q58" s="84">
        <v>0</v>
      </c>
      <c r="R58" s="83"/>
      <c r="S58" s="144">
        <f t="shared" si="0"/>
        <v>2358431793</v>
      </c>
      <c r="T58" s="145"/>
      <c r="U58" s="146">
        <f>S58/درآمدها!$F$12</f>
        <v>1.0198069467772295E-2</v>
      </c>
      <c r="V58" s="52"/>
      <c r="W58" s="47"/>
    </row>
    <row r="59" spans="1:23" ht="21.75" customHeight="1" x14ac:dyDescent="0.2">
      <c r="A59" s="27" t="s">
        <v>21</v>
      </c>
      <c r="C59" s="45">
        <v>0</v>
      </c>
      <c r="D59" s="42"/>
      <c r="E59" s="84">
        <v>-1051113503</v>
      </c>
      <c r="F59" s="83"/>
      <c r="G59" s="84">
        <v>0</v>
      </c>
      <c r="H59" s="83"/>
      <c r="I59" s="84">
        <v>-1051113503</v>
      </c>
      <c r="J59" s="83"/>
      <c r="K59" s="141">
        <f>I59/درآمدها!$F$12</f>
        <v>-4.5451085564243337E-3</v>
      </c>
      <c r="L59" s="83"/>
      <c r="M59" s="84">
        <v>0</v>
      </c>
      <c r="N59" s="83"/>
      <c r="O59" s="142">
        <v>46285531</v>
      </c>
      <c r="P59" s="143"/>
      <c r="Q59" s="84">
        <v>472479556</v>
      </c>
      <c r="R59" s="83"/>
      <c r="S59" s="144">
        <f t="shared" si="0"/>
        <v>518765087</v>
      </c>
      <c r="T59" s="145"/>
      <c r="U59" s="146">
        <f>S59/درآمدها!$F$12</f>
        <v>2.2431865150322533E-3</v>
      </c>
      <c r="V59" s="52"/>
      <c r="W59" s="47"/>
    </row>
    <row r="60" spans="1:23" ht="21.75" customHeight="1" x14ac:dyDescent="0.2">
      <c r="A60" s="27" t="s">
        <v>74</v>
      </c>
      <c r="C60" s="45">
        <v>0</v>
      </c>
      <c r="D60" s="42"/>
      <c r="E60" s="84">
        <v>1422453317</v>
      </c>
      <c r="F60" s="83"/>
      <c r="G60" s="84">
        <v>0</v>
      </c>
      <c r="H60" s="83"/>
      <c r="I60" s="84">
        <v>1422453317</v>
      </c>
      <c r="J60" s="83"/>
      <c r="K60" s="141">
        <f>I60/درآمدها!$F$12</f>
        <v>6.1508150392497393E-3</v>
      </c>
      <c r="L60" s="83"/>
      <c r="M60" s="84">
        <v>0</v>
      </c>
      <c r="N60" s="83"/>
      <c r="O60" s="142">
        <v>1422453317</v>
      </c>
      <c r="P60" s="143"/>
      <c r="Q60" s="84">
        <v>0</v>
      </c>
      <c r="R60" s="83"/>
      <c r="S60" s="144">
        <f t="shared" si="0"/>
        <v>1422453317</v>
      </c>
      <c r="T60" s="145"/>
      <c r="U60" s="146">
        <f>S60/درآمدها!$F$12</f>
        <v>6.1508150392497393E-3</v>
      </c>
      <c r="V60" s="52"/>
      <c r="W60" s="47"/>
    </row>
    <row r="61" spans="1:23" ht="21.75" customHeight="1" x14ac:dyDescent="0.2">
      <c r="A61" s="27" t="s">
        <v>73</v>
      </c>
      <c r="C61" s="45">
        <v>0</v>
      </c>
      <c r="D61" s="42"/>
      <c r="E61" s="84">
        <v>-282</v>
      </c>
      <c r="F61" s="83"/>
      <c r="G61" s="84">
        <v>0</v>
      </c>
      <c r="H61" s="83"/>
      <c r="I61" s="84">
        <v>-282</v>
      </c>
      <c r="J61" s="83"/>
      <c r="K61" s="141">
        <f>I61/درآمدها!$F$12</f>
        <v>-1.2193931571171741E-9</v>
      </c>
      <c r="L61" s="83"/>
      <c r="M61" s="84">
        <v>0</v>
      </c>
      <c r="N61" s="83"/>
      <c r="O61" s="142">
        <v>-283</v>
      </c>
      <c r="P61" s="143"/>
      <c r="Q61" s="84">
        <v>0</v>
      </c>
      <c r="R61" s="83"/>
      <c r="S61" s="144">
        <f t="shared" si="0"/>
        <v>-283</v>
      </c>
      <c r="T61" s="145"/>
      <c r="U61" s="146">
        <f>S61/درآمدها!$F$12</f>
        <v>-1.2237172463268095E-9</v>
      </c>
      <c r="V61" s="52"/>
      <c r="W61" s="47"/>
    </row>
    <row r="62" spans="1:23" ht="21.75" customHeight="1" x14ac:dyDescent="0.2">
      <c r="A62" s="27" t="s">
        <v>76</v>
      </c>
      <c r="C62" s="45">
        <v>0</v>
      </c>
      <c r="D62" s="42"/>
      <c r="E62" s="84">
        <v>-415871184</v>
      </c>
      <c r="F62" s="83"/>
      <c r="G62" s="84">
        <v>0</v>
      </c>
      <c r="H62" s="83"/>
      <c r="I62" s="84">
        <v>-415871184</v>
      </c>
      <c r="J62" s="83"/>
      <c r="K62" s="141">
        <f>I62/درآمدها!$F$12</f>
        <v>-1.798264099332685E-3</v>
      </c>
      <c r="L62" s="83"/>
      <c r="M62" s="84">
        <v>0</v>
      </c>
      <c r="N62" s="83"/>
      <c r="O62" s="142">
        <v>-415871184</v>
      </c>
      <c r="P62" s="143"/>
      <c r="Q62" s="84">
        <v>0</v>
      </c>
      <c r="R62" s="83"/>
      <c r="S62" s="144">
        <f t="shared" si="0"/>
        <v>-415871184</v>
      </c>
      <c r="T62" s="145"/>
      <c r="U62" s="146">
        <f>S62/درآمدها!$F$12</f>
        <v>-1.798264099332685E-3</v>
      </c>
      <c r="V62" s="52"/>
      <c r="W62" s="47"/>
    </row>
    <row r="63" spans="1:23" ht="21.75" customHeight="1" x14ac:dyDescent="0.2">
      <c r="A63" s="27" t="s">
        <v>50</v>
      </c>
      <c r="C63" s="45">
        <v>0</v>
      </c>
      <c r="D63" s="42"/>
      <c r="E63" s="84">
        <v>-68271731</v>
      </c>
      <c r="F63" s="83"/>
      <c r="G63" s="84">
        <v>0</v>
      </c>
      <c r="H63" s="83"/>
      <c r="I63" s="84">
        <v>-68271731</v>
      </c>
      <c r="J63" s="83"/>
      <c r="K63" s="141">
        <f>I63/درآمدها!$F$12</f>
        <v>-2.952130553402285E-4</v>
      </c>
      <c r="L63" s="83"/>
      <c r="M63" s="84">
        <v>0</v>
      </c>
      <c r="N63" s="83"/>
      <c r="O63" s="142">
        <v>15785533</v>
      </c>
      <c r="P63" s="143"/>
      <c r="Q63" s="84">
        <v>0</v>
      </c>
      <c r="R63" s="83"/>
      <c r="S63" s="144">
        <f t="shared" si="0"/>
        <v>15785533</v>
      </c>
      <c r="T63" s="145"/>
      <c r="U63" s="146">
        <f>S63/درآمدها!$F$12</f>
        <v>6.8258052913643041E-5</v>
      </c>
      <c r="V63" s="52"/>
      <c r="W63" s="47"/>
    </row>
    <row r="64" spans="1:23" ht="21.75" customHeight="1" x14ac:dyDescent="0.2">
      <c r="A64" s="27" t="s">
        <v>72</v>
      </c>
      <c r="C64" s="45">
        <v>0</v>
      </c>
      <c r="D64" s="42"/>
      <c r="E64" s="84">
        <v>2807184</v>
      </c>
      <c r="F64" s="83"/>
      <c r="G64" s="84">
        <v>0</v>
      </c>
      <c r="H64" s="83"/>
      <c r="I64" s="84">
        <v>2807184</v>
      </c>
      <c r="J64" s="83"/>
      <c r="K64" s="141">
        <f>I64/درآمدها!$F$12</f>
        <v>1.2138514043861054E-5</v>
      </c>
      <c r="L64" s="83"/>
      <c r="M64" s="84">
        <v>0</v>
      </c>
      <c r="N64" s="83"/>
      <c r="O64" s="142">
        <v>2807184</v>
      </c>
      <c r="P64" s="143"/>
      <c r="Q64" s="84">
        <v>0</v>
      </c>
      <c r="R64" s="83"/>
      <c r="S64" s="144">
        <f t="shared" si="0"/>
        <v>2807184</v>
      </c>
      <c r="T64" s="145"/>
      <c r="U64" s="146">
        <f>S64/درآمدها!$F$12</f>
        <v>1.2138514043861054E-5</v>
      </c>
      <c r="V64" s="52"/>
      <c r="W64" s="47"/>
    </row>
    <row r="65" spans="1:23" ht="21.75" customHeight="1" x14ac:dyDescent="0.2">
      <c r="A65" s="27" t="s">
        <v>31</v>
      </c>
      <c r="C65" s="45">
        <v>0</v>
      </c>
      <c r="D65" s="42"/>
      <c r="E65" s="84">
        <v>-13336159331</v>
      </c>
      <c r="F65" s="83"/>
      <c r="G65" s="84">
        <v>0</v>
      </c>
      <c r="H65" s="83"/>
      <c r="I65" s="84">
        <v>-13336159331</v>
      </c>
      <c r="J65" s="83"/>
      <c r="K65" s="141">
        <f>I65/درآمدها!$F$12</f>
        <v>-5.7666742661155145E-2</v>
      </c>
      <c r="L65" s="83"/>
      <c r="M65" s="84">
        <v>0</v>
      </c>
      <c r="N65" s="83"/>
      <c r="O65" s="142">
        <v>-15414431125</v>
      </c>
      <c r="P65" s="143"/>
      <c r="Q65" s="84">
        <v>-258320090</v>
      </c>
      <c r="R65" s="83"/>
      <c r="S65" s="144">
        <f t="shared" si="0"/>
        <v>-15672751215</v>
      </c>
      <c r="T65" s="145"/>
      <c r="U65" s="146">
        <f>S65/درآمدها!$F$12</f>
        <v>-6.7770374414081125E-2</v>
      </c>
      <c r="V65" s="52"/>
      <c r="W65" s="47"/>
    </row>
    <row r="66" spans="1:23" ht="21.75" customHeight="1" x14ac:dyDescent="0.2">
      <c r="A66" s="27" t="s">
        <v>42</v>
      </c>
      <c r="C66" s="45">
        <v>0</v>
      </c>
      <c r="D66" s="42"/>
      <c r="E66" s="84">
        <v>-166733900536</v>
      </c>
      <c r="F66" s="83"/>
      <c r="G66" s="84">
        <v>0</v>
      </c>
      <c r="H66" s="83"/>
      <c r="I66" s="84">
        <v>-166733900536</v>
      </c>
      <c r="J66" s="83"/>
      <c r="K66" s="141">
        <f>I66/درآمدها!$F$12</f>
        <v>-0.72097226018813443</v>
      </c>
      <c r="L66" s="83"/>
      <c r="M66" s="84">
        <v>0</v>
      </c>
      <c r="N66" s="83"/>
      <c r="O66" s="142">
        <v>-144656760192</v>
      </c>
      <c r="P66" s="143"/>
      <c r="Q66" s="84">
        <v>0</v>
      </c>
      <c r="R66" s="83"/>
      <c r="S66" s="144">
        <f t="shared" si="0"/>
        <v>-144656760192</v>
      </c>
      <c r="T66" s="145"/>
      <c r="U66" s="146">
        <f>S66/درآمدها!$F$12</f>
        <v>-0.62550873584703837</v>
      </c>
      <c r="V66" s="52"/>
      <c r="W66" s="47"/>
    </row>
    <row r="67" spans="1:23" ht="21.75" customHeight="1" x14ac:dyDescent="0.2">
      <c r="A67" s="27" t="s">
        <v>51</v>
      </c>
      <c r="C67" s="45">
        <v>0</v>
      </c>
      <c r="D67" s="42"/>
      <c r="E67" s="84">
        <v>-801157579</v>
      </c>
      <c r="F67" s="83"/>
      <c r="G67" s="84">
        <v>0</v>
      </c>
      <c r="H67" s="83"/>
      <c r="I67" s="84">
        <v>-801157579</v>
      </c>
      <c r="J67" s="83"/>
      <c r="K67" s="141">
        <f>I67/درآمدها!$F$12</f>
        <v>-3.4642768425714957E-3</v>
      </c>
      <c r="L67" s="83"/>
      <c r="M67" s="84">
        <v>0</v>
      </c>
      <c r="N67" s="83"/>
      <c r="O67" s="142">
        <v>-3770153316</v>
      </c>
      <c r="P67" s="143"/>
      <c r="Q67" s="84">
        <v>0</v>
      </c>
      <c r="R67" s="83"/>
      <c r="S67" s="144">
        <f t="shared" si="0"/>
        <v>-3770153316</v>
      </c>
      <c r="T67" s="145"/>
      <c r="U67" s="146">
        <f>S67/درآمدها!$F$12</f>
        <v>-1.6302479272386605E-2</v>
      </c>
      <c r="V67" s="52"/>
      <c r="W67" s="47"/>
    </row>
    <row r="68" spans="1:23" ht="21.75" customHeight="1" x14ac:dyDescent="0.2">
      <c r="A68" s="27" t="s">
        <v>25</v>
      </c>
      <c r="C68" s="45">
        <v>0</v>
      </c>
      <c r="D68" s="42"/>
      <c r="E68" s="84">
        <v>-2013478562</v>
      </c>
      <c r="F68" s="83"/>
      <c r="G68" s="84">
        <v>0</v>
      </c>
      <c r="H68" s="83"/>
      <c r="I68" s="84">
        <v>-2013478562</v>
      </c>
      <c r="J68" s="83"/>
      <c r="K68" s="141">
        <f>I68/درآمدها!$F$12</f>
        <v>-8.7064609237763393E-3</v>
      </c>
      <c r="L68" s="83"/>
      <c r="M68" s="84">
        <v>0</v>
      </c>
      <c r="N68" s="83"/>
      <c r="O68" s="142">
        <v>-2240593283</v>
      </c>
      <c r="P68" s="143"/>
      <c r="Q68" s="84">
        <v>498584</v>
      </c>
      <c r="R68" s="83"/>
      <c r="S68" s="144">
        <f t="shared" si="0"/>
        <v>-2240094699</v>
      </c>
      <c r="T68" s="145"/>
      <c r="U68" s="146">
        <f>S68/درآمدها!$F$12</f>
        <v>-9.6863693165072894E-3</v>
      </c>
      <c r="V68" s="52"/>
      <c r="W68" s="47"/>
    </row>
    <row r="69" spans="1:23" ht="21.75" customHeight="1" x14ac:dyDescent="0.2">
      <c r="A69" s="27" t="s">
        <v>59</v>
      </c>
      <c r="C69" s="45">
        <v>0</v>
      </c>
      <c r="D69" s="42"/>
      <c r="E69" s="84">
        <v>-115150941042</v>
      </c>
      <c r="F69" s="83"/>
      <c r="G69" s="84">
        <v>0</v>
      </c>
      <c r="H69" s="83"/>
      <c r="I69" s="84">
        <v>-115150941042</v>
      </c>
      <c r="J69" s="83"/>
      <c r="K69" s="141">
        <f>I69/درآمدها!$F$12</f>
        <v>-0.49792294163907075</v>
      </c>
      <c r="L69" s="83"/>
      <c r="M69" s="84">
        <v>0</v>
      </c>
      <c r="N69" s="83"/>
      <c r="O69" s="142">
        <v>-68043751322</v>
      </c>
      <c r="P69" s="143"/>
      <c r="Q69" s="84">
        <v>0</v>
      </c>
      <c r="R69" s="83"/>
      <c r="S69" s="144">
        <f t="shared" si="0"/>
        <v>-68043751322</v>
      </c>
      <c r="T69" s="145"/>
      <c r="U69" s="146">
        <f>S69/درآمدها!$F$12</f>
        <v>-0.29422725087457258</v>
      </c>
      <c r="V69" s="52"/>
      <c r="W69" s="47"/>
    </row>
    <row r="70" spans="1:23" ht="21.75" customHeight="1" x14ac:dyDescent="0.2">
      <c r="A70" s="27" t="s">
        <v>71</v>
      </c>
      <c r="C70" s="53">
        <v>0</v>
      </c>
      <c r="D70" s="54"/>
      <c r="E70" s="144">
        <v>1856283799</v>
      </c>
      <c r="F70" s="147"/>
      <c r="G70" s="144">
        <v>0</v>
      </c>
      <c r="H70" s="147"/>
      <c r="I70" s="144">
        <v>1856283799</v>
      </c>
      <c r="J70" s="147"/>
      <c r="K70" s="141">
        <f>I70/درآمدها!$F$12</f>
        <v>8.0267367452768502E-3</v>
      </c>
      <c r="L70" s="147"/>
      <c r="M70" s="144">
        <v>0</v>
      </c>
      <c r="N70" s="147"/>
      <c r="O70" s="148">
        <v>1856283799</v>
      </c>
      <c r="P70" s="149"/>
      <c r="Q70" s="144">
        <v>149589</v>
      </c>
      <c r="R70" s="147"/>
      <c r="S70" s="144">
        <f t="shared" si="0"/>
        <v>1856433388</v>
      </c>
      <c r="T70" s="145"/>
      <c r="U70" s="146">
        <f>S70/درآمدها!$F$12</f>
        <v>8.0273835814576311E-3</v>
      </c>
      <c r="V70" s="52"/>
      <c r="W70" s="47"/>
    </row>
    <row r="71" spans="1:23" ht="21.75" customHeight="1" x14ac:dyDescent="0.2">
      <c r="A71" s="27" t="s">
        <v>32</v>
      </c>
      <c r="C71" s="53">
        <v>0</v>
      </c>
      <c r="D71" s="54"/>
      <c r="E71" s="144"/>
      <c r="F71" s="147"/>
      <c r="G71" s="144"/>
      <c r="H71" s="147"/>
      <c r="I71" s="144"/>
      <c r="J71" s="147"/>
      <c r="K71" s="150"/>
      <c r="L71" s="147"/>
      <c r="M71" s="144">
        <v>0</v>
      </c>
      <c r="N71" s="147"/>
      <c r="O71" s="148">
        <v>2034590527</v>
      </c>
      <c r="P71" s="149"/>
      <c r="Q71" s="144">
        <v>-771974425</v>
      </c>
      <c r="R71" s="147"/>
      <c r="S71" s="144">
        <f t="shared" si="0"/>
        <v>1262616102</v>
      </c>
      <c r="T71" s="145"/>
      <c r="U71" s="146">
        <f>S71/درآمدها!$F$12</f>
        <v>5.4596646625700703E-3</v>
      </c>
      <c r="V71" s="52"/>
      <c r="W71" s="47"/>
    </row>
    <row r="72" spans="1:23" ht="21.75" customHeight="1" x14ac:dyDescent="0.2">
      <c r="A72" s="27" t="s">
        <v>105</v>
      </c>
      <c r="C72" s="53">
        <v>0</v>
      </c>
      <c r="D72" s="54"/>
      <c r="E72" s="144"/>
      <c r="F72" s="147"/>
      <c r="G72" s="144"/>
      <c r="H72" s="147"/>
      <c r="I72" s="144"/>
      <c r="J72" s="147"/>
      <c r="K72" s="144"/>
      <c r="L72" s="147"/>
      <c r="M72" s="144">
        <v>0</v>
      </c>
      <c r="N72" s="147"/>
      <c r="O72" s="148">
        <v>154866362</v>
      </c>
      <c r="P72" s="149"/>
      <c r="Q72" s="144">
        <v>-111141529</v>
      </c>
      <c r="R72" s="147"/>
      <c r="S72" s="144">
        <f t="shared" si="0"/>
        <v>43724833</v>
      </c>
      <c r="T72" s="145"/>
      <c r="U72" s="146">
        <f>S72/درآمدها!$F$12</f>
        <v>1.8907007856840851E-4</v>
      </c>
      <c r="V72" s="52"/>
      <c r="W72" s="47"/>
    </row>
    <row r="73" spans="1:23" ht="21.75" customHeight="1" x14ac:dyDescent="0.2">
      <c r="A73" s="27" t="s">
        <v>459</v>
      </c>
      <c r="C73" s="53">
        <v>0</v>
      </c>
      <c r="D73" s="54"/>
      <c r="E73" s="144"/>
      <c r="F73" s="147"/>
      <c r="G73" s="144"/>
      <c r="H73" s="147"/>
      <c r="I73" s="144"/>
      <c r="J73" s="147"/>
      <c r="K73" s="144"/>
      <c r="L73" s="147"/>
      <c r="M73" s="144">
        <v>0</v>
      </c>
      <c r="N73" s="147"/>
      <c r="O73" s="148">
        <v>9983406</v>
      </c>
      <c r="P73" s="149"/>
      <c r="Q73" s="144">
        <v>0</v>
      </c>
      <c r="R73" s="147"/>
      <c r="S73" s="144">
        <f t="shared" si="0"/>
        <v>9983406</v>
      </c>
      <c r="T73" s="145"/>
      <c r="U73" s="146">
        <f>S73/درآمدها!$F$12</f>
        <v>4.3169138160009E-5</v>
      </c>
      <c r="V73" s="52"/>
      <c r="W73" s="47"/>
    </row>
    <row r="74" spans="1:23" ht="21.75" customHeight="1" x14ac:dyDescent="0.2">
      <c r="A74" s="27" t="s">
        <v>161</v>
      </c>
      <c r="C74" s="53">
        <v>0</v>
      </c>
      <c r="D74" s="54"/>
      <c r="E74" s="144"/>
      <c r="F74" s="147"/>
      <c r="G74" s="144"/>
      <c r="H74" s="147"/>
      <c r="I74" s="144"/>
      <c r="J74" s="147"/>
      <c r="K74" s="144"/>
      <c r="L74" s="147"/>
      <c r="M74" s="144">
        <v>0</v>
      </c>
      <c r="N74" s="147"/>
      <c r="O74" s="148">
        <v>-10702021</v>
      </c>
      <c r="P74" s="149"/>
      <c r="Q74" s="144">
        <v>0</v>
      </c>
      <c r="R74" s="147"/>
      <c r="S74" s="144">
        <f t="shared" si="0"/>
        <v>-10702021</v>
      </c>
      <c r="T74" s="145"/>
      <c r="U74" s="146">
        <f>S74/درآمدها!$F$12</f>
        <v>-4.6276493527391123E-5</v>
      </c>
      <c r="V74" s="52"/>
      <c r="W74" s="47"/>
    </row>
    <row r="75" spans="1:23" ht="21.75" customHeight="1" x14ac:dyDescent="0.2">
      <c r="A75" s="27" t="s">
        <v>87</v>
      </c>
      <c r="C75" s="53">
        <v>0</v>
      </c>
      <c r="D75" s="54"/>
      <c r="E75" s="144"/>
      <c r="F75" s="147"/>
      <c r="G75" s="144"/>
      <c r="H75" s="147"/>
      <c r="I75" s="144"/>
      <c r="J75" s="147"/>
      <c r="K75" s="144"/>
      <c r="L75" s="147"/>
      <c r="M75" s="144">
        <v>0</v>
      </c>
      <c r="N75" s="147"/>
      <c r="O75" s="148">
        <v>-28088311</v>
      </c>
      <c r="P75" s="149"/>
      <c r="Q75" s="144">
        <v>0</v>
      </c>
      <c r="R75" s="147"/>
      <c r="S75" s="144">
        <f t="shared" si="0"/>
        <v>-28088311</v>
      </c>
      <c r="T75" s="145"/>
      <c r="U75" s="146">
        <f>S75/درآمدها!$F$12</f>
        <v>-1.2145636251198244E-4</v>
      </c>
      <c r="V75" s="52"/>
      <c r="W75" s="47"/>
    </row>
    <row r="76" spans="1:23" ht="21.75" customHeight="1" x14ac:dyDescent="0.2">
      <c r="A76" s="27" t="s">
        <v>125</v>
      </c>
      <c r="C76" s="53">
        <v>0</v>
      </c>
      <c r="D76" s="54"/>
      <c r="E76" s="144"/>
      <c r="F76" s="147"/>
      <c r="G76" s="144"/>
      <c r="H76" s="147"/>
      <c r="I76" s="144"/>
      <c r="J76" s="147"/>
      <c r="K76" s="144"/>
      <c r="L76" s="147"/>
      <c r="M76" s="144">
        <v>0</v>
      </c>
      <c r="N76" s="147"/>
      <c r="O76" s="148">
        <v>16429637</v>
      </c>
      <c r="P76" s="149"/>
      <c r="Q76" s="144">
        <v>0</v>
      </c>
      <c r="R76" s="147"/>
      <c r="S76" s="144">
        <f t="shared" si="0"/>
        <v>16429637</v>
      </c>
      <c r="T76" s="145"/>
      <c r="U76" s="146">
        <f>S76/درآمدها!$F$12</f>
        <v>7.104321606992602E-5</v>
      </c>
      <c r="V76" s="52"/>
      <c r="W76" s="47"/>
    </row>
    <row r="77" spans="1:23" ht="21.75" customHeight="1" x14ac:dyDescent="0.2">
      <c r="A77" s="27" t="s">
        <v>145</v>
      </c>
      <c r="C77" s="53">
        <v>0</v>
      </c>
      <c r="D77" s="54"/>
      <c r="E77" s="144"/>
      <c r="F77" s="147"/>
      <c r="G77" s="144"/>
      <c r="H77" s="147"/>
      <c r="I77" s="144"/>
      <c r="J77" s="147"/>
      <c r="K77" s="144"/>
      <c r="L77" s="147"/>
      <c r="M77" s="144">
        <v>0</v>
      </c>
      <c r="N77" s="147"/>
      <c r="O77" s="148">
        <v>7091602765</v>
      </c>
      <c r="P77" s="149"/>
      <c r="Q77" s="144">
        <v>-13040126</v>
      </c>
      <c r="R77" s="147"/>
      <c r="S77" s="144">
        <f t="shared" si="0"/>
        <v>7078562639</v>
      </c>
      <c r="T77" s="145"/>
      <c r="U77" s="146">
        <f>S77/درآمدها!$F$12</f>
        <v>3.0608336327027964E-2</v>
      </c>
      <c r="V77" s="52"/>
      <c r="W77" s="47"/>
    </row>
    <row r="78" spans="1:23" ht="21.75" customHeight="1" x14ac:dyDescent="0.2">
      <c r="A78" s="27" t="s">
        <v>160</v>
      </c>
      <c r="C78" s="53">
        <v>0</v>
      </c>
      <c r="D78" s="54"/>
      <c r="E78" s="53"/>
      <c r="F78" s="54"/>
      <c r="G78" s="53"/>
      <c r="H78" s="54"/>
      <c r="I78" s="53"/>
      <c r="J78" s="54"/>
      <c r="K78" s="53"/>
      <c r="L78" s="54"/>
      <c r="M78" s="53">
        <v>0</v>
      </c>
      <c r="N78" s="54"/>
      <c r="O78" s="55">
        <v>6471598924</v>
      </c>
      <c r="P78" s="56"/>
      <c r="Q78" s="53">
        <v>1573450785</v>
      </c>
      <c r="R78" s="54"/>
      <c r="S78" s="53">
        <f t="shared" si="0"/>
        <v>8045049709</v>
      </c>
      <c r="T78" s="40"/>
      <c r="U78" s="140">
        <f>S78/درآمدها!$F$12</f>
        <v>3.4787512637667065E-2</v>
      </c>
      <c r="V78" s="52"/>
      <c r="W78" s="47"/>
    </row>
    <row r="79" spans="1:23" ht="21.75" customHeight="1" x14ac:dyDescent="0.2">
      <c r="A79" s="27" t="s">
        <v>140</v>
      </c>
      <c r="C79" s="53">
        <v>0</v>
      </c>
      <c r="D79" s="54"/>
      <c r="E79" s="53"/>
      <c r="F79" s="54"/>
      <c r="G79" s="53"/>
      <c r="H79" s="54"/>
      <c r="I79" s="53"/>
      <c r="J79" s="54"/>
      <c r="K79" s="53"/>
      <c r="L79" s="54"/>
      <c r="M79" s="53">
        <v>0</v>
      </c>
      <c r="N79" s="54"/>
      <c r="O79" s="55">
        <v>4035127237</v>
      </c>
      <c r="P79" s="56"/>
      <c r="Q79" s="53">
        <v>2648125915</v>
      </c>
      <c r="R79" s="54"/>
      <c r="S79" s="53">
        <f t="shared" si="0"/>
        <v>6683253152</v>
      </c>
      <c r="T79" s="40"/>
      <c r="U79" s="140">
        <f>S79/درآمدها!$F$12</f>
        <v>2.8898982839824769E-2</v>
      </c>
      <c r="V79" s="52"/>
      <c r="W79" s="47"/>
    </row>
    <row r="80" spans="1:23" ht="21.75" customHeight="1" x14ac:dyDescent="0.2">
      <c r="A80" s="27" t="s">
        <v>130</v>
      </c>
      <c r="C80" s="53">
        <v>0</v>
      </c>
      <c r="D80" s="54"/>
      <c r="E80" s="53"/>
      <c r="F80" s="54"/>
      <c r="G80" s="53"/>
      <c r="H80" s="54"/>
      <c r="I80" s="53"/>
      <c r="J80" s="54"/>
      <c r="K80" s="53"/>
      <c r="L80" s="54"/>
      <c r="M80" s="53">
        <v>0</v>
      </c>
      <c r="N80" s="54"/>
      <c r="O80" s="55">
        <v>177300959</v>
      </c>
      <c r="P80" s="56"/>
      <c r="Q80" s="53">
        <v>1590288398</v>
      </c>
      <c r="R80" s="54"/>
      <c r="S80" s="53">
        <f t="shared" si="0"/>
        <v>1767589357</v>
      </c>
      <c r="T80" s="40"/>
      <c r="U80" s="140">
        <f>S80/درآمدها!$F$12</f>
        <v>7.6432140656700204E-3</v>
      </c>
      <c r="V80" s="52"/>
      <c r="W80" s="47"/>
    </row>
    <row r="81" spans="1:23" ht="21.75" customHeight="1" x14ac:dyDescent="0.2">
      <c r="A81" s="27" t="s">
        <v>460</v>
      </c>
      <c r="C81" s="53">
        <v>0</v>
      </c>
      <c r="D81" s="54"/>
      <c r="E81" s="53"/>
      <c r="F81" s="54"/>
      <c r="G81" s="53"/>
      <c r="H81" s="54"/>
      <c r="I81" s="53"/>
      <c r="J81" s="54"/>
      <c r="K81" s="53"/>
      <c r="L81" s="54"/>
      <c r="M81" s="53">
        <v>0</v>
      </c>
      <c r="N81" s="54"/>
      <c r="O81" s="55">
        <v>628420061</v>
      </c>
      <c r="P81" s="56"/>
      <c r="Q81" s="53">
        <v>0</v>
      </c>
      <c r="R81" s="54"/>
      <c r="S81" s="53">
        <f t="shared" si="0"/>
        <v>628420061</v>
      </c>
      <c r="T81" s="40"/>
      <c r="U81" s="140">
        <f>S81/درآمدها!$F$12</f>
        <v>2.7173444048885003E-3</v>
      </c>
      <c r="V81" s="52"/>
      <c r="W81" s="47"/>
    </row>
    <row r="82" spans="1:23" ht="21.75" customHeight="1" x14ac:dyDescent="0.2">
      <c r="A82" s="27" t="s">
        <v>461</v>
      </c>
      <c r="C82" s="53">
        <v>0</v>
      </c>
      <c r="D82" s="54"/>
      <c r="E82" s="53"/>
      <c r="F82" s="54"/>
      <c r="G82" s="53"/>
      <c r="H82" s="54"/>
      <c r="I82" s="53"/>
      <c r="J82" s="54"/>
      <c r="K82" s="53"/>
      <c r="L82" s="54"/>
      <c r="M82" s="53">
        <v>0</v>
      </c>
      <c r="N82" s="54"/>
      <c r="O82" s="55">
        <v>4264743461</v>
      </c>
      <c r="P82" s="56"/>
      <c r="Q82" s="53">
        <v>14928238</v>
      </c>
      <c r="R82" s="54"/>
      <c r="S82" s="53">
        <f t="shared" si="0"/>
        <v>4279671699</v>
      </c>
      <c r="T82" s="40"/>
      <c r="U82" s="140">
        <f>S82/درآمدها!$F$12</f>
        <v>1.8505682214427766E-2</v>
      </c>
      <c r="V82" s="52"/>
      <c r="W82" s="47"/>
    </row>
    <row r="83" spans="1:23" ht="21.75" customHeight="1" thickBot="1" x14ac:dyDescent="0.25">
      <c r="A83" s="168" t="s">
        <v>458</v>
      </c>
      <c r="C83" s="82">
        <f>SUM(C50:C82)</f>
        <v>2836200658</v>
      </c>
      <c r="D83" s="83"/>
      <c r="E83" s="82">
        <f>SUM(E50:E82)</f>
        <v>-431639699239</v>
      </c>
      <c r="F83" s="83"/>
      <c r="G83" s="82">
        <f>SUM(G50:G82)</f>
        <v>-286340950</v>
      </c>
      <c r="H83" s="83"/>
      <c r="I83" s="82">
        <f>SUM(I50:I82)</f>
        <v>-429089839531</v>
      </c>
      <c r="J83" s="83"/>
      <c r="K83" s="170">
        <f>SUM(K50:K82)</f>
        <v>-1.855422745080169</v>
      </c>
      <c r="L83" s="83"/>
      <c r="M83" s="82">
        <f>SUM(M50:M82)</f>
        <v>46063443550</v>
      </c>
      <c r="N83" s="144"/>
      <c r="O83" s="82">
        <f>SUM(O50:O82)</f>
        <v>-230717981185</v>
      </c>
      <c r="P83" s="144"/>
      <c r="Q83" s="82">
        <f>SUM(Q50:Q82)</f>
        <v>62291405698</v>
      </c>
      <c r="R83" s="83"/>
      <c r="S83" s="82">
        <f>SUM(S50:S82)</f>
        <v>-122363131937</v>
      </c>
      <c r="T83" s="145"/>
      <c r="U83" s="170">
        <f>SUM(U50:U82)</f>
        <v>-0.52910909846597076</v>
      </c>
      <c r="V83" s="52"/>
      <c r="W83" s="47"/>
    </row>
    <row r="84" spans="1:23" ht="21.75" customHeight="1" thickTop="1" x14ac:dyDescent="0.2">
      <c r="A84" s="194">
        <v>12</v>
      </c>
      <c r="B84" s="194"/>
      <c r="C84" s="194"/>
      <c r="D84" s="194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52"/>
      <c r="W84" s="47"/>
    </row>
    <row r="85" spans="1:23" ht="21.75" customHeight="1" x14ac:dyDescent="0.2">
      <c r="A85" s="188" t="s">
        <v>0</v>
      </c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52"/>
      <c r="W85" s="47"/>
    </row>
    <row r="86" spans="1:23" ht="21.75" customHeight="1" x14ac:dyDescent="0.2">
      <c r="A86" s="188" t="s">
        <v>293</v>
      </c>
      <c r="B86" s="188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52"/>
      <c r="W86" s="47"/>
    </row>
    <row r="87" spans="1:23" ht="21.75" customHeight="1" x14ac:dyDescent="0.2">
      <c r="A87" s="188" t="s">
        <v>2</v>
      </c>
      <c r="B87" s="188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52"/>
      <c r="W87" s="47"/>
    </row>
    <row r="88" spans="1:23" ht="21.75" customHeight="1" x14ac:dyDescent="0.2">
      <c r="A88" s="130" t="s">
        <v>607</v>
      </c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138"/>
      <c r="V88" s="52"/>
      <c r="W88" s="47"/>
    </row>
    <row r="89" spans="1:23" ht="21.75" customHeight="1" x14ac:dyDescent="0.2">
      <c r="C89" s="195" t="s">
        <v>308</v>
      </c>
      <c r="D89" s="195"/>
      <c r="E89" s="195"/>
      <c r="F89" s="195"/>
      <c r="G89" s="195"/>
      <c r="H89" s="195"/>
      <c r="I89" s="195"/>
      <c r="J89" s="195"/>
      <c r="K89" s="195"/>
      <c r="M89" s="195" t="s">
        <v>309</v>
      </c>
      <c r="N89" s="195"/>
      <c r="O89" s="195"/>
      <c r="P89" s="195"/>
      <c r="Q89" s="195"/>
      <c r="R89" s="195"/>
      <c r="S89" s="195"/>
      <c r="T89" s="195"/>
      <c r="U89" s="195"/>
      <c r="V89" s="52"/>
      <c r="W89" s="47"/>
    </row>
    <row r="90" spans="1:23" ht="21.75" customHeight="1" x14ac:dyDescent="0.2">
      <c r="C90" s="3"/>
      <c r="D90" s="3"/>
      <c r="E90" s="3"/>
      <c r="F90" s="3"/>
      <c r="G90" s="3"/>
      <c r="H90" s="3"/>
      <c r="I90" s="191" t="s">
        <v>79</v>
      </c>
      <c r="J90" s="191"/>
      <c r="K90" s="191"/>
      <c r="M90" s="3"/>
      <c r="N90" s="3"/>
      <c r="O90" s="3"/>
      <c r="P90" s="3"/>
      <c r="Q90" s="3"/>
      <c r="R90" s="3"/>
      <c r="S90" s="191" t="s">
        <v>79</v>
      </c>
      <c r="T90" s="191"/>
      <c r="U90" s="191"/>
      <c r="V90" s="52"/>
      <c r="W90" s="47"/>
    </row>
    <row r="91" spans="1:23" ht="35.25" customHeight="1" x14ac:dyDescent="0.2">
      <c r="A91" s="24" t="s">
        <v>310</v>
      </c>
      <c r="C91" s="10" t="s">
        <v>311</v>
      </c>
      <c r="E91" s="10" t="s">
        <v>312</v>
      </c>
      <c r="G91" s="10" t="s">
        <v>313</v>
      </c>
      <c r="I91" s="11" t="s">
        <v>282</v>
      </c>
      <c r="J91" s="3"/>
      <c r="K91" s="137" t="s">
        <v>298</v>
      </c>
      <c r="M91" s="10" t="s">
        <v>311</v>
      </c>
      <c r="O91" s="133" t="s">
        <v>312</v>
      </c>
      <c r="P91" s="26"/>
      <c r="Q91" s="10" t="s">
        <v>313</v>
      </c>
      <c r="S91" s="134" t="s">
        <v>282</v>
      </c>
      <c r="T91" s="3"/>
      <c r="U91" s="137" t="s">
        <v>298</v>
      </c>
      <c r="V91" s="52"/>
      <c r="W91" s="47"/>
    </row>
    <row r="92" spans="1:23" ht="21.75" customHeight="1" x14ac:dyDescent="0.2">
      <c r="A92" s="27" t="s">
        <v>457</v>
      </c>
      <c r="C92" s="45">
        <f>C83</f>
        <v>2836200658</v>
      </c>
      <c r="D92" s="42"/>
      <c r="E92" s="45">
        <f>E83</f>
        <v>-431639699239</v>
      </c>
      <c r="F92" s="42"/>
      <c r="G92" s="45">
        <f>G83</f>
        <v>-286340950</v>
      </c>
      <c r="H92" s="42"/>
      <c r="I92" s="45">
        <f>I83</f>
        <v>-429089839531</v>
      </c>
      <c r="J92" s="42"/>
      <c r="K92" s="136">
        <f>K83</f>
        <v>-1.855422745080169</v>
      </c>
      <c r="L92" s="42"/>
      <c r="M92" s="45">
        <f>M83</f>
        <v>46063443550</v>
      </c>
      <c r="N92" s="42"/>
      <c r="O92" s="45">
        <f>O83</f>
        <v>-230717981185</v>
      </c>
      <c r="P92" s="44"/>
      <c r="Q92" s="45">
        <f>Q83</f>
        <v>62291405698</v>
      </c>
      <c r="R92" s="42"/>
      <c r="S92" s="45">
        <f>S83</f>
        <v>-122363131937</v>
      </c>
      <c r="T92" s="40"/>
      <c r="U92" s="136">
        <f>U83</f>
        <v>-0.52910909846597076</v>
      </c>
      <c r="V92" s="52"/>
      <c r="W92" s="47"/>
    </row>
    <row r="93" spans="1:23" ht="21.75" customHeight="1" x14ac:dyDescent="0.2">
      <c r="A93" s="27" t="s">
        <v>198</v>
      </c>
      <c r="C93" s="53">
        <v>0</v>
      </c>
      <c r="D93" s="54"/>
      <c r="E93" s="53">
        <v>0</v>
      </c>
      <c r="F93" s="54"/>
      <c r="G93" s="53">
        <v>0</v>
      </c>
      <c r="H93" s="54"/>
      <c r="I93" s="53">
        <v>0</v>
      </c>
      <c r="J93" s="54"/>
      <c r="K93" s="53">
        <v>0</v>
      </c>
      <c r="L93" s="54"/>
      <c r="M93" s="53">
        <v>0</v>
      </c>
      <c r="N93" s="54"/>
      <c r="O93" s="55">
        <v>24928395</v>
      </c>
      <c r="P93" s="56"/>
      <c r="Q93" s="53">
        <v>3767996</v>
      </c>
      <c r="R93" s="54"/>
      <c r="S93" s="53">
        <f t="shared" si="0"/>
        <v>28696391</v>
      </c>
      <c r="T93" s="40"/>
      <c r="U93" s="140">
        <f>S93/درآمدها!$F$12</f>
        <v>1.2408575467857751E-4</v>
      </c>
      <c r="V93" s="52"/>
      <c r="W93" s="47"/>
    </row>
    <row r="94" spans="1:23" ht="21.75" customHeight="1" x14ac:dyDescent="0.2">
      <c r="A94" s="27" t="s">
        <v>185</v>
      </c>
      <c r="C94" s="53">
        <v>0</v>
      </c>
      <c r="D94" s="54"/>
      <c r="E94" s="53">
        <v>0</v>
      </c>
      <c r="F94" s="54"/>
      <c r="G94" s="53">
        <v>0</v>
      </c>
      <c r="H94" s="54"/>
      <c r="I94" s="53">
        <v>0</v>
      </c>
      <c r="J94" s="54"/>
      <c r="K94" s="53">
        <v>0</v>
      </c>
      <c r="L94" s="54"/>
      <c r="M94" s="53">
        <v>0</v>
      </c>
      <c r="N94" s="54"/>
      <c r="O94" s="55">
        <v>31073312</v>
      </c>
      <c r="P94" s="56"/>
      <c r="Q94" s="53">
        <v>0</v>
      </c>
      <c r="R94" s="54"/>
      <c r="S94" s="53">
        <f t="shared" ref="S94:S177" si="1">M94+O94+Q94</f>
        <v>31073312</v>
      </c>
      <c r="T94" s="40"/>
      <c r="U94" s="140">
        <f>S94/درآمدها!$F$12</f>
        <v>1.3436377312683322E-4</v>
      </c>
      <c r="V94" s="52"/>
      <c r="W94" s="47"/>
    </row>
    <row r="95" spans="1:23" ht="21.75" customHeight="1" x14ac:dyDescent="0.2">
      <c r="A95" s="27" t="s">
        <v>155</v>
      </c>
      <c r="C95" s="53">
        <v>0</v>
      </c>
      <c r="D95" s="54"/>
      <c r="E95" s="53">
        <v>0</v>
      </c>
      <c r="F95" s="54"/>
      <c r="G95" s="53">
        <v>0</v>
      </c>
      <c r="H95" s="54"/>
      <c r="I95" s="53">
        <v>0</v>
      </c>
      <c r="J95" s="54"/>
      <c r="K95" s="53">
        <v>0</v>
      </c>
      <c r="L95" s="54"/>
      <c r="M95" s="53">
        <v>0</v>
      </c>
      <c r="N95" s="54"/>
      <c r="O95" s="55">
        <v>-14622867</v>
      </c>
      <c r="P95" s="56"/>
      <c r="Q95" s="53">
        <v>0</v>
      </c>
      <c r="R95" s="54"/>
      <c r="S95" s="53">
        <f t="shared" si="1"/>
        <v>-14622867</v>
      </c>
      <c r="T95" s="40"/>
      <c r="U95" s="140">
        <f>S95/درآمدها!$F$12</f>
        <v>-6.3230581408633114E-5</v>
      </c>
      <c r="V95" s="52"/>
      <c r="W95" s="47"/>
    </row>
    <row r="96" spans="1:23" ht="21.75" customHeight="1" x14ac:dyDescent="0.2">
      <c r="A96" s="27" t="s">
        <v>210</v>
      </c>
      <c r="C96" s="53">
        <v>0</v>
      </c>
      <c r="D96" s="54"/>
      <c r="E96" s="53">
        <v>0</v>
      </c>
      <c r="F96" s="54"/>
      <c r="G96" s="53">
        <v>0</v>
      </c>
      <c r="H96" s="54"/>
      <c r="I96" s="53">
        <v>0</v>
      </c>
      <c r="J96" s="54"/>
      <c r="K96" s="53">
        <v>0</v>
      </c>
      <c r="L96" s="54"/>
      <c r="M96" s="53">
        <v>0</v>
      </c>
      <c r="N96" s="54"/>
      <c r="O96" s="55">
        <v>-52467168</v>
      </c>
      <c r="P96" s="56"/>
      <c r="Q96" s="53">
        <v>0</v>
      </c>
      <c r="R96" s="54"/>
      <c r="S96" s="53">
        <f t="shared" si="1"/>
        <v>-52467168</v>
      </c>
      <c r="T96" s="40"/>
      <c r="U96" s="140">
        <f>S96/درآمدها!$F$12</f>
        <v>-2.2687271500892612E-4</v>
      </c>
      <c r="V96" s="52"/>
      <c r="W96" s="47"/>
    </row>
    <row r="97" spans="1:23" ht="21.75" customHeight="1" x14ac:dyDescent="0.2">
      <c r="A97" s="27" t="s">
        <v>228</v>
      </c>
      <c r="C97" s="53">
        <v>0</v>
      </c>
      <c r="D97" s="54"/>
      <c r="E97" s="53">
        <v>0</v>
      </c>
      <c r="F97" s="54"/>
      <c r="G97" s="53">
        <v>0</v>
      </c>
      <c r="H97" s="54"/>
      <c r="I97" s="53">
        <v>0</v>
      </c>
      <c r="J97" s="54"/>
      <c r="K97" s="53">
        <v>0</v>
      </c>
      <c r="L97" s="54"/>
      <c r="M97" s="53">
        <v>0</v>
      </c>
      <c r="N97" s="54"/>
      <c r="O97" s="55">
        <v>-9289255</v>
      </c>
      <c r="P97" s="56"/>
      <c r="Q97" s="53">
        <v>0</v>
      </c>
      <c r="R97" s="54"/>
      <c r="S97" s="53">
        <f t="shared" si="1"/>
        <v>-9289255</v>
      </c>
      <c r="T97" s="40"/>
      <c r="U97" s="140">
        <f>S97/درآمدها!$F$12</f>
        <v>-4.0167567311051397E-5</v>
      </c>
      <c r="V97" s="52"/>
      <c r="W97" s="47"/>
    </row>
    <row r="98" spans="1:23" ht="21.75" customHeight="1" x14ac:dyDescent="0.2">
      <c r="A98" s="27" t="s">
        <v>194</v>
      </c>
      <c r="C98" s="53">
        <v>0</v>
      </c>
      <c r="D98" s="54"/>
      <c r="E98" s="53">
        <v>0</v>
      </c>
      <c r="F98" s="54"/>
      <c r="G98" s="53">
        <v>0</v>
      </c>
      <c r="H98" s="54"/>
      <c r="I98" s="53">
        <v>0</v>
      </c>
      <c r="J98" s="54"/>
      <c r="K98" s="53">
        <v>0</v>
      </c>
      <c r="L98" s="54"/>
      <c r="M98" s="53">
        <v>0</v>
      </c>
      <c r="N98" s="54"/>
      <c r="O98" s="55">
        <v>-7783571</v>
      </c>
      <c r="P98" s="56"/>
      <c r="Q98" s="53">
        <v>0</v>
      </c>
      <c r="R98" s="54"/>
      <c r="S98" s="53">
        <f t="shared" si="1"/>
        <v>-7783571</v>
      </c>
      <c r="T98" s="40"/>
      <c r="U98" s="140">
        <f>S98/درآمدها!$F$12</f>
        <v>-3.3656855373530779E-5</v>
      </c>
      <c r="V98" s="52"/>
      <c r="W98" s="47"/>
    </row>
    <row r="99" spans="1:23" ht="21.75" customHeight="1" x14ac:dyDescent="0.2">
      <c r="A99" s="27" t="s">
        <v>138</v>
      </c>
      <c r="C99" s="53">
        <v>0</v>
      </c>
      <c r="D99" s="54"/>
      <c r="E99" s="53">
        <v>0</v>
      </c>
      <c r="F99" s="54"/>
      <c r="G99" s="53">
        <v>0</v>
      </c>
      <c r="H99" s="54"/>
      <c r="I99" s="53">
        <v>0</v>
      </c>
      <c r="J99" s="54"/>
      <c r="K99" s="53">
        <v>0</v>
      </c>
      <c r="L99" s="54"/>
      <c r="M99" s="53">
        <v>0</v>
      </c>
      <c r="N99" s="54"/>
      <c r="O99" s="55">
        <v>-2606742139</v>
      </c>
      <c r="P99" s="56"/>
      <c r="Q99" s="53">
        <v>0</v>
      </c>
      <c r="R99" s="54"/>
      <c r="S99" s="53">
        <f t="shared" si="1"/>
        <v>-2606742139</v>
      </c>
      <c r="T99" s="40"/>
      <c r="U99" s="140">
        <f>S99/درآمدها!$F$12</f>
        <v>-1.127178555555172E-2</v>
      </c>
      <c r="V99" s="52"/>
      <c r="W99" s="47"/>
    </row>
    <row r="100" spans="1:23" ht="21.75" customHeight="1" x14ac:dyDescent="0.2">
      <c r="A100" s="27" t="s">
        <v>224</v>
      </c>
      <c r="C100" s="53">
        <v>0</v>
      </c>
      <c r="D100" s="54"/>
      <c r="E100" s="53">
        <v>0</v>
      </c>
      <c r="F100" s="54"/>
      <c r="G100" s="53">
        <v>0</v>
      </c>
      <c r="H100" s="54"/>
      <c r="I100" s="53">
        <v>0</v>
      </c>
      <c r="J100" s="54"/>
      <c r="K100" s="53">
        <v>0</v>
      </c>
      <c r="L100" s="54"/>
      <c r="M100" s="53">
        <v>0</v>
      </c>
      <c r="N100" s="54"/>
      <c r="O100" s="55">
        <v>-1115456672</v>
      </c>
      <c r="P100" s="56"/>
      <c r="Q100" s="53">
        <v>0</v>
      </c>
      <c r="R100" s="54"/>
      <c r="S100" s="53">
        <f t="shared" si="1"/>
        <v>-1115456672</v>
      </c>
      <c r="T100" s="40"/>
      <c r="U100" s="140">
        <f>S100/درآمدها!$F$12</f>
        <v>-4.8233341592109789E-3</v>
      </c>
      <c r="V100" s="52"/>
      <c r="W100" s="47"/>
    </row>
    <row r="101" spans="1:23" ht="21.75" customHeight="1" x14ac:dyDescent="0.2">
      <c r="A101" s="27" t="s">
        <v>166</v>
      </c>
      <c r="C101" s="53">
        <v>0</v>
      </c>
      <c r="D101" s="54"/>
      <c r="E101" s="53">
        <v>0</v>
      </c>
      <c r="F101" s="54"/>
      <c r="G101" s="53">
        <v>0</v>
      </c>
      <c r="H101" s="54"/>
      <c r="I101" s="53">
        <v>0</v>
      </c>
      <c r="J101" s="54"/>
      <c r="K101" s="53">
        <v>0</v>
      </c>
      <c r="L101" s="54"/>
      <c r="M101" s="53">
        <v>0</v>
      </c>
      <c r="N101" s="54"/>
      <c r="O101" s="55">
        <v>849723238</v>
      </c>
      <c r="P101" s="56"/>
      <c r="Q101" s="53">
        <v>0</v>
      </c>
      <c r="R101" s="54"/>
      <c r="S101" s="53">
        <f t="shared" si="1"/>
        <v>849723238</v>
      </c>
      <c r="T101" s="40"/>
      <c r="U101" s="140">
        <f>S101/درآمدها!$F$12</f>
        <v>3.6742790846122264E-3</v>
      </c>
      <c r="V101" s="52"/>
      <c r="W101" s="47"/>
    </row>
    <row r="102" spans="1:23" ht="21.75" customHeight="1" x14ac:dyDescent="0.2">
      <c r="A102" s="27" t="s">
        <v>175</v>
      </c>
      <c r="C102" s="53">
        <v>0</v>
      </c>
      <c r="D102" s="54"/>
      <c r="E102" s="53">
        <v>0</v>
      </c>
      <c r="F102" s="54"/>
      <c r="G102" s="53">
        <v>0</v>
      </c>
      <c r="H102" s="54"/>
      <c r="I102" s="53">
        <v>0</v>
      </c>
      <c r="J102" s="54"/>
      <c r="K102" s="53">
        <v>0</v>
      </c>
      <c r="L102" s="54"/>
      <c r="M102" s="53">
        <v>0</v>
      </c>
      <c r="N102" s="54"/>
      <c r="O102" s="55">
        <v>2443746563</v>
      </c>
      <c r="P102" s="56"/>
      <c r="Q102" s="53">
        <v>65301</v>
      </c>
      <c r="R102" s="54"/>
      <c r="S102" s="53">
        <f t="shared" si="1"/>
        <v>2443811864</v>
      </c>
      <c r="T102" s="40"/>
      <c r="U102" s="140">
        <f>S102/درآمدها!$F$12</f>
        <v>1.0567260511501298E-2</v>
      </c>
      <c r="V102" s="52"/>
      <c r="W102" s="47"/>
    </row>
    <row r="103" spans="1:23" ht="21.75" customHeight="1" x14ac:dyDescent="0.2">
      <c r="A103" s="27" t="s">
        <v>213</v>
      </c>
      <c r="C103" s="53">
        <v>0</v>
      </c>
      <c r="D103" s="54"/>
      <c r="E103" s="53">
        <v>0</v>
      </c>
      <c r="F103" s="54"/>
      <c r="G103" s="53">
        <v>0</v>
      </c>
      <c r="H103" s="54"/>
      <c r="I103" s="53">
        <v>0</v>
      </c>
      <c r="J103" s="54"/>
      <c r="K103" s="53">
        <v>0</v>
      </c>
      <c r="L103" s="54"/>
      <c r="M103" s="53">
        <v>0</v>
      </c>
      <c r="N103" s="54"/>
      <c r="O103" s="55">
        <v>-2803019</v>
      </c>
      <c r="P103" s="56"/>
      <c r="Q103" s="53">
        <v>0</v>
      </c>
      <c r="R103" s="54"/>
      <c r="S103" s="53">
        <f t="shared" si="1"/>
        <v>-2803019</v>
      </c>
      <c r="T103" s="40"/>
      <c r="U103" s="140">
        <f>S103/درآمدها!$F$12</f>
        <v>-1.2120504212302923E-5</v>
      </c>
      <c r="V103" s="52"/>
      <c r="W103" s="47"/>
    </row>
    <row r="104" spans="1:23" ht="21.75" customHeight="1" x14ac:dyDescent="0.2">
      <c r="A104" s="27" t="s">
        <v>219</v>
      </c>
      <c r="C104" s="53">
        <v>0</v>
      </c>
      <c r="D104" s="54"/>
      <c r="E104" s="53">
        <v>0</v>
      </c>
      <c r="F104" s="54"/>
      <c r="G104" s="53">
        <v>0</v>
      </c>
      <c r="H104" s="54"/>
      <c r="I104" s="53">
        <v>0</v>
      </c>
      <c r="J104" s="54"/>
      <c r="K104" s="53">
        <v>0</v>
      </c>
      <c r="L104" s="54"/>
      <c r="M104" s="53">
        <v>0</v>
      </c>
      <c r="N104" s="54"/>
      <c r="O104" s="55">
        <v>5536</v>
      </c>
      <c r="P104" s="56"/>
      <c r="Q104" s="53">
        <v>0</v>
      </c>
      <c r="R104" s="54"/>
      <c r="S104" s="53">
        <f t="shared" si="1"/>
        <v>5536</v>
      </c>
      <c r="T104" s="40"/>
      <c r="U104" s="140">
        <f>S104/درآمدها!$F$12</f>
        <v>2.3938157864541402E-8</v>
      </c>
      <c r="V104" s="52"/>
      <c r="W104" s="47"/>
    </row>
    <row r="105" spans="1:23" ht="21.75" customHeight="1" x14ac:dyDescent="0.2">
      <c r="A105" s="27" t="s">
        <v>192</v>
      </c>
      <c r="C105" s="53">
        <v>0</v>
      </c>
      <c r="D105" s="54"/>
      <c r="E105" s="53">
        <v>0</v>
      </c>
      <c r="F105" s="54"/>
      <c r="G105" s="53">
        <v>0</v>
      </c>
      <c r="H105" s="54"/>
      <c r="I105" s="53">
        <v>0</v>
      </c>
      <c r="J105" s="54"/>
      <c r="K105" s="53">
        <v>0</v>
      </c>
      <c r="L105" s="54"/>
      <c r="M105" s="53">
        <v>0</v>
      </c>
      <c r="N105" s="54"/>
      <c r="O105" s="55">
        <v>77</v>
      </c>
      <c r="P105" s="56"/>
      <c r="Q105" s="53">
        <v>0</v>
      </c>
      <c r="R105" s="54"/>
      <c r="S105" s="53">
        <f t="shared" si="1"/>
        <v>77</v>
      </c>
      <c r="T105" s="40"/>
      <c r="U105" s="140">
        <f>S105/درآمدها!$F$12</f>
        <v>3.3295486914192342E-10</v>
      </c>
      <c r="V105" s="52"/>
      <c r="W105" s="47"/>
    </row>
    <row r="106" spans="1:23" ht="21.75" customHeight="1" x14ac:dyDescent="0.2">
      <c r="A106" s="27" t="s">
        <v>206</v>
      </c>
      <c r="C106" s="53">
        <v>0</v>
      </c>
      <c r="D106" s="54"/>
      <c r="E106" s="53">
        <v>0</v>
      </c>
      <c r="F106" s="54"/>
      <c r="G106" s="53">
        <v>0</v>
      </c>
      <c r="H106" s="54"/>
      <c r="I106" s="53">
        <v>0</v>
      </c>
      <c r="J106" s="54"/>
      <c r="K106" s="53">
        <v>0</v>
      </c>
      <c r="L106" s="54"/>
      <c r="M106" s="53">
        <v>0</v>
      </c>
      <c r="N106" s="54"/>
      <c r="O106" s="55">
        <v>-301678323</v>
      </c>
      <c r="P106" s="56"/>
      <c r="Q106" s="53">
        <v>0</v>
      </c>
      <c r="R106" s="54"/>
      <c r="S106" s="53">
        <f t="shared" si="1"/>
        <v>-301678323</v>
      </c>
      <c r="T106" s="40"/>
      <c r="U106" s="140">
        <f>S106/درآمدها!$F$12</f>
        <v>-1.3044839812651936E-3</v>
      </c>
      <c r="V106" s="52"/>
      <c r="W106" s="47"/>
    </row>
    <row r="107" spans="1:23" ht="21.75" customHeight="1" x14ac:dyDescent="0.2">
      <c r="A107" s="27" t="s">
        <v>143</v>
      </c>
      <c r="C107" s="53">
        <v>0</v>
      </c>
      <c r="D107" s="54"/>
      <c r="E107" s="53">
        <v>0</v>
      </c>
      <c r="F107" s="54"/>
      <c r="G107" s="53">
        <v>0</v>
      </c>
      <c r="H107" s="54"/>
      <c r="I107" s="53">
        <v>0</v>
      </c>
      <c r="J107" s="54"/>
      <c r="K107" s="53">
        <v>0</v>
      </c>
      <c r="L107" s="54"/>
      <c r="M107" s="53">
        <v>0</v>
      </c>
      <c r="N107" s="54"/>
      <c r="O107" s="55">
        <v>397080209</v>
      </c>
      <c r="P107" s="56"/>
      <c r="Q107" s="53">
        <v>0</v>
      </c>
      <c r="R107" s="54"/>
      <c r="S107" s="53">
        <f t="shared" si="1"/>
        <v>397080209</v>
      </c>
      <c r="T107" s="40"/>
      <c r="U107" s="140">
        <f>S107/درآمدها!$F$12</f>
        <v>1.7170102470966571E-3</v>
      </c>
      <c r="V107" s="52"/>
      <c r="W107" s="47"/>
    </row>
    <row r="108" spans="1:23" ht="21.75" customHeight="1" x14ac:dyDescent="0.2">
      <c r="A108" s="27" t="s">
        <v>137</v>
      </c>
      <c r="C108" s="53">
        <v>0</v>
      </c>
      <c r="D108" s="54"/>
      <c r="E108" s="53">
        <v>0</v>
      </c>
      <c r="F108" s="54"/>
      <c r="G108" s="53">
        <v>0</v>
      </c>
      <c r="H108" s="54"/>
      <c r="I108" s="53">
        <v>0</v>
      </c>
      <c r="J108" s="54"/>
      <c r="K108" s="53">
        <v>0</v>
      </c>
      <c r="L108" s="54"/>
      <c r="M108" s="53">
        <v>0</v>
      </c>
      <c r="N108" s="54"/>
      <c r="O108" s="55">
        <v>202999206</v>
      </c>
      <c r="P108" s="56"/>
      <c r="Q108" s="53">
        <v>0</v>
      </c>
      <c r="R108" s="54"/>
      <c r="S108" s="53">
        <f t="shared" si="1"/>
        <v>202999206</v>
      </c>
      <c r="T108" s="40"/>
      <c r="U108" s="140">
        <f>S108/درآمدها!$F$12</f>
        <v>8.7778667622914741E-4</v>
      </c>
      <c r="V108" s="52"/>
      <c r="W108" s="47"/>
    </row>
    <row r="109" spans="1:23" ht="21.75" customHeight="1" x14ac:dyDescent="0.2">
      <c r="A109" s="27" t="s">
        <v>184</v>
      </c>
      <c r="C109" s="53">
        <v>0</v>
      </c>
      <c r="D109" s="54"/>
      <c r="E109" s="53">
        <v>0</v>
      </c>
      <c r="F109" s="54"/>
      <c r="G109" s="53">
        <v>0</v>
      </c>
      <c r="H109" s="54"/>
      <c r="I109" s="53">
        <v>0</v>
      </c>
      <c r="J109" s="54"/>
      <c r="K109" s="53">
        <v>0</v>
      </c>
      <c r="L109" s="54"/>
      <c r="M109" s="53">
        <v>0</v>
      </c>
      <c r="N109" s="54"/>
      <c r="O109" s="55">
        <v>-1247875</v>
      </c>
      <c r="P109" s="56"/>
      <c r="Q109" s="53">
        <v>0</v>
      </c>
      <c r="R109" s="54"/>
      <c r="S109" s="53">
        <f t="shared" si="1"/>
        <v>-1247875</v>
      </c>
      <c r="T109" s="40"/>
      <c r="U109" s="140">
        <f>S109/درآمدها!$F$12</f>
        <v>-5.3959228224737365E-6</v>
      </c>
      <c r="V109" s="52"/>
      <c r="W109" s="47"/>
    </row>
    <row r="110" spans="1:23" ht="21.75" customHeight="1" x14ac:dyDescent="0.2">
      <c r="A110" s="27" t="s">
        <v>177</v>
      </c>
      <c r="C110" s="53">
        <v>0</v>
      </c>
      <c r="D110" s="54"/>
      <c r="E110" s="53">
        <v>0</v>
      </c>
      <c r="F110" s="54"/>
      <c r="G110" s="53">
        <v>0</v>
      </c>
      <c r="H110" s="54"/>
      <c r="I110" s="53">
        <v>0</v>
      </c>
      <c r="J110" s="54"/>
      <c r="K110" s="53">
        <v>0</v>
      </c>
      <c r="L110" s="54"/>
      <c r="M110" s="53">
        <v>0</v>
      </c>
      <c r="N110" s="54"/>
      <c r="O110" s="55">
        <v>4842081281</v>
      </c>
      <c r="P110" s="56"/>
      <c r="Q110" s="53">
        <v>4506346225</v>
      </c>
      <c r="R110" s="54"/>
      <c r="S110" s="53">
        <f t="shared" si="1"/>
        <v>9348427506</v>
      </c>
      <c r="T110" s="40"/>
      <c r="U110" s="140">
        <f>S110/درآمدها!$F$12</f>
        <v>4.0423434505753086E-2</v>
      </c>
      <c r="V110" s="52"/>
      <c r="W110" s="47"/>
    </row>
    <row r="111" spans="1:23" ht="21.75" customHeight="1" x14ac:dyDescent="0.2">
      <c r="A111" s="27" t="s">
        <v>92</v>
      </c>
      <c r="C111" s="53">
        <v>0</v>
      </c>
      <c r="D111" s="54"/>
      <c r="E111" s="53">
        <v>0</v>
      </c>
      <c r="F111" s="54"/>
      <c r="G111" s="53">
        <v>0</v>
      </c>
      <c r="H111" s="54"/>
      <c r="I111" s="53">
        <v>0</v>
      </c>
      <c r="J111" s="54"/>
      <c r="K111" s="53">
        <v>0</v>
      </c>
      <c r="L111" s="54"/>
      <c r="M111" s="53">
        <v>0</v>
      </c>
      <c r="N111" s="54"/>
      <c r="O111" s="55">
        <v>3326893360</v>
      </c>
      <c r="P111" s="56"/>
      <c r="Q111" s="53">
        <v>7664413499</v>
      </c>
      <c r="R111" s="54"/>
      <c r="S111" s="53">
        <f t="shared" si="1"/>
        <v>10991306859</v>
      </c>
      <c r="T111" s="40"/>
      <c r="U111" s="140">
        <f>S111/درآمدها!$F$12</f>
        <v>4.7527391388793118E-2</v>
      </c>
      <c r="V111" s="52"/>
      <c r="W111" s="47"/>
    </row>
    <row r="112" spans="1:23" ht="21.75" customHeight="1" x14ac:dyDescent="0.2">
      <c r="A112" s="27" t="s">
        <v>201</v>
      </c>
      <c r="C112" s="53">
        <v>0</v>
      </c>
      <c r="D112" s="54"/>
      <c r="E112" s="53">
        <v>0</v>
      </c>
      <c r="F112" s="54"/>
      <c r="G112" s="53">
        <v>0</v>
      </c>
      <c r="H112" s="54"/>
      <c r="I112" s="53">
        <v>0</v>
      </c>
      <c r="J112" s="54"/>
      <c r="K112" s="53">
        <v>0</v>
      </c>
      <c r="L112" s="54"/>
      <c r="M112" s="53">
        <v>0</v>
      </c>
      <c r="N112" s="54"/>
      <c r="O112" s="55">
        <v>-29734</v>
      </c>
      <c r="P112" s="56"/>
      <c r="Q112" s="53">
        <v>0</v>
      </c>
      <c r="R112" s="54"/>
      <c r="S112" s="53">
        <f t="shared" si="1"/>
        <v>-29734</v>
      </c>
      <c r="T112" s="40"/>
      <c r="U112" s="140">
        <f>S112/درآمدها!$F$12</f>
        <v>-1.2857246855929805E-7</v>
      </c>
      <c r="V112" s="52"/>
      <c r="W112" s="47"/>
    </row>
    <row r="113" spans="1:23" ht="21.75" customHeight="1" x14ac:dyDescent="0.2">
      <c r="A113" s="27" t="s">
        <v>232</v>
      </c>
      <c r="C113" s="53">
        <v>0</v>
      </c>
      <c r="D113" s="54"/>
      <c r="E113" s="53">
        <v>0</v>
      </c>
      <c r="F113" s="54"/>
      <c r="G113" s="53">
        <v>0</v>
      </c>
      <c r="H113" s="54"/>
      <c r="I113" s="53">
        <v>0</v>
      </c>
      <c r="J113" s="54"/>
      <c r="K113" s="53">
        <v>0</v>
      </c>
      <c r="L113" s="54"/>
      <c r="M113" s="53">
        <v>0</v>
      </c>
      <c r="N113" s="54"/>
      <c r="O113" s="55">
        <v>151863</v>
      </c>
      <c r="P113" s="56"/>
      <c r="Q113" s="53">
        <v>0</v>
      </c>
      <c r="R113" s="54"/>
      <c r="S113" s="53">
        <f t="shared" si="1"/>
        <v>151863</v>
      </c>
      <c r="T113" s="40"/>
      <c r="U113" s="140">
        <f>S113/درآمدها!$F$12</f>
        <v>6.5666915964285601E-7</v>
      </c>
      <c r="V113" s="52"/>
      <c r="W113" s="47"/>
    </row>
    <row r="114" spans="1:23" ht="21.75" customHeight="1" x14ac:dyDescent="0.2">
      <c r="A114" s="27" t="s">
        <v>212</v>
      </c>
      <c r="C114" s="53">
        <v>0</v>
      </c>
      <c r="D114" s="54"/>
      <c r="E114" s="53">
        <v>0</v>
      </c>
      <c r="F114" s="54"/>
      <c r="G114" s="53">
        <v>0</v>
      </c>
      <c r="H114" s="54"/>
      <c r="I114" s="53">
        <v>0</v>
      </c>
      <c r="J114" s="54"/>
      <c r="K114" s="53">
        <v>0</v>
      </c>
      <c r="L114" s="54"/>
      <c r="M114" s="53">
        <v>0</v>
      </c>
      <c r="N114" s="54"/>
      <c r="O114" s="55">
        <v>189293861</v>
      </c>
      <c r="P114" s="56"/>
      <c r="Q114" s="53">
        <v>296441277</v>
      </c>
      <c r="R114" s="54"/>
      <c r="S114" s="53">
        <f t="shared" si="1"/>
        <v>485735138</v>
      </c>
      <c r="T114" s="40"/>
      <c r="U114" s="140">
        <f>S114/درآمدها!$F$12</f>
        <v>2.100362068966547E-3</v>
      </c>
      <c r="V114" s="52"/>
      <c r="W114" s="47"/>
    </row>
    <row r="115" spans="1:23" ht="21.75" customHeight="1" x14ac:dyDescent="0.2">
      <c r="A115" s="27" t="s">
        <v>100</v>
      </c>
      <c r="C115" s="53">
        <v>0</v>
      </c>
      <c r="D115" s="54"/>
      <c r="E115" s="53">
        <v>0</v>
      </c>
      <c r="F115" s="54"/>
      <c r="G115" s="53">
        <v>0</v>
      </c>
      <c r="H115" s="54"/>
      <c r="I115" s="53">
        <v>0</v>
      </c>
      <c r="J115" s="54"/>
      <c r="K115" s="53">
        <v>0</v>
      </c>
      <c r="L115" s="54"/>
      <c r="M115" s="53">
        <v>0</v>
      </c>
      <c r="N115" s="54"/>
      <c r="O115" s="55">
        <v>1171411126</v>
      </c>
      <c r="P115" s="56"/>
      <c r="Q115" s="53">
        <v>705485901</v>
      </c>
      <c r="R115" s="54"/>
      <c r="S115" s="53">
        <f t="shared" si="1"/>
        <v>1876897027</v>
      </c>
      <c r="T115" s="40"/>
      <c r="U115" s="140">
        <f>S115/درآمدها!$F$12</f>
        <v>8.1158701820474039E-3</v>
      </c>
      <c r="V115" s="52"/>
      <c r="W115" s="47"/>
    </row>
    <row r="116" spans="1:23" ht="21.75" customHeight="1" x14ac:dyDescent="0.2">
      <c r="A116" s="27" t="s">
        <v>204</v>
      </c>
      <c r="C116" s="53">
        <v>0</v>
      </c>
      <c r="D116" s="54"/>
      <c r="E116" s="53">
        <v>0</v>
      </c>
      <c r="F116" s="54"/>
      <c r="G116" s="53">
        <v>0</v>
      </c>
      <c r="H116" s="54"/>
      <c r="I116" s="53">
        <v>0</v>
      </c>
      <c r="J116" s="54"/>
      <c r="K116" s="53">
        <v>0</v>
      </c>
      <c r="L116" s="54"/>
      <c r="M116" s="53">
        <v>0</v>
      </c>
      <c r="N116" s="54"/>
      <c r="O116" s="55">
        <v>5096517</v>
      </c>
      <c r="P116" s="56"/>
      <c r="Q116" s="53">
        <v>0</v>
      </c>
      <c r="R116" s="54"/>
      <c r="S116" s="53">
        <f t="shared" si="1"/>
        <v>5096517</v>
      </c>
      <c r="T116" s="40"/>
      <c r="U116" s="140">
        <f>S116/درآمدها!$F$12</f>
        <v>2.2037794166423222E-5</v>
      </c>
      <c r="V116" s="52"/>
      <c r="W116" s="47"/>
    </row>
    <row r="117" spans="1:23" ht="21.75" customHeight="1" x14ac:dyDescent="0.2">
      <c r="A117" s="27" t="s">
        <v>230</v>
      </c>
      <c r="C117" s="53">
        <v>0</v>
      </c>
      <c r="D117" s="54"/>
      <c r="E117" s="53">
        <v>0</v>
      </c>
      <c r="F117" s="54"/>
      <c r="G117" s="53">
        <v>0</v>
      </c>
      <c r="H117" s="54"/>
      <c r="I117" s="53">
        <v>0</v>
      </c>
      <c r="J117" s="54"/>
      <c r="K117" s="53">
        <v>0</v>
      </c>
      <c r="L117" s="54"/>
      <c r="M117" s="53">
        <v>0</v>
      </c>
      <c r="N117" s="54"/>
      <c r="O117" s="55">
        <v>2665</v>
      </c>
      <c r="P117" s="56"/>
      <c r="Q117" s="53">
        <v>0</v>
      </c>
      <c r="R117" s="54"/>
      <c r="S117" s="53">
        <f t="shared" si="1"/>
        <v>2665</v>
      </c>
      <c r="T117" s="40"/>
      <c r="U117" s="140">
        <f>S117/درآمدها!$F$12</f>
        <v>1.1523697743678259E-8</v>
      </c>
      <c r="V117" s="52"/>
      <c r="W117" s="47"/>
    </row>
    <row r="118" spans="1:23" ht="21.75" customHeight="1" x14ac:dyDescent="0.2">
      <c r="A118" s="27" t="s">
        <v>231</v>
      </c>
      <c r="C118" s="53">
        <v>0</v>
      </c>
      <c r="D118" s="54"/>
      <c r="E118" s="53">
        <v>0</v>
      </c>
      <c r="F118" s="54"/>
      <c r="G118" s="53">
        <v>0</v>
      </c>
      <c r="H118" s="54"/>
      <c r="I118" s="53">
        <v>0</v>
      </c>
      <c r="J118" s="54"/>
      <c r="K118" s="53">
        <v>0</v>
      </c>
      <c r="L118" s="54"/>
      <c r="M118" s="53">
        <v>0</v>
      </c>
      <c r="N118" s="54"/>
      <c r="O118" s="55">
        <v>-1326978999</v>
      </c>
      <c r="P118" s="56"/>
      <c r="Q118" s="53">
        <v>0</v>
      </c>
      <c r="R118" s="54"/>
      <c r="S118" s="53">
        <f t="shared" si="1"/>
        <v>-1326978999</v>
      </c>
      <c r="T118" s="40"/>
      <c r="U118" s="140">
        <f>S118/درآمدها!$F$12</f>
        <v>-5.7379755709886428E-3</v>
      </c>
      <c r="V118" s="52"/>
      <c r="W118" s="47"/>
    </row>
    <row r="119" spans="1:23" ht="21.75" customHeight="1" x14ac:dyDescent="0.2">
      <c r="A119" s="27" t="s">
        <v>215</v>
      </c>
      <c r="C119" s="53">
        <v>0</v>
      </c>
      <c r="D119" s="54"/>
      <c r="E119" s="53">
        <v>0</v>
      </c>
      <c r="F119" s="54"/>
      <c r="G119" s="53">
        <v>0</v>
      </c>
      <c r="H119" s="54"/>
      <c r="I119" s="53">
        <v>0</v>
      </c>
      <c r="J119" s="54"/>
      <c r="K119" s="53">
        <v>0</v>
      </c>
      <c r="L119" s="54"/>
      <c r="M119" s="53">
        <v>0</v>
      </c>
      <c r="N119" s="54"/>
      <c r="O119" s="55">
        <v>-8347325</v>
      </c>
      <c r="P119" s="56"/>
      <c r="Q119" s="53">
        <v>0</v>
      </c>
      <c r="R119" s="54"/>
      <c r="S119" s="53">
        <f t="shared" si="1"/>
        <v>-8347325</v>
      </c>
      <c r="T119" s="40"/>
      <c r="U119" s="140">
        <f>S119/درآمدها!$F$12</f>
        <v>-3.6094577961819554E-5</v>
      </c>
      <c r="V119" s="52"/>
      <c r="W119" s="47"/>
    </row>
    <row r="120" spans="1:23" ht="21.75" customHeight="1" x14ac:dyDescent="0.2">
      <c r="A120" s="27" t="s">
        <v>200</v>
      </c>
      <c r="C120" s="53">
        <v>0</v>
      </c>
      <c r="D120" s="54"/>
      <c r="E120" s="53">
        <v>0</v>
      </c>
      <c r="F120" s="54"/>
      <c r="G120" s="53">
        <v>0</v>
      </c>
      <c r="H120" s="54"/>
      <c r="I120" s="53">
        <v>0</v>
      </c>
      <c r="J120" s="54"/>
      <c r="K120" s="53">
        <v>0</v>
      </c>
      <c r="L120" s="54"/>
      <c r="M120" s="53">
        <v>0</v>
      </c>
      <c r="N120" s="54"/>
      <c r="O120" s="55">
        <v>1010042</v>
      </c>
      <c r="P120" s="56"/>
      <c r="Q120" s="53">
        <v>0</v>
      </c>
      <c r="R120" s="54"/>
      <c r="S120" s="53">
        <f t="shared" si="1"/>
        <v>1010042</v>
      </c>
      <c r="T120" s="40"/>
      <c r="U120" s="140">
        <f>S120/درآمدها!$F$12</f>
        <v>4.3675117134785276E-6</v>
      </c>
      <c r="V120" s="52"/>
      <c r="W120" s="47"/>
    </row>
    <row r="121" spans="1:23" ht="21.75" customHeight="1" x14ac:dyDescent="0.2">
      <c r="A121" s="27" t="s">
        <v>247</v>
      </c>
      <c r="C121" s="53">
        <v>0</v>
      </c>
      <c r="D121" s="54"/>
      <c r="E121" s="53">
        <v>0</v>
      </c>
      <c r="F121" s="54"/>
      <c r="G121" s="53">
        <v>0</v>
      </c>
      <c r="H121" s="54"/>
      <c r="I121" s="53">
        <v>0</v>
      </c>
      <c r="J121" s="54"/>
      <c r="K121" s="53">
        <v>0</v>
      </c>
      <c r="L121" s="54"/>
      <c r="M121" s="53">
        <v>0</v>
      </c>
      <c r="N121" s="54"/>
      <c r="O121" s="55">
        <v>137480</v>
      </c>
      <c r="P121" s="56"/>
      <c r="Q121" s="53">
        <v>0</v>
      </c>
      <c r="R121" s="54"/>
      <c r="S121" s="53">
        <f t="shared" si="1"/>
        <v>137480</v>
      </c>
      <c r="T121" s="40"/>
      <c r="U121" s="140">
        <f>S121/درآمدها!$F$12</f>
        <v>5.9447578454067057E-7</v>
      </c>
      <c r="V121" s="52"/>
      <c r="W121" s="47"/>
    </row>
    <row r="122" spans="1:23" ht="21.75" customHeight="1" x14ac:dyDescent="0.2">
      <c r="A122" s="27" t="s">
        <v>202</v>
      </c>
      <c r="C122" s="53">
        <v>0</v>
      </c>
      <c r="D122" s="54"/>
      <c r="E122" s="53">
        <v>0</v>
      </c>
      <c r="F122" s="54"/>
      <c r="G122" s="53">
        <v>0</v>
      </c>
      <c r="H122" s="54"/>
      <c r="I122" s="53">
        <v>0</v>
      </c>
      <c r="J122" s="54"/>
      <c r="K122" s="53">
        <v>0</v>
      </c>
      <c r="L122" s="54"/>
      <c r="M122" s="53">
        <v>0</v>
      </c>
      <c r="N122" s="54"/>
      <c r="O122" s="55">
        <v>204538974</v>
      </c>
      <c r="P122" s="56"/>
      <c r="Q122" s="53">
        <v>18564762</v>
      </c>
      <c r="R122" s="54"/>
      <c r="S122" s="53">
        <f t="shared" si="1"/>
        <v>223103736</v>
      </c>
      <c r="T122" s="40"/>
      <c r="U122" s="140">
        <f>S122/درآمدها!$F$12</f>
        <v>9.6472045746693799E-4</v>
      </c>
      <c r="V122" s="52"/>
      <c r="W122" s="47"/>
    </row>
    <row r="123" spans="1:23" ht="21.75" customHeight="1" x14ac:dyDescent="0.2">
      <c r="A123" s="27" t="s">
        <v>462</v>
      </c>
      <c r="C123" s="53">
        <v>0</v>
      </c>
      <c r="D123" s="54"/>
      <c r="E123" s="53">
        <v>0</v>
      </c>
      <c r="F123" s="54"/>
      <c r="G123" s="53">
        <v>0</v>
      </c>
      <c r="H123" s="54"/>
      <c r="I123" s="53">
        <v>0</v>
      </c>
      <c r="J123" s="54"/>
      <c r="K123" s="53">
        <v>0</v>
      </c>
      <c r="L123" s="54"/>
      <c r="M123" s="53">
        <v>0</v>
      </c>
      <c r="N123" s="54"/>
      <c r="O123" s="55">
        <v>-104674571</v>
      </c>
      <c r="P123" s="56"/>
      <c r="Q123" s="53">
        <v>0</v>
      </c>
      <c r="R123" s="54"/>
      <c r="S123" s="53">
        <f t="shared" si="1"/>
        <v>-104674571</v>
      </c>
      <c r="T123" s="40"/>
      <c r="U123" s="140">
        <f>S123/درآمدها!$F$12</f>
        <v>-4.5262218298431131E-4</v>
      </c>
      <c r="V123" s="52"/>
      <c r="W123" s="47"/>
    </row>
    <row r="124" spans="1:23" ht="21.75" customHeight="1" x14ac:dyDescent="0.2">
      <c r="A124" s="27" t="s">
        <v>463</v>
      </c>
      <c r="C124" s="53">
        <v>0</v>
      </c>
      <c r="D124" s="54"/>
      <c r="E124" s="53">
        <v>0</v>
      </c>
      <c r="F124" s="54"/>
      <c r="G124" s="53">
        <v>0</v>
      </c>
      <c r="H124" s="54"/>
      <c r="I124" s="53">
        <v>0</v>
      </c>
      <c r="J124" s="54"/>
      <c r="K124" s="53">
        <v>0</v>
      </c>
      <c r="L124" s="54"/>
      <c r="M124" s="53">
        <v>0</v>
      </c>
      <c r="N124" s="54"/>
      <c r="O124" s="55">
        <v>-49986134</v>
      </c>
      <c r="P124" s="56"/>
      <c r="Q124" s="53">
        <v>0</v>
      </c>
      <c r="R124" s="54"/>
      <c r="S124" s="53">
        <f t="shared" si="1"/>
        <v>-49986134</v>
      </c>
      <c r="T124" s="40"/>
      <c r="U124" s="140">
        <f>S124/درآمدها!$F$12</f>
        <v>-2.1614450266078765E-4</v>
      </c>
      <c r="V124" s="52"/>
      <c r="W124" s="47"/>
    </row>
    <row r="125" spans="1:23" ht="21.75" customHeight="1" thickBot="1" x14ac:dyDescent="0.25">
      <c r="A125" s="168" t="s">
        <v>458</v>
      </c>
      <c r="C125" s="82">
        <f>SUM(C92:C124)</f>
        <v>2836200658</v>
      </c>
      <c r="D125" s="83"/>
      <c r="E125" s="82">
        <f>SUM(E92:E124)</f>
        <v>-431639699239</v>
      </c>
      <c r="F125" s="83"/>
      <c r="G125" s="82">
        <f>SUM(G92:G124)</f>
        <v>-286340950</v>
      </c>
      <c r="H125" s="83"/>
      <c r="I125" s="82">
        <f>SUM(I92:I124)</f>
        <v>-429089839531</v>
      </c>
      <c r="J125" s="83"/>
      <c r="K125" s="170">
        <f>SUM(K92:K124)</f>
        <v>-1.855422745080169</v>
      </c>
      <c r="L125" s="83"/>
      <c r="M125" s="82">
        <f>SUM(M92:M124)</f>
        <v>46063443550</v>
      </c>
      <c r="N125" s="144"/>
      <c r="O125" s="82">
        <f>SUM(O92:O124)</f>
        <v>-222629915132</v>
      </c>
      <c r="P125" s="144"/>
      <c r="Q125" s="82">
        <f>SUM(Q92:Q124)</f>
        <v>75486490659</v>
      </c>
      <c r="R125" s="83"/>
      <c r="S125" s="82">
        <f>SUM(S92:S124)</f>
        <v>-101079980923</v>
      </c>
      <c r="T125" s="145"/>
      <c r="U125" s="170">
        <f>SUM(U92:U124)</f>
        <v>-0.43707885481929315</v>
      </c>
      <c r="V125" s="52"/>
      <c r="W125" s="47"/>
    </row>
    <row r="126" spans="1:23" ht="21.75" customHeight="1" thickTop="1" x14ac:dyDescent="0.2">
      <c r="A126" s="194">
        <v>13</v>
      </c>
      <c r="B126" s="194"/>
      <c r="C126" s="194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  <c r="P126" s="194"/>
      <c r="Q126" s="194"/>
      <c r="R126" s="194"/>
      <c r="S126" s="194"/>
      <c r="T126" s="194"/>
      <c r="U126" s="194"/>
      <c r="V126" s="52"/>
      <c r="W126" s="47"/>
    </row>
    <row r="127" spans="1:23" ht="21.75" customHeight="1" x14ac:dyDescent="0.2">
      <c r="A127" s="188" t="s">
        <v>0</v>
      </c>
      <c r="B127" s="188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  <c r="R127" s="188"/>
      <c r="S127" s="188"/>
      <c r="T127" s="188"/>
      <c r="U127" s="188"/>
      <c r="V127" s="52"/>
      <c r="W127" s="47"/>
    </row>
    <row r="128" spans="1:23" ht="21.75" customHeight="1" x14ac:dyDescent="0.2">
      <c r="A128" s="188" t="s">
        <v>293</v>
      </c>
      <c r="B128" s="188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  <c r="S128" s="188"/>
      <c r="T128" s="188"/>
      <c r="U128" s="188"/>
      <c r="V128" s="52"/>
      <c r="W128" s="47"/>
    </row>
    <row r="129" spans="1:23" ht="21.75" customHeight="1" x14ac:dyDescent="0.2">
      <c r="A129" s="188" t="s">
        <v>2</v>
      </c>
      <c r="B129" s="188"/>
      <c r="C129" s="188"/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  <c r="R129" s="188"/>
      <c r="S129" s="188"/>
      <c r="T129" s="188"/>
      <c r="U129" s="188"/>
      <c r="V129" s="52"/>
      <c r="W129" s="47"/>
    </row>
    <row r="130" spans="1:23" ht="21.75" customHeight="1" x14ac:dyDescent="0.2">
      <c r="A130" s="130" t="s">
        <v>607</v>
      </c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138"/>
      <c r="V130" s="52"/>
      <c r="W130" s="47"/>
    </row>
    <row r="131" spans="1:23" ht="21.75" customHeight="1" x14ac:dyDescent="0.2">
      <c r="C131" s="195" t="s">
        <v>308</v>
      </c>
      <c r="D131" s="195"/>
      <c r="E131" s="195"/>
      <c r="F131" s="195"/>
      <c r="G131" s="195"/>
      <c r="H131" s="195"/>
      <c r="I131" s="195"/>
      <c r="J131" s="195"/>
      <c r="K131" s="195"/>
      <c r="M131" s="195" t="s">
        <v>309</v>
      </c>
      <c r="N131" s="195"/>
      <c r="O131" s="195"/>
      <c r="P131" s="195"/>
      <c r="Q131" s="195"/>
      <c r="R131" s="195"/>
      <c r="S131" s="195"/>
      <c r="T131" s="195"/>
      <c r="U131" s="195"/>
      <c r="V131" s="52"/>
      <c r="W131" s="47"/>
    </row>
    <row r="132" spans="1:23" ht="21.75" customHeight="1" x14ac:dyDescent="0.2">
      <c r="C132" s="3"/>
      <c r="D132" s="3"/>
      <c r="E132" s="3"/>
      <c r="F132" s="3"/>
      <c r="G132" s="3"/>
      <c r="H132" s="3"/>
      <c r="I132" s="191" t="s">
        <v>79</v>
      </c>
      <c r="J132" s="191"/>
      <c r="K132" s="191"/>
      <c r="M132" s="3"/>
      <c r="N132" s="3"/>
      <c r="O132" s="3"/>
      <c r="P132" s="3"/>
      <c r="Q132" s="3"/>
      <c r="R132" s="3"/>
      <c r="S132" s="191" t="s">
        <v>79</v>
      </c>
      <c r="T132" s="191"/>
      <c r="U132" s="191"/>
      <c r="V132" s="52"/>
      <c r="W132" s="47"/>
    </row>
    <row r="133" spans="1:23" ht="39.75" customHeight="1" x14ac:dyDescent="0.2">
      <c r="A133" s="24" t="s">
        <v>310</v>
      </c>
      <c r="C133" s="10" t="s">
        <v>311</v>
      </c>
      <c r="E133" s="10" t="s">
        <v>312</v>
      </c>
      <c r="G133" s="10" t="s">
        <v>313</v>
      </c>
      <c r="I133" s="11" t="s">
        <v>282</v>
      </c>
      <c r="J133" s="3"/>
      <c r="K133" s="137" t="s">
        <v>298</v>
      </c>
      <c r="M133" s="10" t="s">
        <v>311</v>
      </c>
      <c r="O133" s="133" t="s">
        <v>312</v>
      </c>
      <c r="P133" s="26"/>
      <c r="Q133" s="10" t="s">
        <v>313</v>
      </c>
      <c r="S133" s="134" t="s">
        <v>282</v>
      </c>
      <c r="T133" s="3"/>
      <c r="U133" s="137" t="s">
        <v>298</v>
      </c>
      <c r="V133" s="52"/>
      <c r="W133" s="47"/>
    </row>
    <row r="134" spans="1:23" ht="21.75" customHeight="1" x14ac:dyDescent="0.2">
      <c r="A134" s="27" t="s">
        <v>457</v>
      </c>
      <c r="C134" s="45">
        <f>C125</f>
        <v>2836200658</v>
      </c>
      <c r="D134" s="42"/>
      <c r="E134" s="45">
        <f>E125</f>
        <v>-431639699239</v>
      </c>
      <c r="F134" s="42"/>
      <c r="G134" s="45">
        <f>G125</f>
        <v>-286340950</v>
      </c>
      <c r="H134" s="42"/>
      <c r="I134" s="45">
        <f>I125</f>
        <v>-429089839531</v>
      </c>
      <c r="J134" s="42"/>
      <c r="K134" s="136">
        <f>K125</f>
        <v>-1.855422745080169</v>
      </c>
      <c r="L134" s="42"/>
      <c r="M134" s="45">
        <f>M125</f>
        <v>46063443550</v>
      </c>
      <c r="N134" s="42"/>
      <c r="O134" s="45">
        <f>O125</f>
        <v>-222629915132</v>
      </c>
      <c r="P134" s="44"/>
      <c r="Q134" s="45">
        <f>Q125</f>
        <v>75486490659</v>
      </c>
      <c r="R134" s="42"/>
      <c r="S134" s="45">
        <f>S125</f>
        <v>-101079980923</v>
      </c>
      <c r="T134" s="40"/>
      <c r="U134" s="136">
        <f>U125</f>
        <v>-0.43707885481929315</v>
      </c>
      <c r="V134" s="52"/>
      <c r="W134" s="47"/>
    </row>
    <row r="135" spans="1:23" ht="21.75" customHeight="1" x14ac:dyDescent="0.2">
      <c r="A135" s="27" t="s">
        <v>244</v>
      </c>
      <c r="C135" s="53">
        <v>0</v>
      </c>
      <c r="D135" s="54"/>
      <c r="E135" s="53">
        <v>0</v>
      </c>
      <c r="F135" s="54"/>
      <c r="G135" s="53">
        <v>0</v>
      </c>
      <c r="H135" s="54"/>
      <c r="I135" s="53">
        <v>0</v>
      </c>
      <c r="J135" s="54"/>
      <c r="K135" s="53">
        <v>0</v>
      </c>
      <c r="L135" s="54"/>
      <c r="M135" s="53">
        <v>0</v>
      </c>
      <c r="N135" s="54"/>
      <c r="O135" s="55">
        <v>3106268</v>
      </c>
      <c r="P135" s="56"/>
      <c r="Q135" s="53">
        <v>0</v>
      </c>
      <c r="R135" s="54"/>
      <c r="S135" s="53">
        <f t="shared" si="1"/>
        <v>3106268</v>
      </c>
      <c r="T135" s="40"/>
      <c r="U135" s="140">
        <f>S135/درآمدها!$F$12</f>
        <v>1.3431779941035639E-5</v>
      </c>
      <c r="V135" s="52"/>
      <c r="W135" s="47"/>
    </row>
    <row r="136" spans="1:23" ht="21.75" customHeight="1" x14ac:dyDescent="0.2">
      <c r="A136" s="27" t="s">
        <v>114</v>
      </c>
      <c r="C136" s="53">
        <v>0</v>
      </c>
      <c r="D136" s="54"/>
      <c r="E136" s="53">
        <v>0</v>
      </c>
      <c r="F136" s="54"/>
      <c r="G136" s="53">
        <v>0</v>
      </c>
      <c r="H136" s="54"/>
      <c r="I136" s="53">
        <v>0</v>
      </c>
      <c r="J136" s="54"/>
      <c r="K136" s="53">
        <v>0</v>
      </c>
      <c r="L136" s="54"/>
      <c r="M136" s="53">
        <v>0</v>
      </c>
      <c r="N136" s="54"/>
      <c r="O136" s="55">
        <v>-78100541</v>
      </c>
      <c r="P136" s="56"/>
      <c r="Q136" s="53">
        <v>-9781048</v>
      </c>
      <c r="R136" s="54"/>
      <c r="S136" s="53">
        <f t="shared" si="1"/>
        <v>-87881589</v>
      </c>
      <c r="T136" s="40"/>
      <c r="U136" s="140">
        <f>S136/درآمدها!$F$12</f>
        <v>-3.8000783072051036E-4</v>
      </c>
      <c r="V136" s="52"/>
      <c r="W136" s="47"/>
    </row>
    <row r="137" spans="1:23" ht="21.75" customHeight="1" x14ac:dyDescent="0.2">
      <c r="A137" s="27" t="s">
        <v>199</v>
      </c>
      <c r="C137" s="53">
        <v>0</v>
      </c>
      <c r="D137" s="54"/>
      <c r="E137" s="53">
        <v>0</v>
      </c>
      <c r="F137" s="54"/>
      <c r="G137" s="53">
        <v>0</v>
      </c>
      <c r="H137" s="54"/>
      <c r="I137" s="53">
        <v>0</v>
      </c>
      <c r="J137" s="54"/>
      <c r="K137" s="53">
        <v>0</v>
      </c>
      <c r="L137" s="54"/>
      <c r="M137" s="53">
        <v>0</v>
      </c>
      <c r="N137" s="54"/>
      <c r="O137" s="55">
        <v>-2540398054</v>
      </c>
      <c r="P137" s="56"/>
      <c r="Q137" s="53">
        <v>0</v>
      </c>
      <c r="R137" s="54"/>
      <c r="S137" s="53">
        <f t="shared" si="1"/>
        <v>-2540398054</v>
      </c>
      <c r="T137" s="40"/>
      <c r="U137" s="140">
        <f>S137/درآمدها!$F$12</f>
        <v>-1.0984907813480089E-2</v>
      </c>
      <c r="V137" s="52"/>
      <c r="W137" s="47"/>
    </row>
    <row r="138" spans="1:23" ht="21.75" customHeight="1" x14ac:dyDescent="0.2">
      <c r="A138" s="27" t="s">
        <v>246</v>
      </c>
      <c r="C138" s="53">
        <v>0</v>
      </c>
      <c r="D138" s="54"/>
      <c r="E138" s="53">
        <v>0</v>
      </c>
      <c r="F138" s="54"/>
      <c r="G138" s="53">
        <v>0</v>
      </c>
      <c r="H138" s="54"/>
      <c r="I138" s="53">
        <v>0</v>
      </c>
      <c r="J138" s="54"/>
      <c r="K138" s="53">
        <v>0</v>
      </c>
      <c r="L138" s="54"/>
      <c r="M138" s="53">
        <v>0</v>
      </c>
      <c r="N138" s="54"/>
      <c r="O138" s="55">
        <v>651594710</v>
      </c>
      <c r="P138" s="56"/>
      <c r="Q138" s="53">
        <v>0</v>
      </c>
      <c r="R138" s="54"/>
      <c r="S138" s="53">
        <f t="shared" si="1"/>
        <v>651594710</v>
      </c>
      <c r="T138" s="40"/>
      <c r="U138" s="140">
        <f>S138/درآمدها!$F$12</f>
        <v>2.8175536545664874E-3</v>
      </c>
      <c r="V138" s="52"/>
      <c r="W138" s="47"/>
    </row>
    <row r="139" spans="1:23" ht="21.75" customHeight="1" x14ac:dyDescent="0.2">
      <c r="A139" s="27" t="s">
        <v>188</v>
      </c>
      <c r="C139" s="53">
        <v>0</v>
      </c>
      <c r="D139" s="54"/>
      <c r="E139" s="53">
        <v>0</v>
      </c>
      <c r="F139" s="54"/>
      <c r="G139" s="53">
        <v>0</v>
      </c>
      <c r="H139" s="54"/>
      <c r="I139" s="53">
        <v>0</v>
      </c>
      <c r="J139" s="54"/>
      <c r="K139" s="53">
        <v>0</v>
      </c>
      <c r="L139" s="54"/>
      <c r="M139" s="53">
        <v>0</v>
      </c>
      <c r="N139" s="54"/>
      <c r="O139" s="55">
        <v>22859013</v>
      </c>
      <c r="P139" s="56"/>
      <c r="Q139" s="53">
        <v>0</v>
      </c>
      <c r="R139" s="54"/>
      <c r="S139" s="53">
        <f t="shared" si="1"/>
        <v>22859013</v>
      </c>
      <c r="T139" s="40"/>
      <c r="U139" s="140">
        <f>S139/درآمدها!$F$12</f>
        <v>9.8844411456214631E-5</v>
      </c>
      <c r="V139" s="52"/>
      <c r="W139" s="47"/>
    </row>
    <row r="140" spans="1:23" ht="21.75" customHeight="1" x14ac:dyDescent="0.2">
      <c r="A140" s="27" t="s">
        <v>128</v>
      </c>
      <c r="C140" s="53">
        <v>0</v>
      </c>
      <c r="D140" s="54"/>
      <c r="E140" s="53">
        <v>0</v>
      </c>
      <c r="F140" s="54"/>
      <c r="G140" s="53">
        <v>0</v>
      </c>
      <c r="H140" s="54"/>
      <c r="I140" s="53">
        <v>0</v>
      </c>
      <c r="J140" s="54"/>
      <c r="K140" s="53">
        <v>0</v>
      </c>
      <c r="L140" s="54"/>
      <c r="M140" s="53">
        <v>0</v>
      </c>
      <c r="N140" s="54"/>
      <c r="O140" s="55">
        <v>11431468</v>
      </c>
      <c r="P140" s="56"/>
      <c r="Q140" s="53">
        <v>0</v>
      </c>
      <c r="R140" s="54"/>
      <c r="S140" s="53">
        <f t="shared" si="1"/>
        <v>11431468</v>
      </c>
      <c r="T140" s="40"/>
      <c r="U140" s="140">
        <f>S140/درآمدها!$F$12</f>
        <v>4.9430687429092016E-5</v>
      </c>
      <c r="V140" s="52"/>
      <c r="W140" s="47"/>
    </row>
    <row r="141" spans="1:23" ht="21.75" customHeight="1" x14ac:dyDescent="0.2">
      <c r="A141" s="27" t="s">
        <v>225</v>
      </c>
      <c r="C141" s="53">
        <v>0</v>
      </c>
      <c r="D141" s="54"/>
      <c r="E141" s="53">
        <v>0</v>
      </c>
      <c r="F141" s="54"/>
      <c r="G141" s="53">
        <v>0</v>
      </c>
      <c r="H141" s="54"/>
      <c r="I141" s="53">
        <v>0</v>
      </c>
      <c r="J141" s="54"/>
      <c r="K141" s="53">
        <v>0</v>
      </c>
      <c r="L141" s="54"/>
      <c r="M141" s="53">
        <v>0</v>
      </c>
      <c r="N141" s="54"/>
      <c r="O141" s="55">
        <v>-54894933</v>
      </c>
      <c r="P141" s="56"/>
      <c r="Q141" s="53">
        <v>0</v>
      </c>
      <c r="R141" s="54"/>
      <c r="S141" s="53">
        <f t="shared" si="1"/>
        <v>-54894933</v>
      </c>
      <c r="T141" s="40"/>
      <c r="U141" s="140">
        <f>S141/درآمدها!$F$12</f>
        <v>-2.3737058744895654E-4</v>
      </c>
      <c r="V141" s="52"/>
      <c r="W141" s="47"/>
    </row>
    <row r="142" spans="1:23" ht="21.75" customHeight="1" x14ac:dyDescent="0.2">
      <c r="A142" s="27" t="s">
        <v>236</v>
      </c>
      <c r="C142" s="53">
        <v>0</v>
      </c>
      <c r="D142" s="54"/>
      <c r="E142" s="53">
        <v>0</v>
      </c>
      <c r="F142" s="54"/>
      <c r="G142" s="53">
        <v>0</v>
      </c>
      <c r="H142" s="54"/>
      <c r="I142" s="53">
        <v>0</v>
      </c>
      <c r="J142" s="54"/>
      <c r="K142" s="53">
        <v>0</v>
      </c>
      <c r="L142" s="54"/>
      <c r="M142" s="53">
        <v>0</v>
      </c>
      <c r="N142" s="54"/>
      <c r="O142" s="55">
        <v>21252</v>
      </c>
      <c r="P142" s="56"/>
      <c r="Q142" s="53">
        <v>0</v>
      </c>
      <c r="R142" s="54"/>
      <c r="S142" s="53">
        <f t="shared" si="1"/>
        <v>21252</v>
      </c>
      <c r="T142" s="40"/>
      <c r="U142" s="140">
        <f>S142/درآمدها!$F$12</f>
        <v>9.1895543883170868E-8</v>
      </c>
      <c r="V142" s="52"/>
      <c r="W142" s="47"/>
    </row>
    <row r="143" spans="1:23" ht="21.75" customHeight="1" x14ac:dyDescent="0.2">
      <c r="A143" s="27" t="s">
        <v>235</v>
      </c>
      <c r="C143" s="53">
        <v>0</v>
      </c>
      <c r="D143" s="54"/>
      <c r="E143" s="53">
        <v>0</v>
      </c>
      <c r="F143" s="54"/>
      <c r="G143" s="53">
        <v>0</v>
      </c>
      <c r="H143" s="54"/>
      <c r="I143" s="53">
        <v>0</v>
      </c>
      <c r="J143" s="54"/>
      <c r="K143" s="53">
        <v>0</v>
      </c>
      <c r="L143" s="54"/>
      <c r="M143" s="53">
        <v>0</v>
      </c>
      <c r="N143" s="54"/>
      <c r="O143" s="55">
        <v>-2292889</v>
      </c>
      <c r="P143" s="56"/>
      <c r="Q143" s="53">
        <v>0</v>
      </c>
      <c r="R143" s="54"/>
      <c r="S143" s="53">
        <f t="shared" si="1"/>
        <v>-2292889</v>
      </c>
      <c r="T143" s="40"/>
      <c r="U143" s="140">
        <f>S143/درآمدها!$F$12</f>
        <v>-9.9146565837916309E-6</v>
      </c>
      <c r="V143" s="52"/>
      <c r="W143" s="47"/>
    </row>
    <row r="144" spans="1:23" ht="21.75" customHeight="1" x14ac:dyDescent="0.2">
      <c r="A144" s="27" t="s">
        <v>218</v>
      </c>
      <c r="C144" s="53">
        <v>0</v>
      </c>
      <c r="D144" s="54"/>
      <c r="E144" s="53">
        <v>0</v>
      </c>
      <c r="F144" s="54"/>
      <c r="G144" s="53">
        <v>0</v>
      </c>
      <c r="H144" s="54"/>
      <c r="I144" s="53">
        <v>0</v>
      </c>
      <c r="J144" s="54"/>
      <c r="K144" s="53">
        <v>0</v>
      </c>
      <c r="L144" s="54"/>
      <c r="M144" s="53">
        <v>0</v>
      </c>
      <c r="N144" s="54"/>
      <c r="O144" s="55">
        <v>260139</v>
      </c>
      <c r="P144" s="56"/>
      <c r="Q144" s="53">
        <v>0</v>
      </c>
      <c r="R144" s="54"/>
      <c r="S144" s="53">
        <f t="shared" si="1"/>
        <v>260139</v>
      </c>
      <c r="T144" s="40"/>
      <c r="U144" s="140">
        <f>S144/درآمدها!$F$12</f>
        <v>1.1248642429053352E-6</v>
      </c>
      <c r="V144" s="52"/>
      <c r="W144" s="47"/>
    </row>
    <row r="145" spans="1:23" ht="21.75" customHeight="1" x14ac:dyDescent="0.2">
      <c r="A145" s="27" t="s">
        <v>248</v>
      </c>
      <c r="C145" s="53">
        <v>0</v>
      </c>
      <c r="D145" s="54"/>
      <c r="E145" s="53">
        <v>0</v>
      </c>
      <c r="F145" s="54"/>
      <c r="G145" s="53">
        <v>0</v>
      </c>
      <c r="H145" s="54"/>
      <c r="I145" s="53">
        <v>0</v>
      </c>
      <c r="J145" s="54"/>
      <c r="K145" s="53">
        <v>0</v>
      </c>
      <c r="L145" s="54"/>
      <c r="M145" s="53">
        <v>0</v>
      </c>
      <c r="N145" s="54"/>
      <c r="O145" s="55">
        <v>123252</v>
      </c>
      <c r="P145" s="56"/>
      <c r="Q145" s="53">
        <v>0</v>
      </c>
      <c r="R145" s="54"/>
      <c r="S145" s="53">
        <f t="shared" si="1"/>
        <v>123252</v>
      </c>
      <c r="T145" s="40"/>
      <c r="U145" s="140">
        <f>S145/درآمدها!$F$12</f>
        <v>5.3295264326597848E-7</v>
      </c>
      <c r="V145" s="52"/>
      <c r="W145" s="47"/>
    </row>
    <row r="146" spans="1:23" ht="21.75" customHeight="1" x14ac:dyDescent="0.2">
      <c r="A146" s="27" t="s">
        <v>242</v>
      </c>
      <c r="C146" s="53">
        <v>0</v>
      </c>
      <c r="D146" s="54"/>
      <c r="E146" s="53">
        <v>0</v>
      </c>
      <c r="F146" s="54"/>
      <c r="G146" s="53">
        <v>0</v>
      </c>
      <c r="H146" s="54"/>
      <c r="I146" s="53">
        <v>0</v>
      </c>
      <c r="J146" s="54"/>
      <c r="K146" s="53">
        <v>0</v>
      </c>
      <c r="L146" s="54"/>
      <c r="M146" s="53">
        <v>0</v>
      </c>
      <c r="N146" s="54"/>
      <c r="O146" s="55">
        <v>-55728347</v>
      </c>
      <c r="P146" s="56"/>
      <c r="Q146" s="53">
        <v>0</v>
      </c>
      <c r="R146" s="54"/>
      <c r="S146" s="53">
        <f t="shared" si="1"/>
        <v>-55728347</v>
      </c>
      <c r="T146" s="40"/>
      <c r="U146" s="140">
        <f>S146/درآمدها!$F$12</f>
        <v>-2.4097434393351559E-4</v>
      </c>
      <c r="V146" s="52"/>
      <c r="W146" s="47"/>
    </row>
    <row r="147" spans="1:23" ht="21.75" customHeight="1" x14ac:dyDescent="0.2">
      <c r="A147" s="27" t="s">
        <v>133</v>
      </c>
      <c r="C147" s="53">
        <v>0</v>
      </c>
      <c r="D147" s="54"/>
      <c r="E147" s="53">
        <v>0</v>
      </c>
      <c r="F147" s="54"/>
      <c r="G147" s="53">
        <v>0</v>
      </c>
      <c r="H147" s="54"/>
      <c r="I147" s="53">
        <v>0</v>
      </c>
      <c r="J147" s="54"/>
      <c r="K147" s="53">
        <v>0</v>
      </c>
      <c r="L147" s="54"/>
      <c r="M147" s="53">
        <v>0</v>
      </c>
      <c r="N147" s="54"/>
      <c r="O147" s="55">
        <v>76631802</v>
      </c>
      <c r="P147" s="56"/>
      <c r="Q147" s="53">
        <v>0</v>
      </c>
      <c r="R147" s="54"/>
      <c r="S147" s="53">
        <f t="shared" si="1"/>
        <v>76631802</v>
      </c>
      <c r="T147" s="40"/>
      <c r="U147" s="140">
        <f>S147/درآمدها!$F$12</f>
        <v>3.3136274814311411E-4</v>
      </c>
      <c r="V147" s="52"/>
      <c r="W147" s="47"/>
    </row>
    <row r="148" spans="1:23" ht="21.75" customHeight="1" x14ac:dyDescent="0.2">
      <c r="A148" s="27" t="s">
        <v>223</v>
      </c>
      <c r="C148" s="53">
        <v>0</v>
      </c>
      <c r="D148" s="54"/>
      <c r="E148" s="53">
        <v>0</v>
      </c>
      <c r="F148" s="54"/>
      <c r="G148" s="53">
        <v>0</v>
      </c>
      <c r="H148" s="54"/>
      <c r="I148" s="53">
        <v>0</v>
      </c>
      <c r="J148" s="54"/>
      <c r="K148" s="53">
        <v>0</v>
      </c>
      <c r="L148" s="54"/>
      <c r="M148" s="53">
        <v>0</v>
      </c>
      <c r="N148" s="54"/>
      <c r="O148" s="55">
        <v>-33960345</v>
      </c>
      <c r="P148" s="56"/>
      <c r="Q148" s="53">
        <v>0</v>
      </c>
      <c r="R148" s="54"/>
      <c r="S148" s="53">
        <f t="shared" si="1"/>
        <v>-33960345</v>
      </c>
      <c r="T148" s="40"/>
      <c r="U148" s="140">
        <f>S148/درآمدها!$F$12</f>
        <v>-1.4684756136999446E-4</v>
      </c>
      <c r="V148" s="52"/>
      <c r="W148" s="47"/>
    </row>
    <row r="149" spans="1:23" ht="21.75" customHeight="1" x14ac:dyDescent="0.2">
      <c r="A149" s="27" t="s">
        <v>182</v>
      </c>
      <c r="C149" s="53">
        <v>0</v>
      </c>
      <c r="D149" s="54"/>
      <c r="E149" s="53">
        <v>0</v>
      </c>
      <c r="F149" s="54"/>
      <c r="G149" s="53">
        <v>0</v>
      </c>
      <c r="H149" s="54"/>
      <c r="I149" s="53">
        <v>0</v>
      </c>
      <c r="J149" s="54"/>
      <c r="K149" s="53">
        <v>0</v>
      </c>
      <c r="L149" s="54"/>
      <c r="M149" s="53">
        <v>0</v>
      </c>
      <c r="N149" s="54"/>
      <c r="O149" s="55">
        <v>7306347</v>
      </c>
      <c r="P149" s="56"/>
      <c r="Q149" s="53">
        <v>0</v>
      </c>
      <c r="R149" s="54"/>
      <c r="S149" s="53">
        <f t="shared" si="1"/>
        <v>7306347</v>
      </c>
      <c r="T149" s="40"/>
      <c r="U149" s="140">
        <f>S149/درآمدها!$F$12</f>
        <v>3.1593296224551752E-5</v>
      </c>
      <c r="V149" s="52"/>
      <c r="W149" s="47"/>
    </row>
    <row r="150" spans="1:23" ht="21.75" customHeight="1" x14ac:dyDescent="0.2">
      <c r="A150" s="27" t="s">
        <v>464</v>
      </c>
      <c r="C150" s="53">
        <v>0</v>
      </c>
      <c r="D150" s="54"/>
      <c r="E150" s="53">
        <v>0</v>
      </c>
      <c r="F150" s="54"/>
      <c r="G150" s="53">
        <v>0</v>
      </c>
      <c r="H150" s="54"/>
      <c r="I150" s="53">
        <v>0</v>
      </c>
      <c r="J150" s="54"/>
      <c r="K150" s="53">
        <v>0</v>
      </c>
      <c r="L150" s="54"/>
      <c r="M150" s="53">
        <v>0</v>
      </c>
      <c r="N150" s="54"/>
      <c r="O150" s="55">
        <v>-104883</v>
      </c>
      <c r="P150" s="56"/>
      <c r="Q150" s="53">
        <v>0</v>
      </c>
      <c r="R150" s="54"/>
      <c r="S150" s="53">
        <f t="shared" si="1"/>
        <v>-104883</v>
      </c>
      <c r="T150" s="40"/>
      <c r="U150" s="140">
        <f>S150/درآمدها!$F$12</f>
        <v>-4.5352344857418639E-7</v>
      </c>
      <c r="V150" s="52"/>
      <c r="W150" s="47"/>
    </row>
    <row r="151" spans="1:23" ht="21.75" customHeight="1" x14ac:dyDescent="0.2">
      <c r="A151" s="27" t="s">
        <v>465</v>
      </c>
      <c r="C151" s="53">
        <v>0</v>
      </c>
      <c r="D151" s="54"/>
      <c r="E151" s="53">
        <v>0</v>
      </c>
      <c r="F151" s="54"/>
      <c r="G151" s="53">
        <v>0</v>
      </c>
      <c r="H151" s="54"/>
      <c r="I151" s="53">
        <v>0</v>
      </c>
      <c r="J151" s="54"/>
      <c r="K151" s="53">
        <v>0</v>
      </c>
      <c r="L151" s="54"/>
      <c r="M151" s="53">
        <v>0</v>
      </c>
      <c r="N151" s="54"/>
      <c r="O151" s="55">
        <v>29610618</v>
      </c>
      <c r="P151" s="56"/>
      <c r="Q151" s="53">
        <v>0</v>
      </c>
      <c r="R151" s="54"/>
      <c r="S151" s="53">
        <f t="shared" si="1"/>
        <v>29610618</v>
      </c>
      <c r="T151" s="40"/>
      <c r="U151" s="140">
        <f>S151/درآمدها!$F$12</f>
        <v>1.2803895378443484E-4</v>
      </c>
      <c r="V151" s="52"/>
      <c r="W151" s="47"/>
    </row>
    <row r="152" spans="1:23" ht="21.75" customHeight="1" x14ac:dyDescent="0.2">
      <c r="A152" s="27" t="s">
        <v>229</v>
      </c>
      <c r="C152" s="53">
        <v>0</v>
      </c>
      <c r="D152" s="54"/>
      <c r="E152" s="53">
        <v>0</v>
      </c>
      <c r="F152" s="54"/>
      <c r="G152" s="53">
        <v>0</v>
      </c>
      <c r="H152" s="54"/>
      <c r="I152" s="53">
        <v>0</v>
      </c>
      <c r="J152" s="54"/>
      <c r="K152" s="53">
        <v>0</v>
      </c>
      <c r="L152" s="54"/>
      <c r="M152" s="53">
        <v>0</v>
      </c>
      <c r="N152" s="54"/>
      <c r="O152" s="55">
        <v>-28825</v>
      </c>
      <c r="P152" s="56"/>
      <c r="Q152" s="53">
        <v>0</v>
      </c>
      <c r="R152" s="54"/>
      <c r="S152" s="53">
        <f t="shared" si="1"/>
        <v>-28825</v>
      </c>
      <c r="T152" s="40"/>
      <c r="U152" s="140">
        <f>S152/درآمدها!$F$12</f>
        <v>-1.246418714677395E-7</v>
      </c>
      <c r="V152" s="52"/>
      <c r="W152" s="47"/>
    </row>
    <row r="153" spans="1:23" ht="21.75" customHeight="1" x14ac:dyDescent="0.2">
      <c r="A153" s="27" t="s">
        <v>237</v>
      </c>
      <c r="C153" s="53">
        <v>0</v>
      </c>
      <c r="D153" s="54"/>
      <c r="E153" s="53">
        <v>0</v>
      </c>
      <c r="F153" s="54"/>
      <c r="G153" s="53">
        <v>0</v>
      </c>
      <c r="H153" s="54"/>
      <c r="I153" s="53">
        <v>0</v>
      </c>
      <c r="J153" s="54"/>
      <c r="K153" s="53">
        <v>0</v>
      </c>
      <c r="L153" s="54"/>
      <c r="M153" s="53">
        <v>0</v>
      </c>
      <c r="N153" s="54"/>
      <c r="O153" s="55">
        <v>-103876</v>
      </c>
      <c r="P153" s="56"/>
      <c r="Q153" s="53">
        <v>0</v>
      </c>
      <c r="R153" s="54"/>
      <c r="S153" s="53">
        <f t="shared" si="1"/>
        <v>-103876</v>
      </c>
      <c r="T153" s="40"/>
      <c r="U153" s="140">
        <f>S153/درآمدها!$F$12</f>
        <v>-4.4916909074008358E-7</v>
      </c>
      <c r="V153" s="52"/>
      <c r="W153" s="47"/>
    </row>
    <row r="154" spans="1:23" ht="21.75" customHeight="1" x14ac:dyDescent="0.2">
      <c r="A154" s="27" t="s">
        <v>195</v>
      </c>
      <c r="C154" s="53">
        <v>0</v>
      </c>
      <c r="D154" s="54"/>
      <c r="E154" s="53">
        <v>0</v>
      </c>
      <c r="F154" s="54"/>
      <c r="G154" s="53">
        <v>0</v>
      </c>
      <c r="H154" s="54"/>
      <c r="I154" s="53">
        <v>0</v>
      </c>
      <c r="J154" s="54"/>
      <c r="K154" s="53">
        <v>0</v>
      </c>
      <c r="L154" s="54"/>
      <c r="M154" s="53">
        <v>0</v>
      </c>
      <c r="N154" s="54"/>
      <c r="O154" s="55">
        <v>-619745075</v>
      </c>
      <c r="P154" s="56"/>
      <c r="Q154" s="53">
        <v>0</v>
      </c>
      <c r="R154" s="54"/>
      <c r="S154" s="53">
        <f t="shared" si="1"/>
        <v>-619745075</v>
      </c>
      <c r="T154" s="40"/>
      <c r="U154" s="140">
        <f>S154/درآمدها!$F$12</f>
        <v>-2.6798329915321624E-3</v>
      </c>
      <c r="V154" s="52"/>
      <c r="W154" s="47"/>
    </row>
    <row r="155" spans="1:23" ht="21.75" customHeight="1" x14ac:dyDescent="0.2">
      <c r="A155" s="27" t="s">
        <v>233</v>
      </c>
      <c r="C155" s="53">
        <v>0</v>
      </c>
      <c r="D155" s="54"/>
      <c r="E155" s="53">
        <v>0</v>
      </c>
      <c r="F155" s="54"/>
      <c r="G155" s="53">
        <v>0</v>
      </c>
      <c r="H155" s="54"/>
      <c r="I155" s="53">
        <v>0</v>
      </c>
      <c r="J155" s="54"/>
      <c r="K155" s="53">
        <v>0</v>
      </c>
      <c r="L155" s="54"/>
      <c r="M155" s="53">
        <v>0</v>
      </c>
      <c r="N155" s="54"/>
      <c r="O155" s="55">
        <v>28000</v>
      </c>
      <c r="P155" s="56"/>
      <c r="Q155" s="53">
        <v>0</v>
      </c>
      <c r="R155" s="54"/>
      <c r="S155" s="53">
        <f t="shared" si="1"/>
        <v>28000</v>
      </c>
      <c r="T155" s="40"/>
      <c r="U155" s="140">
        <f>S155/درآمدها!$F$12</f>
        <v>1.2107449786979033E-7</v>
      </c>
      <c r="V155" s="52"/>
      <c r="W155" s="47"/>
    </row>
    <row r="156" spans="1:23" ht="21.75" customHeight="1" x14ac:dyDescent="0.2">
      <c r="A156" s="27" t="s">
        <v>209</v>
      </c>
      <c r="C156" s="53">
        <v>0</v>
      </c>
      <c r="D156" s="54"/>
      <c r="E156" s="53">
        <v>0</v>
      </c>
      <c r="F156" s="54"/>
      <c r="G156" s="53">
        <v>0</v>
      </c>
      <c r="H156" s="54"/>
      <c r="I156" s="53">
        <v>0</v>
      </c>
      <c r="J156" s="54"/>
      <c r="K156" s="53">
        <v>0</v>
      </c>
      <c r="L156" s="54"/>
      <c r="M156" s="53">
        <v>0</v>
      </c>
      <c r="N156" s="54"/>
      <c r="O156" s="55">
        <v>1600284</v>
      </c>
      <c r="P156" s="56"/>
      <c r="Q156" s="53">
        <v>0</v>
      </c>
      <c r="R156" s="54"/>
      <c r="S156" s="53">
        <f t="shared" si="1"/>
        <v>1600284</v>
      </c>
      <c r="T156" s="40"/>
      <c r="U156" s="140">
        <f>S156/درآمدها!$F$12</f>
        <v>6.9197707767521272E-6</v>
      </c>
      <c r="V156" s="52"/>
      <c r="W156" s="47"/>
    </row>
    <row r="157" spans="1:23" ht="21.75" customHeight="1" x14ac:dyDescent="0.2">
      <c r="A157" s="27" t="s">
        <v>203</v>
      </c>
      <c r="C157" s="53">
        <v>0</v>
      </c>
      <c r="D157" s="54"/>
      <c r="E157" s="53">
        <v>0</v>
      </c>
      <c r="F157" s="54"/>
      <c r="G157" s="53">
        <v>0</v>
      </c>
      <c r="H157" s="54"/>
      <c r="I157" s="53">
        <v>0</v>
      </c>
      <c r="J157" s="54"/>
      <c r="K157" s="53">
        <v>0</v>
      </c>
      <c r="L157" s="54"/>
      <c r="M157" s="53">
        <v>0</v>
      </c>
      <c r="N157" s="54"/>
      <c r="O157" s="55">
        <v>-1307329</v>
      </c>
      <c r="P157" s="56"/>
      <c r="Q157" s="53">
        <v>0</v>
      </c>
      <c r="R157" s="54"/>
      <c r="S157" s="53">
        <f t="shared" si="1"/>
        <v>-1307329</v>
      </c>
      <c r="T157" s="40"/>
      <c r="U157" s="140">
        <f>S157/درآمدها!$F$12</f>
        <v>-5.6530072223433974E-6</v>
      </c>
      <c r="V157" s="52"/>
      <c r="W157" s="47"/>
    </row>
    <row r="158" spans="1:23" ht="21.75" customHeight="1" x14ac:dyDescent="0.2">
      <c r="A158" s="27" t="s">
        <v>216</v>
      </c>
      <c r="C158" s="53">
        <v>0</v>
      </c>
      <c r="D158" s="54"/>
      <c r="E158" s="53">
        <v>0</v>
      </c>
      <c r="F158" s="54"/>
      <c r="G158" s="53">
        <v>0</v>
      </c>
      <c r="H158" s="54"/>
      <c r="I158" s="53">
        <v>0</v>
      </c>
      <c r="J158" s="54"/>
      <c r="K158" s="53">
        <v>0</v>
      </c>
      <c r="L158" s="54"/>
      <c r="M158" s="53">
        <v>0</v>
      </c>
      <c r="N158" s="54"/>
      <c r="O158" s="55">
        <v>386</v>
      </c>
      <c r="P158" s="56"/>
      <c r="Q158" s="53">
        <v>0</v>
      </c>
      <c r="R158" s="54"/>
      <c r="S158" s="53">
        <f t="shared" si="1"/>
        <v>386</v>
      </c>
      <c r="T158" s="40"/>
      <c r="U158" s="140">
        <f>S158/درآمدها!$F$12</f>
        <v>1.6690984349192524E-9</v>
      </c>
      <c r="V158" s="52"/>
      <c r="W158" s="47"/>
    </row>
    <row r="159" spans="1:23" ht="21.75" customHeight="1" x14ac:dyDescent="0.2">
      <c r="A159" s="27" t="s">
        <v>150</v>
      </c>
      <c r="C159" s="53">
        <v>0</v>
      </c>
      <c r="D159" s="54"/>
      <c r="E159" s="53">
        <v>0</v>
      </c>
      <c r="F159" s="54"/>
      <c r="G159" s="53">
        <v>0</v>
      </c>
      <c r="H159" s="54"/>
      <c r="I159" s="53">
        <v>0</v>
      </c>
      <c r="J159" s="54"/>
      <c r="K159" s="53">
        <v>0</v>
      </c>
      <c r="L159" s="54"/>
      <c r="M159" s="53">
        <v>0</v>
      </c>
      <c r="N159" s="54"/>
      <c r="O159" s="55">
        <v>216249740</v>
      </c>
      <c r="P159" s="56"/>
      <c r="Q159" s="53">
        <v>0</v>
      </c>
      <c r="R159" s="54"/>
      <c r="S159" s="53">
        <f t="shared" si="1"/>
        <v>216249740</v>
      </c>
      <c r="T159" s="40"/>
      <c r="U159" s="140">
        <f>S159/درآمدها!$F$12</f>
        <v>9.3508316732045401E-4</v>
      </c>
      <c r="V159" s="52"/>
      <c r="W159" s="47"/>
    </row>
    <row r="160" spans="1:23" ht="21.75" customHeight="1" x14ac:dyDescent="0.2">
      <c r="A160" s="27" t="s">
        <v>193</v>
      </c>
      <c r="C160" s="53">
        <v>0</v>
      </c>
      <c r="D160" s="54"/>
      <c r="E160" s="53">
        <v>0</v>
      </c>
      <c r="F160" s="54"/>
      <c r="G160" s="53">
        <v>0</v>
      </c>
      <c r="H160" s="54"/>
      <c r="I160" s="53">
        <v>0</v>
      </c>
      <c r="J160" s="54"/>
      <c r="K160" s="53">
        <v>0</v>
      </c>
      <c r="L160" s="54"/>
      <c r="M160" s="53">
        <v>0</v>
      </c>
      <c r="N160" s="54"/>
      <c r="O160" s="55">
        <v>1030</v>
      </c>
      <c r="P160" s="56"/>
      <c r="Q160" s="53">
        <v>0</v>
      </c>
      <c r="R160" s="54"/>
      <c r="S160" s="53">
        <f t="shared" si="1"/>
        <v>1030</v>
      </c>
      <c r="T160" s="40"/>
      <c r="U160" s="140">
        <f>S160/درآمدها!$F$12</f>
        <v>4.4538118859244301E-9</v>
      </c>
      <c r="V160" s="52"/>
      <c r="W160" s="47"/>
    </row>
    <row r="161" spans="1:23" ht="21.75" customHeight="1" x14ac:dyDescent="0.2">
      <c r="A161" s="27" t="s">
        <v>186</v>
      </c>
      <c r="C161" s="53">
        <v>0</v>
      </c>
      <c r="D161" s="54"/>
      <c r="E161" s="53">
        <v>0</v>
      </c>
      <c r="F161" s="54"/>
      <c r="G161" s="53">
        <v>0</v>
      </c>
      <c r="H161" s="54"/>
      <c r="I161" s="53">
        <v>0</v>
      </c>
      <c r="J161" s="54"/>
      <c r="K161" s="53">
        <v>0</v>
      </c>
      <c r="L161" s="54"/>
      <c r="M161" s="53">
        <v>0</v>
      </c>
      <c r="N161" s="54"/>
      <c r="O161" s="55">
        <v>-59675</v>
      </c>
      <c r="P161" s="56"/>
      <c r="Q161" s="53">
        <v>0</v>
      </c>
      <c r="R161" s="54"/>
      <c r="S161" s="53">
        <f t="shared" si="1"/>
        <v>-59675</v>
      </c>
      <c r="T161" s="40"/>
      <c r="U161" s="140">
        <f>S161/درآمدها!$F$12</f>
        <v>-2.5804002358499063E-7</v>
      </c>
      <c r="V161" s="52"/>
      <c r="W161" s="47"/>
    </row>
    <row r="162" spans="1:23" ht="21.75" customHeight="1" x14ac:dyDescent="0.2">
      <c r="A162" s="27" t="s">
        <v>180</v>
      </c>
      <c r="C162" s="53">
        <v>0</v>
      </c>
      <c r="D162" s="54"/>
      <c r="E162" s="53">
        <v>0</v>
      </c>
      <c r="F162" s="54"/>
      <c r="G162" s="53">
        <v>0</v>
      </c>
      <c r="H162" s="54"/>
      <c r="I162" s="53">
        <v>0</v>
      </c>
      <c r="J162" s="54"/>
      <c r="K162" s="53">
        <v>0</v>
      </c>
      <c r="L162" s="54"/>
      <c r="M162" s="53">
        <v>0</v>
      </c>
      <c r="N162" s="54"/>
      <c r="O162" s="55">
        <v>-563174</v>
      </c>
      <c r="P162" s="56"/>
      <c r="Q162" s="53">
        <v>0</v>
      </c>
      <c r="R162" s="54"/>
      <c r="S162" s="53">
        <f t="shared" si="1"/>
        <v>-563174</v>
      </c>
      <c r="T162" s="40"/>
      <c r="U162" s="140">
        <f>S162/درآمدها!$F$12</f>
        <v>-2.4352146165471893E-6</v>
      </c>
      <c r="V162" s="52"/>
      <c r="W162" s="47"/>
    </row>
    <row r="163" spans="1:23" ht="21.75" customHeight="1" x14ac:dyDescent="0.2">
      <c r="A163" s="27" t="s">
        <v>222</v>
      </c>
      <c r="C163" s="53">
        <v>0</v>
      </c>
      <c r="D163" s="54"/>
      <c r="E163" s="53">
        <v>0</v>
      </c>
      <c r="F163" s="54"/>
      <c r="G163" s="53">
        <v>0</v>
      </c>
      <c r="H163" s="54"/>
      <c r="I163" s="53">
        <v>0</v>
      </c>
      <c r="J163" s="54"/>
      <c r="K163" s="53">
        <v>0</v>
      </c>
      <c r="L163" s="54"/>
      <c r="M163" s="53">
        <v>0</v>
      </c>
      <c r="N163" s="54"/>
      <c r="O163" s="55">
        <v>8111</v>
      </c>
      <c r="P163" s="56"/>
      <c r="Q163" s="53">
        <v>0</v>
      </c>
      <c r="R163" s="54"/>
      <c r="S163" s="53">
        <f t="shared" si="1"/>
        <v>8111</v>
      </c>
      <c r="T163" s="40"/>
      <c r="U163" s="140">
        <f>S163/درآمدها!$F$12</f>
        <v>3.5072687579352479E-8</v>
      </c>
      <c r="V163" s="52"/>
      <c r="W163" s="47"/>
    </row>
    <row r="164" spans="1:23" ht="21.75" customHeight="1" x14ac:dyDescent="0.2">
      <c r="A164" s="27" t="s">
        <v>217</v>
      </c>
      <c r="C164" s="53">
        <v>0</v>
      </c>
      <c r="D164" s="54"/>
      <c r="E164" s="53">
        <v>0</v>
      </c>
      <c r="F164" s="54"/>
      <c r="G164" s="53">
        <v>0</v>
      </c>
      <c r="H164" s="54"/>
      <c r="I164" s="53">
        <v>0</v>
      </c>
      <c r="J164" s="54"/>
      <c r="K164" s="53">
        <v>0</v>
      </c>
      <c r="L164" s="54"/>
      <c r="M164" s="53">
        <v>0</v>
      </c>
      <c r="N164" s="54"/>
      <c r="O164" s="55">
        <v>-129846189</v>
      </c>
      <c r="P164" s="56"/>
      <c r="Q164" s="53">
        <v>0</v>
      </c>
      <c r="R164" s="54"/>
      <c r="S164" s="53">
        <f t="shared" si="1"/>
        <v>-129846189</v>
      </c>
      <c r="T164" s="40"/>
      <c r="U164" s="140">
        <f>S164/درآمدها!$F$12</f>
        <v>-5.6146650476717472E-4</v>
      </c>
      <c r="V164" s="52"/>
      <c r="W164" s="47"/>
    </row>
    <row r="165" spans="1:23" ht="21.75" customHeight="1" x14ac:dyDescent="0.2">
      <c r="A165" s="27" t="s">
        <v>243</v>
      </c>
      <c r="C165" s="53">
        <v>0</v>
      </c>
      <c r="D165" s="54"/>
      <c r="E165" s="53">
        <v>0</v>
      </c>
      <c r="F165" s="54"/>
      <c r="G165" s="53">
        <v>0</v>
      </c>
      <c r="H165" s="54"/>
      <c r="I165" s="53">
        <v>0</v>
      </c>
      <c r="J165" s="54"/>
      <c r="K165" s="53">
        <v>0</v>
      </c>
      <c r="L165" s="54"/>
      <c r="M165" s="53">
        <v>0</v>
      </c>
      <c r="N165" s="54"/>
      <c r="O165" s="55">
        <v>-34321863</v>
      </c>
      <c r="P165" s="56"/>
      <c r="Q165" s="53">
        <v>0</v>
      </c>
      <c r="R165" s="54"/>
      <c r="S165" s="53">
        <f t="shared" si="1"/>
        <v>-34321863</v>
      </c>
      <c r="T165" s="40"/>
      <c r="U165" s="140">
        <f>S165/درآمدها!$F$12</f>
        <v>-1.4841079745288343E-4</v>
      </c>
      <c r="V165" s="52"/>
      <c r="W165" s="47"/>
    </row>
    <row r="166" spans="1:23" ht="21.75" customHeight="1" x14ac:dyDescent="0.2">
      <c r="A166" s="27" t="s">
        <v>240</v>
      </c>
      <c r="C166" s="53">
        <v>0</v>
      </c>
      <c r="D166" s="54"/>
      <c r="E166" s="53">
        <v>0</v>
      </c>
      <c r="F166" s="54"/>
      <c r="G166" s="53">
        <v>0</v>
      </c>
      <c r="H166" s="54"/>
      <c r="I166" s="53">
        <v>0</v>
      </c>
      <c r="J166" s="54"/>
      <c r="K166" s="53">
        <v>0</v>
      </c>
      <c r="L166" s="54"/>
      <c r="M166" s="53">
        <v>0</v>
      </c>
      <c r="N166" s="54"/>
      <c r="O166" s="55">
        <v>-677967960</v>
      </c>
      <c r="P166" s="56"/>
      <c r="Q166" s="53">
        <v>0</v>
      </c>
      <c r="R166" s="54"/>
      <c r="S166" s="53">
        <f t="shared" si="1"/>
        <v>-677967960</v>
      </c>
      <c r="T166" s="40"/>
      <c r="U166" s="140">
        <f>S166/درآمدها!$F$12</f>
        <v>-2.9315939403145035E-3</v>
      </c>
      <c r="V166" s="52"/>
      <c r="W166" s="47"/>
    </row>
    <row r="167" spans="1:23" ht="21.75" customHeight="1" thickBot="1" x14ac:dyDescent="0.25">
      <c r="A167" s="168" t="s">
        <v>458</v>
      </c>
      <c r="C167" s="82">
        <f>SUM(C134:C166)</f>
        <v>2836200658</v>
      </c>
      <c r="D167" s="83"/>
      <c r="E167" s="82">
        <f>SUM(E134:E166)</f>
        <v>-431639699239</v>
      </c>
      <c r="F167" s="83"/>
      <c r="G167" s="82">
        <f>SUM(G134:G166)</f>
        <v>-286340950</v>
      </c>
      <c r="H167" s="83"/>
      <c r="I167" s="82">
        <f>SUM(I134:I166)</f>
        <v>-429089839531</v>
      </c>
      <c r="J167" s="83"/>
      <c r="K167" s="170">
        <f>SUM(K134:K166)</f>
        <v>-1.855422745080169</v>
      </c>
      <c r="L167" s="83"/>
      <c r="M167" s="82">
        <f>SUM(M134:M166)</f>
        <v>46063443550</v>
      </c>
      <c r="N167" s="144"/>
      <c r="O167" s="82">
        <f>SUM(O134:O166)</f>
        <v>-225838506670</v>
      </c>
      <c r="P167" s="144"/>
      <c r="Q167" s="82">
        <f>SUM(Q134:Q166)</f>
        <v>75476709611</v>
      </c>
      <c r="R167" s="83"/>
      <c r="S167" s="82">
        <f>SUM(S134:S166)</f>
        <v>-104298353509</v>
      </c>
      <c r="T167" s="145"/>
      <c r="U167" s="170">
        <f>SUM(U134:U166)</f>
        <v>-0.45099538499100217</v>
      </c>
      <c r="V167" s="52"/>
      <c r="W167" s="47"/>
    </row>
    <row r="168" spans="1:23" ht="21.75" customHeight="1" thickTop="1" x14ac:dyDescent="0.2">
      <c r="A168" s="194">
        <v>14</v>
      </c>
      <c r="B168" s="194"/>
      <c r="C168" s="194"/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  <c r="P168" s="194"/>
      <c r="Q168" s="194"/>
      <c r="R168" s="194"/>
      <c r="S168" s="194"/>
      <c r="T168" s="194"/>
      <c r="U168" s="194"/>
      <c r="V168" s="52"/>
      <c r="W168" s="47"/>
    </row>
    <row r="169" spans="1:23" ht="21.75" customHeight="1" x14ac:dyDescent="0.2">
      <c r="A169" s="188" t="s">
        <v>0</v>
      </c>
      <c r="B169" s="188"/>
      <c r="C169" s="188"/>
      <c r="D169" s="188"/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  <c r="R169" s="188"/>
      <c r="S169" s="188"/>
      <c r="T169" s="188"/>
      <c r="U169" s="188"/>
      <c r="V169" s="52"/>
      <c r="W169" s="47"/>
    </row>
    <row r="170" spans="1:23" ht="21.75" customHeight="1" x14ac:dyDescent="0.2">
      <c r="A170" s="188" t="s">
        <v>293</v>
      </c>
      <c r="B170" s="188"/>
      <c r="C170" s="188"/>
      <c r="D170" s="188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  <c r="R170" s="188"/>
      <c r="S170" s="188"/>
      <c r="T170" s="188"/>
      <c r="U170" s="188"/>
      <c r="V170" s="52"/>
      <c r="W170" s="47"/>
    </row>
    <row r="171" spans="1:23" ht="21.75" customHeight="1" x14ac:dyDescent="0.2">
      <c r="A171" s="188" t="s">
        <v>2</v>
      </c>
      <c r="B171" s="188"/>
      <c r="C171" s="188"/>
      <c r="D171" s="188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  <c r="R171" s="188"/>
      <c r="S171" s="188"/>
      <c r="T171" s="188"/>
      <c r="U171" s="188"/>
      <c r="V171" s="52"/>
      <c r="W171" s="47"/>
    </row>
    <row r="172" spans="1:23" ht="21.75" customHeight="1" x14ac:dyDescent="0.2">
      <c r="A172" s="130" t="s">
        <v>607</v>
      </c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138"/>
      <c r="V172" s="52"/>
      <c r="W172" s="47"/>
    </row>
    <row r="173" spans="1:23" ht="21.75" customHeight="1" x14ac:dyDescent="0.2">
      <c r="C173" s="195" t="s">
        <v>308</v>
      </c>
      <c r="D173" s="195"/>
      <c r="E173" s="195"/>
      <c r="F173" s="195"/>
      <c r="G173" s="195"/>
      <c r="H173" s="195"/>
      <c r="I173" s="195"/>
      <c r="J173" s="195"/>
      <c r="K173" s="195"/>
      <c r="M173" s="195" t="s">
        <v>309</v>
      </c>
      <c r="N173" s="195"/>
      <c r="O173" s="195"/>
      <c r="P173" s="195"/>
      <c r="Q173" s="195"/>
      <c r="R173" s="195"/>
      <c r="S173" s="195"/>
      <c r="T173" s="195"/>
      <c r="U173" s="195"/>
      <c r="V173" s="52"/>
      <c r="W173" s="47"/>
    </row>
    <row r="174" spans="1:23" ht="21.75" customHeight="1" x14ac:dyDescent="0.2">
      <c r="C174" s="3"/>
      <c r="D174" s="3"/>
      <c r="E174" s="3"/>
      <c r="F174" s="3"/>
      <c r="G174" s="3"/>
      <c r="H174" s="3"/>
      <c r="I174" s="191" t="s">
        <v>79</v>
      </c>
      <c r="J174" s="191"/>
      <c r="K174" s="191"/>
      <c r="M174" s="3"/>
      <c r="N174" s="3"/>
      <c r="O174" s="3"/>
      <c r="P174" s="3"/>
      <c r="Q174" s="3"/>
      <c r="R174" s="3"/>
      <c r="S174" s="191" t="s">
        <v>79</v>
      </c>
      <c r="T174" s="191"/>
      <c r="U174" s="191"/>
      <c r="V174" s="52"/>
      <c r="W174" s="47"/>
    </row>
    <row r="175" spans="1:23" ht="33.75" customHeight="1" x14ac:dyDescent="0.2">
      <c r="A175" s="24" t="s">
        <v>310</v>
      </c>
      <c r="C175" s="10" t="s">
        <v>311</v>
      </c>
      <c r="E175" s="10" t="s">
        <v>312</v>
      </c>
      <c r="G175" s="10" t="s">
        <v>313</v>
      </c>
      <c r="I175" s="11" t="s">
        <v>282</v>
      </c>
      <c r="J175" s="3"/>
      <c r="K175" s="137" t="s">
        <v>298</v>
      </c>
      <c r="M175" s="10" t="s">
        <v>311</v>
      </c>
      <c r="O175" s="133" t="s">
        <v>312</v>
      </c>
      <c r="P175" s="26"/>
      <c r="Q175" s="10" t="s">
        <v>313</v>
      </c>
      <c r="S175" s="134" t="s">
        <v>282</v>
      </c>
      <c r="T175" s="3"/>
      <c r="U175" s="137" t="s">
        <v>298</v>
      </c>
      <c r="V175" s="52"/>
      <c r="W175" s="47"/>
    </row>
    <row r="176" spans="1:23" ht="21.75" customHeight="1" x14ac:dyDescent="0.2">
      <c r="A176" s="27" t="s">
        <v>457</v>
      </c>
      <c r="C176" s="45">
        <f>C167</f>
        <v>2836200658</v>
      </c>
      <c r="D176" s="42"/>
      <c r="E176" s="45">
        <f>E167</f>
        <v>-431639699239</v>
      </c>
      <c r="F176" s="42"/>
      <c r="G176" s="45">
        <f>G167</f>
        <v>-286340950</v>
      </c>
      <c r="H176" s="42"/>
      <c r="I176" s="45">
        <f>I167</f>
        <v>-429089839531</v>
      </c>
      <c r="J176" s="42"/>
      <c r="K176" s="136">
        <f>K167</f>
        <v>-1.855422745080169</v>
      </c>
      <c r="L176" s="42"/>
      <c r="M176" s="45">
        <f>M167</f>
        <v>46063443550</v>
      </c>
      <c r="N176" s="42"/>
      <c r="O176" s="45">
        <f>O167</f>
        <v>-225838506670</v>
      </c>
      <c r="P176" s="44"/>
      <c r="Q176" s="45">
        <f>Q167</f>
        <v>75476709611</v>
      </c>
      <c r="R176" s="42"/>
      <c r="S176" s="45">
        <f>S167</f>
        <v>-104298353509</v>
      </c>
      <c r="T176" s="40"/>
      <c r="U176" s="136">
        <f>U167</f>
        <v>-0.45099538499100217</v>
      </c>
      <c r="V176" s="52"/>
      <c r="W176" s="47"/>
    </row>
    <row r="177" spans="1:23" ht="21.75" customHeight="1" x14ac:dyDescent="0.2">
      <c r="A177" s="27" t="s">
        <v>239</v>
      </c>
      <c r="C177" s="53">
        <v>0</v>
      </c>
      <c r="D177" s="54"/>
      <c r="E177" s="53">
        <v>0</v>
      </c>
      <c r="F177" s="54"/>
      <c r="G177" s="53">
        <v>0</v>
      </c>
      <c r="H177" s="54"/>
      <c r="I177" s="53">
        <v>0</v>
      </c>
      <c r="J177" s="54"/>
      <c r="K177" s="53">
        <v>0</v>
      </c>
      <c r="L177" s="54"/>
      <c r="M177" s="53">
        <v>0</v>
      </c>
      <c r="N177" s="54"/>
      <c r="O177" s="55">
        <v>556103</v>
      </c>
      <c r="P177" s="56"/>
      <c r="Q177" s="53">
        <v>0</v>
      </c>
      <c r="R177" s="54"/>
      <c r="S177" s="53">
        <f t="shared" si="1"/>
        <v>556103</v>
      </c>
      <c r="T177" s="40"/>
      <c r="U177" s="140">
        <f>S177/درآمدها!$F$12</f>
        <v>2.4046389817458575E-6</v>
      </c>
      <c r="V177" s="52"/>
      <c r="W177" s="47"/>
    </row>
    <row r="178" spans="1:23" ht="21.75" customHeight="1" x14ac:dyDescent="0.2">
      <c r="A178" s="27" t="s">
        <v>226</v>
      </c>
      <c r="C178" s="53">
        <v>0</v>
      </c>
      <c r="D178" s="54"/>
      <c r="E178" s="53">
        <v>0</v>
      </c>
      <c r="F178" s="54"/>
      <c r="G178" s="53">
        <v>0</v>
      </c>
      <c r="H178" s="54"/>
      <c r="I178" s="53">
        <v>0</v>
      </c>
      <c r="J178" s="54"/>
      <c r="K178" s="53">
        <v>0</v>
      </c>
      <c r="L178" s="54"/>
      <c r="M178" s="53">
        <v>0</v>
      </c>
      <c r="N178" s="54"/>
      <c r="O178" s="55">
        <v>-296034</v>
      </c>
      <c r="P178" s="56"/>
      <c r="Q178" s="53">
        <v>0</v>
      </c>
      <c r="R178" s="54"/>
      <c r="S178" s="53">
        <f t="shared" ref="S178:S261" si="2">M178+O178+Q178</f>
        <v>-296034</v>
      </c>
      <c r="T178" s="40"/>
      <c r="U178" s="140">
        <f>S178/درآمدها!$F$12</f>
        <v>-1.2800774250851969E-6</v>
      </c>
      <c r="V178" s="52"/>
      <c r="W178" s="47"/>
    </row>
    <row r="179" spans="1:23" ht="21.75" customHeight="1" x14ac:dyDescent="0.2">
      <c r="A179" s="27" t="s">
        <v>214</v>
      </c>
      <c r="C179" s="53">
        <v>0</v>
      </c>
      <c r="D179" s="54"/>
      <c r="E179" s="53">
        <v>0</v>
      </c>
      <c r="F179" s="54"/>
      <c r="G179" s="53">
        <v>0</v>
      </c>
      <c r="H179" s="54"/>
      <c r="I179" s="53">
        <v>0</v>
      </c>
      <c r="J179" s="54"/>
      <c r="K179" s="53">
        <v>0</v>
      </c>
      <c r="L179" s="54"/>
      <c r="M179" s="53">
        <v>0</v>
      </c>
      <c r="N179" s="54"/>
      <c r="O179" s="55">
        <v>-1894800</v>
      </c>
      <c r="P179" s="56"/>
      <c r="Q179" s="53">
        <v>0</v>
      </c>
      <c r="R179" s="54"/>
      <c r="S179" s="53">
        <f t="shared" si="2"/>
        <v>-1894800</v>
      </c>
      <c r="T179" s="40"/>
      <c r="U179" s="140">
        <f>S179/درآمدها!$F$12</f>
        <v>-8.1932842344170978E-6</v>
      </c>
      <c r="V179" s="52"/>
      <c r="W179" s="47"/>
    </row>
    <row r="180" spans="1:23" ht="21.75" customHeight="1" x14ac:dyDescent="0.2">
      <c r="A180" s="27" t="s">
        <v>190</v>
      </c>
      <c r="C180" s="53">
        <v>0</v>
      </c>
      <c r="D180" s="54"/>
      <c r="E180" s="53">
        <v>0</v>
      </c>
      <c r="F180" s="54"/>
      <c r="G180" s="53">
        <v>0</v>
      </c>
      <c r="H180" s="54"/>
      <c r="I180" s="53">
        <v>0</v>
      </c>
      <c r="J180" s="54"/>
      <c r="K180" s="53">
        <v>0</v>
      </c>
      <c r="L180" s="54"/>
      <c r="M180" s="53">
        <v>0</v>
      </c>
      <c r="N180" s="54"/>
      <c r="O180" s="55">
        <v>-12890240</v>
      </c>
      <c r="P180" s="56"/>
      <c r="Q180" s="53">
        <v>0</v>
      </c>
      <c r="R180" s="54"/>
      <c r="S180" s="53">
        <f t="shared" si="2"/>
        <v>-12890240</v>
      </c>
      <c r="T180" s="40"/>
      <c r="U180" s="140">
        <f>S180/درآمدها!$F$12</f>
        <v>-5.5738547693610219E-5</v>
      </c>
      <c r="V180" s="52"/>
      <c r="W180" s="47"/>
    </row>
    <row r="181" spans="1:23" ht="21.75" customHeight="1" x14ac:dyDescent="0.2">
      <c r="A181" s="27" t="s">
        <v>197</v>
      </c>
      <c r="C181" s="53">
        <v>0</v>
      </c>
      <c r="D181" s="54"/>
      <c r="E181" s="53">
        <v>0</v>
      </c>
      <c r="F181" s="54"/>
      <c r="G181" s="53">
        <v>0</v>
      </c>
      <c r="H181" s="54"/>
      <c r="I181" s="53">
        <v>0</v>
      </c>
      <c r="J181" s="54"/>
      <c r="K181" s="53">
        <v>0</v>
      </c>
      <c r="L181" s="54"/>
      <c r="M181" s="53">
        <v>0</v>
      </c>
      <c r="N181" s="54"/>
      <c r="O181" s="55">
        <v>-1189746902</v>
      </c>
      <c r="P181" s="56"/>
      <c r="Q181" s="53">
        <v>0</v>
      </c>
      <c r="R181" s="54"/>
      <c r="S181" s="53">
        <f t="shared" si="2"/>
        <v>-1189746902</v>
      </c>
      <c r="T181" s="40"/>
      <c r="U181" s="140">
        <f>S181/درآمدها!$F$12</f>
        <v>-5.1445717411353091E-3</v>
      </c>
      <c r="V181" s="52"/>
      <c r="W181" s="47"/>
    </row>
    <row r="182" spans="1:23" ht="21.75" customHeight="1" x14ac:dyDescent="0.2">
      <c r="A182" s="27" t="s">
        <v>205</v>
      </c>
      <c r="C182" s="53">
        <v>0</v>
      </c>
      <c r="D182" s="54"/>
      <c r="E182" s="53">
        <v>0</v>
      </c>
      <c r="F182" s="54"/>
      <c r="G182" s="53">
        <v>0</v>
      </c>
      <c r="H182" s="54"/>
      <c r="I182" s="53">
        <v>0</v>
      </c>
      <c r="J182" s="54"/>
      <c r="K182" s="53">
        <v>0</v>
      </c>
      <c r="L182" s="54"/>
      <c r="M182" s="53">
        <v>0</v>
      </c>
      <c r="N182" s="54"/>
      <c r="O182" s="55">
        <v>375319</v>
      </c>
      <c r="P182" s="56"/>
      <c r="Q182" s="53">
        <v>0</v>
      </c>
      <c r="R182" s="54"/>
      <c r="S182" s="53">
        <f t="shared" si="2"/>
        <v>375319</v>
      </c>
      <c r="T182" s="40"/>
      <c r="U182" s="140">
        <f>S182/درآمدها!$F$12</f>
        <v>1.6229128380711372E-6</v>
      </c>
      <c r="V182" s="52"/>
      <c r="W182" s="47"/>
    </row>
    <row r="183" spans="1:23" ht="21.75" customHeight="1" x14ac:dyDescent="0.2">
      <c r="A183" s="27" t="s">
        <v>207</v>
      </c>
      <c r="C183" s="53">
        <v>0</v>
      </c>
      <c r="D183" s="54"/>
      <c r="E183" s="53">
        <v>0</v>
      </c>
      <c r="F183" s="54"/>
      <c r="G183" s="53">
        <v>0</v>
      </c>
      <c r="H183" s="54"/>
      <c r="I183" s="53">
        <v>0</v>
      </c>
      <c r="J183" s="54"/>
      <c r="K183" s="53">
        <v>0</v>
      </c>
      <c r="L183" s="54"/>
      <c r="M183" s="53">
        <v>0</v>
      </c>
      <c r="N183" s="54"/>
      <c r="O183" s="55">
        <v>7159716</v>
      </c>
      <c r="P183" s="56"/>
      <c r="Q183" s="53">
        <v>0</v>
      </c>
      <c r="R183" s="54"/>
      <c r="S183" s="53">
        <f t="shared" si="2"/>
        <v>7159716</v>
      </c>
      <c r="T183" s="40"/>
      <c r="U183" s="140">
        <f>S183/درآمدها!$F$12</f>
        <v>3.0959250699653704E-5</v>
      </c>
      <c r="V183" s="52"/>
      <c r="W183" s="47"/>
    </row>
    <row r="184" spans="1:23" ht="21.75" customHeight="1" x14ac:dyDescent="0.2">
      <c r="A184" s="27" t="s">
        <v>221</v>
      </c>
      <c r="C184" s="53">
        <v>0</v>
      </c>
      <c r="D184" s="54"/>
      <c r="E184" s="53">
        <v>0</v>
      </c>
      <c r="F184" s="54"/>
      <c r="G184" s="53">
        <v>0</v>
      </c>
      <c r="H184" s="54"/>
      <c r="I184" s="53">
        <v>0</v>
      </c>
      <c r="J184" s="54"/>
      <c r="K184" s="53">
        <v>0</v>
      </c>
      <c r="L184" s="54"/>
      <c r="M184" s="53">
        <v>0</v>
      </c>
      <c r="N184" s="54"/>
      <c r="O184" s="55">
        <v>8010</v>
      </c>
      <c r="P184" s="56"/>
      <c r="Q184" s="53">
        <v>0</v>
      </c>
      <c r="R184" s="54"/>
      <c r="S184" s="53">
        <f t="shared" si="2"/>
        <v>8010</v>
      </c>
      <c r="T184" s="40"/>
      <c r="U184" s="140">
        <f>S184/درآمدها!$F$12</f>
        <v>3.4635954569179305E-8</v>
      </c>
      <c r="V184" s="52"/>
      <c r="W184" s="47"/>
    </row>
    <row r="185" spans="1:23" ht="21.75" customHeight="1" x14ac:dyDescent="0.2">
      <c r="A185" s="27" t="s">
        <v>466</v>
      </c>
      <c r="C185" s="53">
        <v>0</v>
      </c>
      <c r="D185" s="54"/>
      <c r="E185" s="53">
        <v>0</v>
      </c>
      <c r="F185" s="54"/>
      <c r="G185" s="53">
        <v>0</v>
      </c>
      <c r="H185" s="54"/>
      <c r="I185" s="53">
        <v>0</v>
      </c>
      <c r="J185" s="54"/>
      <c r="K185" s="53">
        <v>0</v>
      </c>
      <c r="L185" s="54"/>
      <c r="M185" s="53">
        <v>0</v>
      </c>
      <c r="N185" s="54"/>
      <c r="O185" s="53">
        <v>0</v>
      </c>
      <c r="P185" s="56"/>
      <c r="Q185" s="53">
        <v>2196996</v>
      </c>
      <c r="R185" s="54"/>
      <c r="S185" s="53">
        <f t="shared" si="2"/>
        <v>2196996</v>
      </c>
      <c r="T185" s="40"/>
      <c r="U185" s="140">
        <f>S185/درآمدها!$F$12</f>
        <v>9.5000066972120671E-6</v>
      </c>
      <c r="V185" s="52"/>
      <c r="W185" s="47"/>
    </row>
    <row r="186" spans="1:23" ht="21.75" customHeight="1" x14ac:dyDescent="0.2">
      <c r="A186" s="27" t="s">
        <v>467</v>
      </c>
      <c r="C186" s="53">
        <v>0</v>
      </c>
      <c r="D186" s="54"/>
      <c r="E186" s="53">
        <v>0</v>
      </c>
      <c r="F186" s="54"/>
      <c r="G186" s="53">
        <v>-52702045</v>
      </c>
      <c r="H186" s="54"/>
      <c r="I186" s="53">
        <f t="shared" ref="I186:I208" si="3">C186+E186+G186</f>
        <v>-52702045</v>
      </c>
      <c r="J186" s="54"/>
      <c r="K186" s="140">
        <f>I186/درآمدها!$F$12</f>
        <v>-2.2788834411021765E-4</v>
      </c>
      <c r="L186" s="54"/>
      <c r="M186" s="53">
        <v>0</v>
      </c>
      <c r="N186" s="54"/>
      <c r="O186" s="53">
        <v>0</v>
      </c>
      <c r="P186" s="56"/>
      <c r="Q186" s="53">
        <v>-52702045</v>
      </c>
      <c r="R186" s="54"/>
      <c r="S186" s="53">
        <f t="shared" si="2"/>
        <v>-52702045</v>
      </c>
      <c r="T186" s="40"/>
      <c r="U186" s="140">
        <f>S186/درآمدها!$F$12</f>
        <v>-2.2788834411021765E-4</v>
      </c>
      <c r="V186" s="52"/>
      <c r="W186" s="47"/>
    </row>
    <row r="187" spans="1:23" ht="21.75" customHeight="1" x14ac:dyDescent="0.2">
      <c r="A187" s="27" t="s">
        <v>468</v>
      </c>
      <c r="C187" s="53">
        <v>0</v>
      </c>
      <c r="D187" s="54"/>
      <c r="E187" s="53">
        <v>0</v>
      </c>
      <c r="F187" s="54"/>
      <c r="G187" s="53">
        <v>-25033422</v>
      </c>
      <c r="H187" s="54"/>
      <c r="I187" s="53">
        <f t="shared" si="3"/>
        <v>-25033422</v>
      </c>
      <c r="J187" s="54"/>
      <c r="K187" s="140">
        <f>I187/درآمدها!$F$12</f>
        <v>-1.0824674995044866E-4</v>
      </c>
      <c r="L187" s="54"/>
      <c r="M187" s="53">
        <v>0</v>
      </c>
      <c r="N187" s="54"/>
      <c r="O187" s="53">
        <v>0</v>
      </c>
      <c r="P187" s="56"/>
      <c r="Q187" s="53">
        <v>-25033422</v>
      </c>
      <c r="R187" s="54"/>
      <c r="S187" s="53">
        <f t="shared" si="2"/>
        <v>-25033422</v>
      </c>
      <c r="T187" s="40"/>
      <c r="U187" s="140">
        <f>S187/درآمدها!$F$12</f>
        <v>-1.0824674995044866E-4</v>
      </c>
      <c r="V187" s="52"/>
      <c r="W187" s="47"/>
    </row>
    <row r="188" spans="1:23" ht="21.75" customHeight="1" x14ac:dyDescent="0.2">
      <c r="A188" s="27" t="s">
        <v>469</v>
      </c>
      <c r="C188" s="53">
        <v>0</v>
      </c>
      <c r="D188" s="54"/>
      <c r="E188" s="53">
        <v>0</v>
      </c>
      <c r="F188" s="54"/>
      <c r="G188" s="53">
        <v>-422925702</v>
      </c>
      <c r="H188" s="54"/>
      <c r="I188" s="53">
        <f t="shared" si="3"/>
        <v>-422925702</v>
      </c>
      <c r="J188" s="54"/>
      <c r="K188" s="140">
        <f>I188/درآمدها!$F$12</f>
        <v>-1.8287684644956637E-3</v>
      </c>
      <c r="L188" s="54"/>
      <c r="M188" s="53">
        <v>0</v>
      </c>
      <c r="N188" s="54"/>
      <c r="O188" s="53">
        <v>0</v>
      </c>
      <c r="P188" s="56"/>
      <c r="Q188" s="53">
        <v>-422925702</v>
      </c>
      <c r="R188" s="54"/>
      <c r="S188" s="53">
        <f t="shared" si="2"/>
        <v>-422925702</v>
      </c>
      <c r="T188" s="40"/>
      <c r="U188" s="140">
        <f>S188/درآمدها!$F$12</f>
        <v>-1.8287684644956637E-3</v>
      </c>
      <c r="V188" s="52"/>
      <c r="W188" s="47"/>
    </row>
    <row r="189" spans="1:23" ht="21.75" customHeight="1" x14ac:dyDescent="0.2">
      <c r="A189" s="27" t="s">
        <v>470</v>
      </c>
      <c r="C189" s="53">
        <v>0</v>
      </c>
      <c r="D189" s="54"/>
      <c r="E189" s="53">
        <v>0</v>
      </c>
      <c r="F189" s="54"/>
      <c r="G189" s="53">
        <v>90495150</v>
      </c>
      <c r="H189" s="54"/>
      <c r="I189" s="53">
        <f t="shared" si="3"/>
        <v>90495150</v>
      </c>
      <c r="J189" s="54"/>
      <c r="K189" s="140">
        <f>I189/درآمدها!$F$12</f>
        <v>3.9130910163933416E-4</v>
      </c>
      <c r="L189" s="54"/>
      <c r="M189" s="53">
        <v>0</v>
      </c>
      <c r="N189" s="54"/>
      <c r="O189" s="53">
        <v>0</v>
      </c>
      <c r="P189" s="56"/>
      <c r="Q189" s="53">
        <v>90495150</v>
      </c>
      <c r="R189" s="54"/>
      <c r="S189" s="53">
        <f t="shared" si="2"/>
        <v>90495150</v>
      </c>
      <c r="T189" s="40"/>
      <c r="U189" s="140">
        <f>S189/درآمدها!$F$12</f>
        <v>3.9130910163933416E-4</v>
      </c>
      <c r="V189" s="52"/>
      <c r="W189" s="47"/>
    </row>
    <row r="190" spans="1:23" ht="21.75" customHeight="1" x14ac:dyDescent="0.2">
      <c r="A190" s="27" t="s">
        <v>471</v>
      </c>
      <c r="C190" s="53">
        <v>0</v>
      </c>
      <c r="D190" s="54"/>
      <c r="E190" s="53">
        <v>0</v>
      </c>
      <c r="F190" s="54"/>
      <c r="G190" s="53">
        <v>93883819</v>
      </c>
      <c r="H190" s="54"/>
      <c r="I190" s="53">
        <f t="shared" si="3"/>
        <v>93883819</v>
      </c>
      <c r="J190" s="54"/>
      <c r="K190" s="140">
        <f>I190/درآمدها!$F$12</f>
        <v>4.0596200869726003E-4</v>
      </c>
      <c r="L190" s="54"/>
      <c r="M190" s="53">
        <v>0</v>
      </c>
      <c r="N190" s="54"/>
      <c r="O190" s="53">
        <v>0</v>
      </c>
      <c r="P190" s="56"/>
      <c r="Q190" s="53">
        <v>93883819</v>
      </c>
      <c r="R190" s="54"/>
      <c r="S190" s="53">
        <f t="shared" si="2"/>
        <v>93883819</v>
      </c>
      <c r="T190" s="40"/>
      <c r="U190" s="140">
        <f>S190/درآمدها!$F$12</f>
        <v>4.0596200869726003E-4</v>
      </c>
      <c r="V190" s="52"/>
      <c r="W190" s="47"/>
    </row>
    <row r="191" spans="1:23" ht="21.75" customHeight="1" x14ac:dyDescent="0.2">
      <c r="A191" s="27" t="s">
        <v>472</v>
      </c>
      <c r="C191" s="53">
        <v>0</v>
      </c>
      <c r="D191" s="54"/>
      <c r="E191" s="53">
        <v>0</v>
      </c>
      <c r="F191" s="54"/>
      <c r="G191" s="53">
        <v>-2933623</v>
      </c>
      <c r="H191" s="54"/>
      <c r="I191" s="53">
        <f t="shared" si="3"/>
        <v>-2933623</v>
      </c>
      <c r="J191" s="54"/>
      <c r="K191" s="140">
        <f>I191/درآمدها!$F$12</f>
        <v>-1.268524755943814E-5</v>
      </c>
      <c r="L191" s="54"/>
      <c r="M191" s="53">
        <v>0</v>
      </c>
      <c r="N191" s="54"/>
      <c r="O191" s="53">
        <v>0</v>
      </c>
      <c r="P191" s="56"/>
      <c r="Q191" s="53">
        <v>-2933623</v>
      </c>
      <c r="R191" s="54"/>
      <c r="S191" s="53">
        <f t="shared" si="2"/>
        <v>-2933623</v>
      </c>
      <c r="T191" s="40"/>
      <c r="U191" s="140">
        <f>S191/درآمدها!$F$12</f>
        <v>-1.268524755943814E-5</v>
      </c>
      <c r="V191" s="52"/>
      <c r="W191" s="47"/>
    </row>
    <row r="192" spans="1:23" ht="21.75" customHeight="1" x14ac:dyDescent="0.2">
      <c r="A192" s="27" t="s">
        <v>473</v>
      </c>
      <c r="C192" s="53">
        <v>0</v>
      </c>
      <c r="D192" s="54"/>
      <c r="E192" s="53">
        <v>0</v>
      </c>
      <c r="F192" s="54"/>
      <c r="G192" s="53">
        <v>29992275</v>
      </c>
      <c r="H192" s="54"/>
      <c r="I192" s="53">
        <f t="shared" si="3"/>
        <v>29992275</v>
      </c>
      <c r="J192" s="54"/>
      <c r="K192" s="140">
        <f>I192/درآمدها!$F$12</f>
        <v>1.2968927269991663E-4</v>
      </c>
      <c r="L192" s="54"/>
      <c r="M192" s="53">
        <v>0</v>
      </c>
      <c r="N192" s="54"/>
      <c r="O192" s="53">
        <v>0</v>
      </c>
      <c r="P192" s="56"/>
      <c r="Q192" s="53">
        <v>29992275</v>
      </c>
      <c r="R192" s="54"/>
      <c r="S192" s="53">
        <f t="shared" si="2"/>
        <v>29992275</v>
      </c>
      <c r="T192" s="40"/>
      <c r="U192" s="140">
        <f>S192/درآمدها!$F$12</f>
        <v>1.2968927269991663E-4</v>
      </c>
      <c r="V192" s="52"/>
      <c r="W192" s="47"/>
    </row>
    <row r="193" spans="1:23" ht="21.75" customHeight="1" x14ac:dyDescent="0.2">
      <c r="A193" s="27" t="s">
        <v>38</v>
      </c>
      <c r="C193" s="53">
        <v>0</v>
      </c>
      <c r="D193" s="54"/>
      <c r="E193" s="53">
        <v>0</v>
      </c>
      <c r="F193" s="54"/>
      <c r="G193" s="53">
        <v>-569853225</v>
      </c>
      <c r="H193" s="54"/>
      <c r="I193" s="53">
        <f t="shared" si="3"/>
        <v>-569853225</v>
      </c>
      <c r="J193" s="54"/>
      <c r="K193" s="140">
        <f>I193/درآمدها!$F$12</f>
        <v>-2.4640961812984162E-3</v>
      </c>
      <c r="L193" s="54"/>
      <c r="M193" s="53">
        <v>0</v>
      </c>
      <c r="N193" s="54"/>
      <c r="O193" s="53">
        <v>0</v>
      </c>
      <c r="P193" s="56"/>
      <c r="Q193" s="53">
        <v>-569853225</v>
      </c>
      <c r="R193" s="54"/>
      <c r="S193" s="53">
        <f t="shared" si="2"/>
        <v>-569853225</v>
      </c>
      <c r="T193" s="40"/>
      <c r="U193" s="140">
        <f>S193/درآمدها!$F$12</f>
        <v>-2.4640961812984162E-3</v>
      </c>
      <c r="V193" s="52"/>
      <c r="W193" s="47"/>
    </row>
    <row r="194" spans="1:23" ht="21.75" customHeight="1" x14ac:dyDescent="0.2">
      <c r="A194" s="27" t="s">
        <v>474</v>
      </c>
      <c r="C194" s="53">
        <v>0</v>
      </c>
      <c r="D194" s="54"/>
      <c r="E194" s="53">
        <v>0</v>
      </c>
      <c r="F194" s="54"/>
      <c r="G194" s="53">
        <v>132569586</v>
      </c>
      <c r="H194" s="54"/>
      <c r="I194" s="53">
        <f t="shared" si="3"/>
        <v>132569586</v>
      </c>
      <c r="J194" s="54"/>
      <c r="K194" s="140">
        <f>I194/درآمدها!$F$12</f>
        <v>5.7324271634842812E-4</v>
      </c>
      <c r="L194" s="54"/>
      <c r="M194" s="53">
        <v>0</v>
      </c>
      <c r="N194" s="54"/>
      <c r="O194" s="53">
        <v>0</v>
      </c>
      <c r="P194" s="56"/>
      <c r="Q194" s="53">
        <v>132569586</v>
      </c>
      <c r="R194" s="54"/>
      <c r="S194" s="53">
        <f t="shared" si="2"/>
        <v>132569586</v>
      </c>
      <c r="T194" s="40"/>
      <c r="U194" s="140">
        <f>S194/درآمدها!$F$12</f>
        <v>5.7324271634842812E-4</v>
      </c>
      <c r="V194" s="52"/>
      <c r="W194" s="47"/>
    </row>
    <row r="195" spans="1:23" ht="21.75" customHeight="1" x14ac:dyDescent="0.2">
      <c r="A195" s="27" t="s">
        <v>475</v>
      </c>
      <c r="C195" s="53">
        <v>0</v>
      </c>
      <c r="D195" s="54"/>
      <c r="E195" s="53">
        <v>0</v>
      </c>
      <c r="F195" s="54"/>
      <c r="G195" s="53">
        <v>486272081</v>
      </c>
      <c r="H195" s="54"/>
      <c r="I195" s="53">
        <f t="shared" si="3"/>
        <v>486272081</v>
      </c>
      <c r="J195" s="54"/>
      <c r="K195" s="140">
        <f>I195/درآمدها!$F$12</f>
        <v>2.102683858399036E-3</v>
      </c>
      <c r="L195" s="54"/>
      <c r="M195" s="53">
        <v>0</v>
      </c>
      <c r="N195" s="54"/>
      <c r="O195" s="53">
        <v>0</v>
      </c>
      <c r="P195" s="56"/>
      <c r="Q195" s="53">
        <v>486272081</v>
      </c>
      <c r="R195" s="54"/>
      <c r="S195" s="53">
        <f t="shared" si="2"/>
        <v>486272081</v>
      </c>
      <c r="T195" s="40"/>
      <c r="U195" s="140">
        <f>S195/درآمدها!$F$12</f>
        <v>2.102683858399036E-3</v>
      </c>
      <c r="V195" s="52"/>
      <c r="W195" s="47"/>
    </row>
    <row r="196" spans="1:23" ht="21.75" customHeight="1" x14ac:dyDescent="0.2">
      <c r="A196" s="27" t="s">
        <v>476</v>
      </c>
      <c r="C196" s="53">
        <v>0</v>
      </c>
      <c r="D196" s="54"/>
      <c r="E196" s="53">
        <v>0</v>
      </c>
      <c r="F196" s="54"/>
      <c r="G196" s="53">
        <v>20693469</v>
      </c>
      <c r="H196" s="54"/>
      <c r="I196" s="53">
        <f t="shared" si="3"/>
        <v>20693469</v>
      </c>
      <c r="J196" s="54"/>
      <c r="K196" s="140">
        <f>I196/درآمدها!$F$12</f>
        <v>8.9480406012824005E-5</v>
      </c>
      <c r="L196" s="54"/>
      <c r="M196" s="53">
        <v>0</v>
      </c>
      <c r="N196" s="54"/>
      <c r="O196" s="53">
        <v>0</v>
      </c>
      <c r="P196" s="56"/>
      <c r="Q196" s="53">
        <v>20693469</v>
      </c>
      <c r="R196" s="54"/>
      <c r="S196" s="53">
        <f t="shared" si="2"/>
        <v>20693469</v>
      </c>
      <c r="T196" s="40"/>
      <c r="U196" s="140">
        <f>S196/درآمدها!$F$12</f>
        <v>8.9480406012824005E-5</v>
      </c>
      <c r="V196" s="52"/>
      <c r="W196" s="47"/>
    </row>
    <row r="197" spans="1:23" ht="21.75" customHeight="1" x14ac:dyDescent="0.2">
      <c r="A197" s="27" t="s">
        <v>477</v>
      </c>
      <c r="C197" s="53">
        <v>0</v>
      </c>
      <c r="D197" s="54"/>
      <c r="E197" s="53">
        <v>0</v>
      </c>
      <c r="F197" s="54"/>
      <c r="G197" s="53">
        <v>37436345</v>
      </c>
      <c r="H197" s="54"/>
      <c r="I197" s="53">
        <f t="shared" si="3"/>
        <v>37436345</v>
      </c>
      <c r="J197" s="54"/>
      <c r="K197" s="140">
        <f>I197/درآمدها!$F$12</f>
        <v>1.61878095462687E-4</v>
      </c>
      <c r="L197" s="54"/>
      <c r="M197" s="53">
        <v>0</v>
      </c>
      <c r="N197" s="54"/>
      <c r="O197" s="53">
        <v>0</v>
      </c>
      <c r="P197" s="56"/>
      <c r="Q197" s="53">
        <v>37436345</v>
      </c>
      <c r="R197" s="54"/>
      <c r="S197" s="53">
        <f t="shared" si="2"/>
        <v>37436345</v>
      </c>
      <c r="T197" s="40"/>
      <c r="U197" s="140">
        <f>S197/درآمدها!$F$12</f>
        <v>1.61878095462687E-4</v>
      </c>
      <c r="V197" s="52"/>
      <c r="W197" s="47"/>
    </row>
    <row r="198" spans="1:23" ht="21.75" customHeight="1" x14ac:dyDescent="0.2">
      <c r="A198" s="27" t="s">
        <v>478</v>
      </c>
      <c r="C198" s="53">
        <v>0</v>
      </c>
      <c r="D198" s="54"/>
      <c r="E198" s="53">
        <v>0</v>
      </c>
      <c r="F198" s="54"/>
      <c r="G198" s="53">
        <v>61544149</v>
      </c>
      <c r="H198" s="54"/>
      <c r="I198" s="53">
        <f t="shared" si="3"/>
        <v>61544149</v>
      </c>
      <c r="J198" s="54"/>
      <c r="K198" s="140">
        <f>I198/درآمدها!$F$12</f>
        <v>2.6612239060709136E-4</v>
      </c>
      <c r="L198" s="54"/>
      <c r="M198" s="53">
        <v>0</v>
      </c>
      <c r="N198" s="54"/>
      <c r="O198" s="53">
        <v>0</v>
      </c>
      <c r="P198" s="56"/>
      <c r="Q198" s="53">
        <v>61544149</v>
      </c>
      <c r="R198" s="54"/>
      <c r="S198" s="53">
        <f t="shared" si="2"/>
        <v>61544149</v>
      </c>
      <c r="T198" s="40"/>
      <c r="U198" s="140">
        <f>S198/درآمدها!$F$12</f>
        <v>2.6612239060709136E-4</v>
      </c>
      <c r="V198" s="52"/>
      <c r="W198" s="47"/>
    </row>
    <row r="199" spans="1:23" ht="21.75" customHeight="1" x14ac:dyDescent="0.2">
      <c r="A199" s="27" t="s">
        <v>479</v>
      </c>
      <c r="C199" s="53">
        <v>0</v>
      </c>
      <c r="D199" s="54"/>
      <c r="E199" s="53">
        <v>0</v>
      </c>
      <c r="F199" s="54"/>
      <c r="G199" s="53">
        <v>980748</v>
      </c>
      <c r="H199" s="54"/>
      <c r="I199" s="53">
        <f t="shared" si="3"/>
        <v>980748</v>
      </c>
      <c r="J199" s="54"/>
      <c r="K199" s="140">
        <f>I199/درآمدها!$F$12</f>
        <v>4.240841844171469E-6</v>
      </c>
      <c r="L199" s="54"/>
      <c r="M199" s="53">
        <v>0</v>
      </c>
      <c r="N199" s="54"/>
      <c r="O199" s="53">
        <v>0</v>
      </c>
      <c r="P199" s="56"/>
      <c r="Q199" s="53">
        <v>980748</v>
      </c>
      <c r="R199" s="54"/>
      <c r="S199" s="53">
        <f t="shared" si="2"/>
        <v>980748</v>
      </c>
      <c r="T199" s="40"/>
      <c r="U199" s="140">
        <f>S199/درآمدها!$F$12</f>
        <v>4.240841844171469E-6</v>
      </c>
      <c r="V199" s="52"/>
      <c r="W199" s="47"/>
    </row>
    <row r="200" spans="1:23" ht="21.75" customHeight="1" x14ac:dyDescent="0.2">
      <c r="A200" s="27" t="s">
        <v>480</v>
      </c>
      <c r="C200" s="53">
        <v>0</v>
      </c>
      <c r="D200" s="54"/>
      <c r="E200" s="53">
        <v>0</v>
      </c>
      <c r="F200" s="54"/>
      <c r="G200" s="53">
        <v>36536756</v>
      </c>
      <c r="H200" s="54"/>
      <c r="I200" s="53">
        <f t="shared" si="3"/>
        <v>36536756</v>
      </c>
      <c r="J200" s="54"/>
      <c r="K200" s="140">
        <f>I200/درآمدها!$F$12</f>
        <v>1.5798819237468033E-4</v>
      </c>
      <c r="L200" s="54"/>
      <c r="M200" s="53">
        <v>0</v>
      </c>
      <c r="N200" s="54"/>
      <c r="O200" s="53">
        <v>0</v>
      </c>
      <c r="P200" s="56"/>
      <c r="Q200" s="53">
        <v>36536756</v>
      </c>
      <c r="R200" s="54"/>
      <c r="S200" s="53">
        <f t="shared" si="2"/>
        <v>36536756</v>
      </c>
      <c r="T200" s="40"/>
      <c r="U200" s="140">
        <f>S200/درآمدها!$F$12</f>
        <v>1.5798819237468033E-4</v>
      </c>
      <c r="V200" s="52"/>
      <c r="W200" s="47"/>
    </row>
    <row r="201" spans="1:23" ht="21.75" customHeight="1" x14ac:dyDescent="0.2">
      <c r="A201" s="27" t="s">
        <v>481</v>
      </c>
      <c r="C201" s="53">
        <v>0</v>
      </c>
      <c r="D201" s="54"/>
      <c r="E201" s="53">
        <v>0</v>
      </c>
      <c r="F201" s="54"/>
      <c r="G201" s="53">
        <v>534819068</v>
      </c>
      <c r="H201" s="54"/>
      <c r="I201" s="53">
        <f t="shared" si="3"/>
        <v>534819068</v>
      </c>
      <c r="J201" s="54"/>
      <c r="K201" s="140">
        <f>I201/درآمدها!$F$12</f>
        <v>2.3126053610460448E-3</v>
      </c>
      <c r="L201" s="54"/>
      <c r="M201" s="53">
        <v>0</v>
      </c>
      <c r="N201" s="54"/>
      <c r="O201" s="53">
        <v>0</v>
      </c>
      <c r="P201" s="56"/>
      <c r="Q201" s="53">
        <v>534819068</v>
      </c>
      <c r="R201" s="54"/>
      <c r="S201" s="53">
        <f t="shared" si="2"/>
        <v>534819068</v>
      </c>
      <c r="T201" s="40"/>
      <c r="U201" s="140">
        <f>S201/درآمدها!$F$12</f>
        <v>2.3126053610460448E-3</v>
      </c>
      <c r="V201" s="52"/>
      <c r="W201" s="47"/>
    </row>
    <row r="202" spans="1:23" ht="21.75" customHeight="1" x14ac:dyDescent="0.2">
      <c r="A202" s="27" t="s">
        <v>482</v>
      </c>
      <c r="C202" s="53">
        <v>0</v>
      </c>
      <c r="D202" s="54"/>
      <c r="E202" s="53">
        <v>0</v>
      </c>
      <c r="F202" s="54"/>
      <c r="G202" s="53">
        <v>79661327</v>
      </c>
      <c r="H202" s="54"/>
      <c r="I202" s="53">
        <f t="shared" si="3"/>
        <v>79661327</v>
      </c>
      <c r="J202" s="54"/>
      <c r="K202" s="140">
        <f>I202/درآمدها!$F$12</f>
        <v>3.444626845059347E-4</v>
      </c>
      <c r="L202" s="54"/>
      <c r="M202" s="53">
        <v>0</v>
      </c>
      <c r="N202" s="54"/>
      <c r="O202" s="53">
        <v>0</v>
      </c>
      <c r="P202" s="56"/>
      <c r="Q202" s="53">
        <v>79661327</v>
      </c>
      <c r="R202" s="54"/>
      <c r="S202" s="53">
        <f t="shared" si="2"/>
        <v>79661327</v>
      </c>
      <c r="T202" s="40"/>
      <c r="U202" s="140">
        <f>S202/درآمدها!$F$12</f>
        <v>3.444626845059347E-4</v>
      </c>
      <c r="V202" s="52"/>
      <c r="W202" s="47"/>
    </row>
    <row r="203" spans="1:23" ht="21.75" customHeight="1" x14ac:dyDescent="0.2">
      <c r="A203" s="27" t="s">
        <v>483</v>
      </c>
      <c r="C203" s="53">
        <v>0</v>
      </c>
      <c r="D203" s="54"/>
      <c r="E203" s="53">
        <v>0</v>
      </c>
      <c r="F203" s="54"/>
      <c r="G203" s="53">
        <v>17035613</v>
      </c>
      <c r="H203" s="54"/>
      <c r="I203" s="53">
        <f t="shared" si="3"/>
        <v>17035613</v>
      </c>
      <c r="J203" s="54"/>
      <c r="K203" s="140">
        <f>I203/درآمدها!$F$12</f>
        <v>7.3663510352824023E-5</v>
      </c>
      <c r="L203" s="54"/>
      <c r="M203" s="53">
        <v>0</v>
      </c>
      <c r="N203" s="54"/>
      <c r="O203" s="53">
        <v>0</v>
      </c>
      <c r="P203" s="56"/>
      <c r="Q203" s="53">
        <v>17035613</v>
      </c>
      <c r="R203" s="54"/>
      <c r="S203" s="53">
        <f t="shared" si="2"/>
        <v>17035613</v>
      </c>
      <c r="T203" s="40"/>
      <c r="U203" s="140">
        <f>S203/درآمدها!$F$12</f>
        <v>7.3663510352824023E-5</v>
      </c>
      <c r="V203" s="52"/>
      <c r="W203" s="47"/>
    </row>
    <row r="204" spans="1:23" ht="21.75" customHeight="1" x14ac:dyDescent="0.2">
      <c r="A204" s="27" t="s">
        <v>484</v>
      </c>
      <c r="C204" s="53">
        <v>0</v>
      </c>
      <c r="D204" s="54"/>
      <c r="E204" s="53">
        <v>0</v>
      </c>
      <c r="F204" s="54"/>
      <c r="G204" s="53">
        <v>20994593</v>
      </c>
      <c r="H204" s="54"/>
      <c r="I204" s="53">
        <f t="shared" si="3"/>
        <v>20994593</v>
      </c>
      <c r="J204" s="54"/>
      <c r="K204" s="140">
        <f>I204/درآمدها!$F$12</f>
        <v>9.0782493051986255E-5</v>
      </c>
      <c r="L204" s="54"/>
      <c r="M204" s="53">
        <v>0</v>
      </c>
      <c r="N204" s="54"/>
      <c r="O204" s="53">
        <v>0</v>
      </c>
      <c r="P204" s="56"/>
      <c r="Q204" s="53">
        <v>20994593</v>
      </c>
      <c r="R204" s="54"/>
      <c r="S204" s="53">
        <f t="shared" si="2"/>
        <v>20994593</v>
      </c>
      <c r="T204" s="40"/>
      <c r="U204" s="140">
        <f>S204/درآمدها!$F$12</f>
        <v>9.0782493051986255E-5</v>
      </c>
      <c r="V204" s="52"/>
      <c r="W204" s="47"/>
    </row>
    <row r="205" spans="1:23" ht="21.75" customHeight="1" x14ac:dyDescent="0.2">
      <c r="A205" s="27" t="s">
        <v>485</v>
      </c>
      <c r="C205" s="53">
        <v>0</v>
      </c>
      <c r="D205" s="54"/>
      <c r="E205" s="53">
        <v>0</v>
      </c>
      <c r="F205" s="54"/>
      <c r="G205" s="53">
        <v>639836</v>
      </c>
      <c r="H205" s="54"/>
      <c r="I205" s="53">
        <f t="shared" si="3"/>
        <v>639836</v>
      </c>
      <c r="J205" s="54"/>
      <c r="K205" s="140">
        <f>I205/درآمدها!$F$12</f>
        <v>2.766707943536256E-6</v>
      </c>
      <c r="L205" s="54"/>
      <c r="M205" s="53">
        <v>0</v>
      </c>
      <c r="N205" s="54"/>
      <c r="O205" s="53">
        <v>0</v>
      </c>
      <c r="P205" s="56"/>
      <c r="Q205" s="53">
        <v>639836</v>
      </c>
      <c r="R205" s="54"/>
      <c r="S205" s="53">
        <f t="shared" si="2"/>
        <v>639836</v>
      </c>
      <c r="T205" s="40"/>
      <c r="U205" s="140">
        <f>S205/درآمدها!$F$12</f>
        <v>2.766707943536256E-6</v>
      </c>
      <c r="V205" s="52"/>
      <c r="W205" s="47"/>
    </row>
    <row r="206" spans="1:23" ht="21.75" customHeight="1" x14ac:dyDescent="0.2">
      <c r="A206" s="27" t="s">
        <v>486</v>
      </c>
      <c r="C206" s="53">
        <v>0</v>
      </c>
      <c r="D206" s="54"/>
      <c r="E206" s="53">
        <v>0</v>
      </c>
      <c r="F206" s="54"/>
      <c r="G206" s="53">
        <v>67752550</v>
      </c>
      <c r="H206" s="54"/>
      <c r="I206" s="53">
        <f t="shared" si="3"/>
        <v>67752550</v>
      </c>
      <c r="J206" s="54"/>
      <c r="K206" s="140">
        <f>I206/درآمدها!$F$12</f>
        <v>2.9296807038028082E-4</v>
      </c>
      <c r="L206" s="54"/>
      <c r="M206" s="53">
        <v>0</v>
      </c>
      <c r="N206" s="54"/>
      <c r="O206" s="53">
        <v>0</v>
      </c>
      <c r="P206" s="56"/>
      <c r="Q206" s="53">
        <v>67752550</v>
      </c>
      <c r="R206" s="54"/>
      <c r="S206" s="53">
        <f t="shared" si="2"/>
        <v>67752550</v>
      </c>
      <c r="T206" s="40"/>
      <c r="U206" s="140">
        <f>S206/درآمدها!$F$12</f>
        <v>2.9296807038028082E-4</v>
      </c>
      <c r="V206" s="52"/>
      <c r="W206" s="47"/>
    </row>
    <row r="207" spans="1:23" ht="21.75" customHeight="1" x14ac:dyDescent="0.2">
      <c r="A207" s="27" t="s">
        <v>487</v>
      </c>
      <c r="C207" s="53">
        <v>0</v>
      </c>
      <c r="D207" s="54"/>
      <c r="E207" s="53">
        <v>0</v>
      </c>
      <c r="F207" s="54"/>
      <c r="G207" s="53">
        <v>3599073</v>
      </c>
      <c r="H207" s="54"/>
      <c r="I207" s="53">
        <f t="shared" si="3"/>
        <v>3599073</v>
      </c>
      <c r="J207" s="54"/>
      <c r="K207" s="140">
        <f>I207/درآمدها!$F$12</f>
        <v>1.5562712723989996E-5</v>
      </c>
      <c r="L207" s="54"/>
      <c r="M207" s="53">
        <v>0</v>
      </c>
      <c r="N207" s="54"/>
      <c r="O207" s="53">
        <v>0</v>
      </c>
      <c r="P207" s="56"/>
      <c r="Q207" s="53">
        <v>3599073</v>
      </c>
      <c r="R207" s="54"/>
      <c r="S207" s="53">
        <f t="shared" si="2"/>
        <v>3599073</v>
      </c>
      <c r="T207" s="40"/>
      <c r="U207" s="140">
        <f>S207/درآمدها!$F$12</f>
        <v>1.5562712723989996E-5</v>
      </c>
      <c r="V207" s="52"/>
      <c r="W207" s="47"/>
    </row>
    <row r="208" spans="1:23" ht="21.75" customHeight="1" x14ac:dyDescent="0.2">
      <c r="A208" s="27" t="s">
        <v>28</v>
      </c>
      <c r="C208" s="53">
        <v>0</v>
      </c>
      <c r="D208" s="54"/>
      <c r="E208" s="53">
        <v>0</v>
      </c>
      <c r="F208" s="54"/>
      <c r="G208" s="53">
        <v>-7841980</v>
      </c>
      <c r="H208" s="54"/>
      <c r="I208" s="53">
        <f t="shared" si="3"/>
        <v>-7841980</v>
      </c>
      <c r="J208" s="54"/>
      <c r="K208" s="140">
        <f>I208/درآمدها!$F$12</f>
        <v>-3.3909421100176373E-5</v>
      </c>
      <c r="L208" s="54"/>
      <c r="M208" s="53">
        <v>0</v>
      </c>
      <c r="N208" s="54"/>
      <c r="O208" s="53">
        <v>0</v>
      </c>
      <c r="P208" s="56"/>
      <c r="Q208" s="53">
        <v>-7841980</v>
      </c>
      <c r="R208" s="54"/>
      <c r="S208" s="53">
        <f t="shared" si="2"/>
        <v>-7841980</v>
      </c>
      <c r="T208" s="40"/>
      <c r="U208" s="140">
        <f>S208/درآمدها!$F$12</f>
        <v>-3.3909421100176373E-5</v>
      </c>
      <c r="V208" s="52"/>
      <c r="W208" s="47"/>
    </row>
    <row r="209" spans="1:23" ht="21.75" customHeight="1" thickBot="1" x14ac:dyDescent="0.25">
      <c r="A209" s="168" t="s">
        <v>458</v>
      </c>
      <c r="C209" s="82">
        <f>SUM(C176:C208)</f>
        <v>2836200658</v>
      </c>
      <c r="D209" s="83"/>
      <c r="E209" s="82">
        <f>SUM(E176:E208)</f>
        <v>-431639699239</v>
      </c>
      <c r="F209" s="83"/>
      <c r="G209" s="82">
        <f>SUM(G176:G208)</f>
        <v>347275491</v>
      </c>
      <c r="H209" s="83"/>
      <c r="I209" s="82">
        <f>SUM(I176:I208)</f>
        <v>-428456223090</v>
      </c>
      <c r="J209" s="83"/>
      <c r="K209" s="170">
        <f>SUM(K176:K208)</f>
        <v>-1.8526829310645931</v>
      </c>
      <c r="L209" s="83"/>
      <c r="M209" s="82">
        <f>SUM(M176:M208)</f>
        <v>46063443550</v>
      </c>
      <c r="N209" s="144"/>
      <c r="O209" s="82">
        <f>SUM(O176:O208)</f>
        <v>-227035235498</v>
      </c>
      <c r="P209" s="144"/>
      <c r="Q209" s="82">
        <f>SUM(Q176:Q208)</f>
        <v>76112523048</v>
      </c>
      <c r="R209" s="83"/>
      <c r="S209" s="82">
        <f>SUM(S176:S208)</f>
        <v>-104859268900</v>
      </c>
      <c r="T209" s="145"/>
      <c r="U209" s="170">
        <f>SUM(U176:U208)</f>
        <v>-0.45342083318074355</v>
      </c>
      <c r="V209" s="52"/>
      <c r="W209" s="47"/>
    </row>
    <row r="210" spans="1:23" ht="21.75" customHeight="1" thickTop="1" x14ac:dyDescent="0.2">
      <c r="A210" s="194">
        <v>15</v>
      </c>
      <c r="B210" s="194"/>
      <c r="C210" s="194"/>
      <c r="D210" s="194"/>
      <c r="E210" s="194"/>
      <c r="F210" s="194"/>
      <c r="G210" s="194"/>
      <c r="H210" s="194"/>
      <c r="I210" s="194"/>
      <c r="J210" s="194"/>
      <c r="K210" s="194"/>
      <c r="L210" s="194"/>
      <c r="M210" s="194"/>
      <c r="N210" s="194"/>
      <c r="O210" s="194"/>
      <c r="P210" s="194"/>
      <c r="Q210" s="194"/>
      <c r="R210" s="194"/>
      <c r="S210" s="194"/>
      <c r="T210" s="194"/>
      <c r="U210" s="194"/>
      <c r="V210" s="52"/>
      <c r="W210" s="47"/>
    </row>
    <row r="211" spans="1:23" ht="21.75" customHeight="1" x14ac:dyDescent="0.2">
      <c r="A211" s="188" t="s">
        <v>0</v>
      </c>
      <c r="B211" s="188"/>
      <c r="C211" s="188"/>
      <c r="D211" s="188"/>
      <c r="E211" s="188"/>
      <c r="F211" s="188"/>
      <c r="G211" s="188"/>
      <c r="H211" s="188"/>
      <c r="I211" s="188"/>
      <c r="J211" s="188"/>
      <c r="K211" s="188"/>
      <c r="L211" s="188"/>
      <c r="M211" s="188"/>
      <c r="N211" s="188"/>
      <c r="O211" s="188"/>
      <c r="P211" s="188"/>
      <c r="Q211" s="188"/>
      <c r="R211" s="188"/>
      <c r="S211" s="188"/>
      <c r="T211" s="188"/>
      <c r="U211" s="188"/>
      <c r="V211" s="52"/>
      <c r="W211" s="47"/>
    </row>
    <row r="212" spans="1:23" ht="21.75" customHeight="1" x14ac:dyDescent="0.2">
      <c r="A212" s="188" t="s">
        <v>293</v>
      </c>
      <c r="B212" s="188"/>
      <c r="C212" s="188"/>
      <c r="D212" s="188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  <c r="O212" s="188"/>
      <c r="P212" s="188"/>
      <c r="Q212" s="188"/>
      <c r="R212" s="188"/>
      <c r="S212" s="188"/>
      <c r="T212" s="188"/>
      <c r="U212" s="188"/>
      <c r="V212" s="52"/>
      <c r="W212" s="47"/>
    </row>
    <row r="213" spans="1:23" ht="21.75" customHeight="1" x14ac:dyDescent="0.2">
      <c r="A213" s="188" t="s">
        <v>2</v>
      </c>
      <c r="B213" s="188"/>
      <c r="C213" s="188"/>
      <c r="D213" s="188"/>
      <c r="E213" s="188"/>
      <c r="F213" s="188"/>
      <c r="G213" s="188"/>
      <c r="H213" s="188"/>
      <c r="I213" s="188"/>
      <c r="J213" s="188"/>
      <c r="K213" s="188"/>
      <c r="L213" s="188"/>
      <c r="M213" s="188"/>
      <c r="N213" s="188"/>
      <c r="O213" s="188"/>
      <c r="P213" s="188"/>
      <c r="Q213" s="188"/>
      <c r="R213" s="188"/>
      <c r="S213" s="188"/>
      <c r="T213" s="188"/>
      <c r="U213" s="188"/>
      <c r="V213" s="52"/>
      <c r="W213" s="47"/>
    </row>
    <row r="214" spans="1:23" ht="21.75" customHeight="1" x14ac:dyDescent="0.2">
      <c r="A214" s="130" t="s">
        <v>607</v>
      </c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138"/>
      <c r="V214" s="52"/>
      <c r="W214" s="47"/>
    </row>
    <row r="215" spans="1:23" ht="21.75" customHeight="1" x14ac:dyDescent="0.2">
      <c r="C215" s="195" t="s">
        <v>308</v>
      </c>
      <c r="D215" s="195"/>
      <c r="E215" s="195"/>
      <c r="F215" s="195"/>
      <c r="G215" s="195"/>
      <c r="H215" s="195"/>
      <c r="I215" s="195"/>
      <c r="J215" s="195"/>
      <c r="K215" s="195"/>
      <c r="M215" s="195" t="s">
        <v>309</v>
      </c>
      <c r="N215" s="195"/>
      <c r="O215" s="195"/>
      <c r="P215" s="195"/>
      <c r="Q215" s="195"/>
      <c r="R215" s="195"/>
      <c r="S215" s="195"/>
      <c r="T215" s="195"/>
      <c r="U215" s="195"/>
      <c r="V215" s="52"/>
      <c r="W215" s="47"/>
    </row>
    <row r="216" spans="1:23" ht="21.75" customHeight="1" x14ac:dyDescent="0.2">
      <c r="C216" s="3"/>
      <c r="D216" s="3"/>
      <c r="E216" s="3"/>
      <c r="F216" s="3"/>
      <c r="G216" s="3"/>
      <c r="H216" s="3"/>
      <c r="I216" s="191" t="s">
        <v>79</v>
      </c>
      <c r="J216" s="191"/>
      <c r="K216" s="191"/>
      <c r="M216" s="3"/>
      <c r="N216" s="3"/>
      <c r="O216" s="3"/>
      <c r="P216" s="3"/>
      <c r="Q216" s="3"/>
      <c r="R216" s="3"/>
      <c r="S216" s="191" t="s">
        <v>79</v>
      </c>
      <c r="T216" s="191"/>
      <c r="U216" s="191"/>
      <c r="V216" s="52"/>
      <c r="W216" s="47"/>
    </row>
    <row r="217" spans="1:23" ht="21.75" customHeight="1" x14ac:dyDescent="0.2">
      <c r="A217" s="24" t="s">
        <v>310</v>
      </c>
      <c r="C217" s="10" t="s">
        <v>311</v>
      </c>
      <c r="E217" s="10" t="s">
        <v>312</v>
      </c>
      <c r="G217" s="10" t="s">
        <v>313</v>
      </c>
      <c r="I217" s="11" t="s">
        <v>282</v>
      </c>
      <c r="J217" s="3"/>
      <c r="K217" s="137" t="s">
        <v>298</v>
      </c>
      <c r="M217" s="10" t="s">
        <v>311</v>
      </c>
      <c r="O217" s="133" t="s">
        <v>312</v>
      </c>
      <c r="P217" s="26"/>
      <c r="Q217" s="10" t="s">
        <v>313</v>
      </c>
      <c r="S217" s="134" t="s">
        <v>282</v>
      </c>
      <c r="T217" s="3"/>
      <c r="U217" s="137" t="s">
        <v>298</v>
      </c>
      <c r="V217" s="52"/>
      <c r="W217" s="47"/>
    </row>
    <row r="218" spans="1:23" ht="21.75" customHeight="1" x14ac:dyDescent="0.2">
      <c r="A218" s="27" t="s">
        <v>457</v>
      </c>
      <c r="C218" s="45">
        <f>C209</f>
        <v>2836200658</v>
      </c>
      <c r="D218" s="42"/>
      <c r="E218" s="45">
        <f>E209</f>
        <v>-431639699239</v>
      </c>
      <c r="F218" s="42"/>
      <c r="G218" s="45">
        <f>G209</f>
        <v>347275491</v>
      </c>
      <c r="H218" s="42"/>
      <c r="I218" s="45">
        <f>I209</f>
        <v>-428456223090</v>
      </c>
      <c r="J218" s="42"/>
      <c r="K218" s="136">
        <f>K209</f>
        <v>-1.8526829310645931</v>
      </c>
      <c r="L218" s="42"/>
      <c r="M218" s="45">
        <f>M209</f>
        <v>46063443550</v>
      </c>
      <c r="N218" s="42"/>
      <c r="O218" s="45">
        <f>O209</f>
        <v>-227035235498</v>
      </c>
      <c r="P218" s="44"/>
      <c r="Q218" s="45">
        <f>Q209</f>
        <v>76112523048</v>
      </c>
      <c r="R218" s="42"/>
      <c r="S218" s="45">
        <f>S209</f>
        <v>-104859268900</v>
      </c>
      <c r="T218" s="40"/>
      <c r="U218" s="136">
        <f>U209</f>
        <v>-0.45342083318074355</v>
      </c>
      <c r="V218" s="52"/>
      <c r="W218" s="47"/>
    </row>
    <row r="219" spans="1:23" ht="21.75" customHeight="1" x14ac:dyDescent="0.2">
      <c r="A219" s="27" t="s">
        <v>27</v>
      </c>
      <c r="C219" s="53">
        <v>0</v>
      </c>
      <c r="D219" s="54"/>
      <c r="E219" s="53">
        <v>0</v>
      </c>
      <c r="F219" s="54"/>
      <c r="G219" s="53">
        <v>-157032977</v>
      </c>
      <c r="H219" s="54"/>
      <c r="I219" s="53">
        <v>-157032977</v>
      </c>
      <c r="J219" s="54"/>
      <c r="K219" s="140">
        <f>I219/درآمدها!$F$12</f>
        <v>-6.7902460140261908E-4</v>
      </c>
      <c r="L219" s="54"/>
      <c r="M219" s="53">
        <v>0</v>
      </c>
      <c r="N219" s="54"/>
      <c r="O219" s="53">
        <v>0</v>
      </c>
      <c r="P219" s="56"/>
      <c r="Q219" s="53">
        <v>-157032977</v>
      </c>
      <c r="R219" s="54"/>
      <c r="S219" s="53">
        <f t="shared" si="2"/>
        <v>-157032977</v>
      </c>
      <c r="T219" s="40"/>
      <c r="U219" s="140">
        <f>S219/درآمدها!$F$12</f>
        <v>-6.7902460140261908E-4</v>
      </c>
      <c r="V219" s="52"/>
      <c r="W219" s="47"/>
    </row>
    <row r="220" spans="1:23" ht="21.75" customHeight="1" x14ac:dyDescent="0.2">
      <c r="A220" s="27" t="s">
        <v>488</v>
      </c>
      <c r="C220" s="53">
        <v>0</v>
      </c>
      <c r="D220" s="54"/>
      <c r="E220" s="53">
        <v>0</v>
      </c>
      <c r="F220" s="54"/>
      <c r="G220" s="53">
        <v>120578179</v>
      </c>
      <c r="H220" s="54"/>
      <c r="I220" s="53">
        <v>120578179</v>
      </c>
      <c r="J220" s="54"/>
      <c r="K220" s="140">
        <f>I220/درآمدها!$F$12</f>
        <v>5.2139080273138206E-4</v>
      </c>
      <c r="L220" s="54"/>
      <c r="M220" s="53">
        <v>0</v>
      </c>
      <c r="N220" s="54"/>
      <c r="O220" s="53">
        <v>0</v>
      </c>
      <c r="P220" s="56"/>
      <c r="Q220" s="53">
        <v>120578179</v>
      </c>
      <c r="R220" s="54"/>
      <c r="S220" s="53">
        <f t="shared" si="2"/>
        <v>120578179</v>
      </c>
      <c r="T220" s="40"/>
      <c r="U220" s="140">
        <f>S220/درآمدها!$F$12</f>
        <v>5.2139080273138206E-4</v>
      </c>
      <c r="V220" s="52"/>
      <c r="W220" s="47"/>
    </row>
    <row r="221" spans="1:23" ht="21.75" customHeight="1" x14ac:dyDescent="0.2">
      <c r="A221" s="27" t="s">
        <v>489</v>
      </c>
      <c r="C221" s="53">
        <v>0</v>
      </c>
      <c r="D221" s="54"/>
      <c r="E221" s="53">
        <v>0</v>
      </c>
      <c r="F221" s="54"/>
      <c r="G221" s="53">
        <v>1818800</v>
      </c>
      <c r="H221" s="54"/>
      <c r="I221" s="53">
        <v>1818800</v>
      </c>
      <c r="J221" s="54"/>
      <c r="K221" s="140">
        <f>I221/درآمدها!$F$12</f>
        <v>7.8646534544848088E-6</v>
      </c>
      <c r="L221" s="54"/>
      <c r="M221" s="53">
        <v>0</v>
      </c>
      <c r="N221" s="54"/>
      <c r="O221" s="53">
        <v>0</v>
      </c>
      <c r="P221" s="56"/>
      <c r="Q221" s="53">
        <v>1818800</v>
      </c>
      <c r="R221" s="54"/>
      <c r="S221" s="53">
        <f t="shared" si="2"/>
        <v>1818800</v>
      </c>
      <c r="T221" s="40"/>
      <c r="U221" s="140">
        <f>S221/درآمدها!$F$12</f>
        <v>7.8646534544848088E-6</v>
      </c>
      <c r="V221" s="52"/>
      <c r="W221" s="47"/>
    </row>
    <row r="222" spans="1:23" ht="21.75" customHeight="1" x14ac:dyDescent="0.2">
      <c r="A222" s="27" t="s">
        <v>490</v>
      </c>
      <c r="C222" s="53">
        <v>0</v>
      </c>
      <c r="D222" s="54"/>
      <c r="E222" s="53">
        <v>0</v>
      </c>
      <c r="F222" s="54"/>
      <c r="G222" s="53">
        <v>54811108</v>
      </c>
      <c r="H222" s="54"/>
      <c r="I222" s="53">
        <v>54811108</v>
      </c>
      <c r="J222" s="54"/>
      <c r="K222" s="140">
        <f>I222/درآمدها!$F$12</f>
        <v>2.3700812067095885E-4</v>
      </c>
      <c r="L222" s="54"/>
      <c r="M222" s="53">
        <v>0</v>
      </c>
      <c r="N222" s="54"/>
      <c r="O222" s="53">
        <v>0</v>
      </c>
      <c r="P222" s="56"/>
      <c r="Q222" s="53">
        <v>54811108</v>
      </c>
      <c r="R222" s="54"/>
      <c r="S222" s="53">
        <f t="shared" si="2"/>
        <v>54811108</v>
      </c>
      <c r="T222" s="40"/>
      <c r="U222" s="140">
        <f>S222/درآمدها!$F$12</f>
        <v>2.3700812067095885E-4</v>
      </c>
      <c r="V222" s="52"/>
      <c r="W222" s="47"/>
    </row>
    <row r="223" spans="1:23" ht="21.75" customHeight="1" x14ac:dyDescent="0.2">
      <c r="A223" s="27" t="s">
        <v>491</v>
      </c>
      <c r="C223" s="53">
        <v>0</v>
      </c>
      <c r="D223" s="54"/>
      <c r="E223" s="53">
        <v>0</v>
      </c>
      <c r="F223" s="54"/>
      <c r="G223" s="53">
        <v>208473878</v>
      </c>
      <c r="H223" s="54"/>
      <c r="I223" s="53">
        <v>208473878</v>
      </c>
      <c r="J223" s="54"/>
      <c r="K223" s="140">
        <f>I223/درآمدها!$F$12</f>
        <v>9.0145964635064029E-4</v>
      </c>
      <c r="L223" s="54"/>
      <c r="M223" s="53">
        <v>0</v>
      </c>
      <c r="N223" s="54"/>
      <c r="O223" s="53">
        <v>0</v>
      </c>
      <c r="P223" s="56"/>
      <c r="Q223" s="53">
        <v>208473878</v>
      </c>
      <c r="R223" s="54"/>
      <c r="S223" s="53">
        <f t="shared" si="2"/>
        <v>208473878</v>
      </c>
      <c r="T223" s="40"/>
      <c r="U223" s="140">
        <f>S223/درآمدها!$F$12</f>
        <v>9.0145964635064029E-4</v>
      </c>
      <c r="V223" s="52"/>
      <c r="W223" s="47"/>
    </row>
    <row r="224" spans="1:23" ht="21.75" customHeight="1" x14ac:dyDescent="0.2">
      <c r="A224" s="27" t="s">
        <v>492</v>
      </c>
      <c r="C224" s="53">
        <v>0</v>
      </c>
      <c r="D224" s="54"/>
      <c r="E224" s="53">
        <v>0</v>
      </c>
      <c r="F224" s="54"/>
      <c r="G224" s="53">
        <v>-351790</v>
      </c>
      <c r="H224" s="54"/>
      <c r="I224" s="53">
        <v>-351790</v>
      </c>
      <c r="J224" s="54"/>
      <c r="K224" s="140">
        <f>I224/درآمدها!$F$12</f>
        <v>-1.5211713430576265E-6</v>
      </c>
      <c r="L224" s="54"/>
      <c r="M224" s="53">
        <v>0</v>
      </c>
      <c r="N224" s="54"/>
      <c r="O224" s="53">
        <v>0</v>
      </c>
      <c r="P224" s="56"/>
      <c r="Q224" s="53">
        <v>-351790</v>
      </c>
      <c r="R224" s="54"/>
      <c r="S224" s="53">
        <f t="shared" si="2"/>
        <v>-351790</v>
      </c>
      <c r="T224" s="40"/>
      <c r="U224" s="140">
        <f>S224/درآمدها!$F$12</f>
        <v>-1.5211713430576265E-6</v>
      </c>
      <c r="V224" s="52"/>
      <c r="W224" s="47"/>
    </row>
    <row r="225" spans="1:23" ht="21.75" customHeight="1" x14ac:dyDescent="0.2">
      <c r="A225" s="27" t="s">
        <v>493</v>
      </c>
      <c r="C225" s="53">
        <v>0</v>
      </c>
      <c r="D225" s="54"/>
      <c r="E225" s="53">
        <v>0</v>
      </c>
      <c r="F225" s="54"/>
      <c r="G225" s="53">
        <v>52766409</v>
      </c>
      <c r="H225" s="54"/>
      <c r="I225" s="53">
        <v>52766409</v>
      </c>
      <c r="J225" s="54"/>
      <c r="K225" s="140">
        <f>I225/درآمدها!$F$12</f>
        <v>2.2816665978810663E-4</v>
      </c>
      <c r="L225" s="54"/>
      <c r="M225" s="53">
        <v>0</v>
      </c>
      <c r="N225" s="54"/>
      <c r="O225" s="53">
        <v>0</v>
      </c>
      <c r="P225" s="56"/>
      <c r="Q225" s="53">
        <v>52766409</v>
      </c>
      <c r="R225" s="54"/>
      <c r="S225" s="53">
        <f t="shared" si="2"/>
        <v>52766409</v>
      </c>
      <c r="T225" s="40"/>
      <c r="U225" s="140">
        <f>S225/درآمدها!$F$12</f>
        <v>2.2816665978810663E-4</v>
      </c>
      <c r="V225" s="52"/>
      <c r="W225" s="47"/>
    </row>
    <row r="226" spans="1:23" ht="21.75" customHeight="1" x14ac:dyDescent="0.2">
      <c r="A226" s="27" t="s">
        <v>494</v>
      </c>
      <c r="C226" s="53">
        <v>0</v>
      </c>
      <c r="D226" s="54"/>
      <c r="E226" s="53">
        <v>0</v>
      </c>
      <c r="F226" s="54"/>
      <c r="G226" s="53">
        <v>-454752800</v>
      </c>
      <c r="H226" s="54"/>
      <c r="I226" s="53">
        <v>-454752800</v>
      </c>
      <c r="J226" s="54"/>
      <c r="K226" s="140">
        <f>I226/درآمدها!$F$12</f>
        <v>-1.9663916755314711E-3</v>
      </c>
      <c r="L226" s="54"/>
      <c r="M226" s="53">
        <v>0</v>
      </c>
      <c r="N226" s="54"/>
      <c r="O226" s="53">
        <v>0</v>
      </c>
      <c r="P226" s="56"/>
      <c r="Q226" s="53">
        <v>-454752800</v>
      </c>
      <c r="R226" s="54"/>
      <c r="S226" s="53">
        <f t="shared" si="2"/>
        <v>-454752800</v>
      </c>
      <c r="T226" s="40"/>
      <c r="U226" s="140">
        <f>S226/درآمدها!$F$12</f>
        <v>-1.9663916755314711E-3</v>
      </c>
      <c r="V226" s="52"/>
      <c r="W226" s="47"/>
    </row>
    <row r="227" spans="1:23" ht="21.75" customHeight="1" x14ac:dyDescent="0.2">
      <c r="A227" s="27" t="s">
        <v>495</v>
      </c>
      <c r="C227" s="53">
        <v>0</v>
      </c>
      <c r="D227" s="54"/>
      <c r="E227" s="53">
        <v>0</v>
      </c>
      <c r="F227" s="54"/>
      <c r="G227" s="53">
        <v>9745918</v>
      </c>
      <c r="H227" s="54"/>
      <c r="I227" s="53">
        <v>9745918</v>
      </c>
      <c r="J227" s="54"/>
      <c r="K227" s="140">
        <f>I227/درآمدها!$F$12</f>
        <v>4.2142218861791114E-5</v>
      </c>
      <c r="L227" s="54"/>
      <c r="M227" s="53">
        <v>0</v>
      </c>
      <c r="N227" s="54"/>
      <c r="O227" s="53">
        <v>0</v>
      </c>
      <c r="P227" s="56"/>
      <c r="Q227" s="53">
        <v>9745918</v>
      </c>
      <c r="R227" s="54"/>
      <c r="S227" s="53">
        <f t="shared" si="2"/>
        <v>9745918</v>
      </c>
      <c r="T227" s="40"/>
      <c r="U227" s="140">
        <f>S227/درآمدها!$F$12</f>
        <v>4.2142218861791114E-5</v>
      </c>
      <c r="V227" s="52"/>
      <c r="W227" s="47"/>
    </row>
    <row r="228" spans="1:23" ht="21.75" customHeight="1" x14ac:dyDescent="0.2">
      <c r="A228" s="27" t="s">
        <v>496</v>
      </c>
      <c r="C228" s="53">
        <v>0</v>
      </c>
      <c r="D228" s="54"/>
      <c r="E228" s="53">
        <v>0</v>
      </c>
      <c r="F228" s="54"/>
      <c r="G228" s="53">
        <v>30928449</v>
      </c>
      <c r="H228" s="54"/>
      <c r="I228" s="53">
        <v>30928449</v>
      </c>
      <c r="J228" s="54"/>
      <c r="K228" s="140">
        <f>I228/درآمدها!$F$12</f>
        <v>1.3373737259165781E-4</v>
      </c>
      <c r="L228" s="54"/>
      <c r="M228" s="53">
        <v>0</v>
      </c>
      <c r="N228" s="54"/>
      <c r="O228" s="53">
        <v>0</v>
      </c>
      <c r="P228" s="56"/>
      <c r="Q228" s="53">
        <v>30928449</v>
      </c>
      <c r="R228" s="54"/>
      <c r="S228" s="53">
        <f t="shared" si="2"/>
        <v>30928449</v>
      </c>
      <c r="T228" s="40"/>
      <c r="U228" s="140">
        <f>S228/درآمدها!$F$12</f>
        <v>1.3373737259165781E-4</v>
      </c>
      <c r="V228" s="52"/>
      <c r="W228" s="47"/>
    </row>
    <row r="229" spans="1:23" ht="21.75" customHeight="1" x14ac:dyDescent="0.2">
      <c r="A229" s="27" t="s">
        <v>497</v>
      </c>
      <c r="C229" s="53">
        <v>0</v>
      </c>
      <c r="D229" s="54"/>
      <c r="E229" s="53">
        <v>0</v>
      </c>
      <c r="F229" s="54"/>
      <c r="G229" s="53">
        <v>96876</v>
      </c>
      <c r="H229" s="54"/>
      <c r="I229" s="53">
        <v>96876</v>
      </c>
      <c r="J229" s="54"/>
      <c r="K229" s="140">
        <f>I229/درآمدها!$F$12</f>
        <v>4.18900466272636E-7</v>
      </c>
      <c r="L229" s="54"/>
      <c r="M229" s="53">
        <v>0</v>
      </c>
      <c r="N229" s="54"/>
      <c r="O229" s="53">
        <v>0</v>
      </c>
      <c r="P229" s="56"/>
      <c r="Q229" s="53">
        <v>96876</v>
      </c>
      <c r="R229" s="54"/>
      <c r="S229" s="53">
        <f t="shared" si="2"/>
        <v>96876</v>
      </c>
      <c r="T229" s="40"/>
      <c r="U229" s="140">
        <f>S229/درآمدها!$F$12</f>
        <v>4.18900466272636E-7</v>
      </c>
      <c r="V229" s="52"/>
      <c r="W229" s="47"/>
    </row>
    <row r="230" spans="1:23" ht="21.75" customHeight="1" x14ac:dyDescent="0.2">
      <c r="A230" s="27" t="s">
        <v>498</v>
      </c>
      <c r="C230" s="53">
        <v>0</v>
      </c>
      <c r="D230" s="54"/>
      <c r="E230" s="53">
        <v>0</v>
      </c>
      <c r="F230" s="54"/>
      <c r="G230" s="53">
        <v>1060295</v>
      </c>
      <c r="H230" s="54"/>
      <c r="I230" s="53">
        <v>1060295</v>
      </c>
      <c r="J230" s="54"/>
      <c r="K230" s="140">
        <f>I230/درآمدها!$F$12</f>
        <v>4.5848101685303334E-6</v>
      </c>
      <c r="L230" s="54"/>
      <c r="M230" s="53">
        <v>0</v>
      </c>
      <c r="N230" s="54"/>
      <c r="O230" s="53">
        <v>0</v>
      </c>
      <c r="P230" s="56"/>
      <c r="Q230" s="53">
        <v>1060295</v>
      </c>
      <c r="R230" s="54"/>
      <c r="S230" s="53">
        <f t="shared" si="2"/>
        <v>1060295</v>
      </c>
      <c r="T230" s="40"/>
      <c r="U230" s="140">
        <f>S230/درآمدها!$F$12</f>
        <v>4.5848101685303334E-6</v>
      </c>
      <c r="V230" s="52"/>
      <c r="W230" s="47"/>
    </row>
    <row r="231" spans="1:23" ht="21.75" customHeight="1" x14ac:dyDescent="0.2">
      <c r="A231" s="27" t="s">
        <v>499</v>
      </c>
      <c r="C231" s="53">
        <v>0</v>
      </c>
      <c r="D231" s="54"/>
      <c r="E231" s="53">
        <v>0</v>
      </c>
      <c r="F231" s="54"/>
      <c r="G231" s="53">
        <v>-39087608</v>
      </c>
      <c r="H231" s="54"/>
      <c r="I231" s="53">
        <v>-39087608</v>
      </c>
      <c r="J231" s="54"/>
      <c r="K231" s="140">
        <f>I231/درآمدها!$F$12</f>
        <v>-1.6901830398325713E-4</v>
      </c>
      <c r="L231" s="54"/>
      <c r="M231" s="53">
        <v>0</v>
      </c>
      <c r="N231" s="54"/>
      <c r="O231" s="53">
        <v>0</v>
      </c>
      <c r="P231" s="56"/>
      <c r="Q231" s="53">
        <v>-39087608</v>
      </c>
      <c r="R231" s="54"/>
      <c r="S231" s="53">
        <f t="shared" si="2"/>
        <v>-39087608</v>
      </c>
      <c r="T231" s="40"/>
      <c r="U231" s="140">
        <f>S231/درآمدها!$F$12</f>
        <v>-1.6901830398325713E-4</v>
      </c>
      <c r="V231" s="52"/>
      <c r="W231" s="47"/>
    </row>
    <row r="232" spans="1:23" ht="21.75" customHeight="1" x14ac:dyDescent="0.2">
      <c r="A232" s="27" t="s">
        <v>500</v>
      </c>
      <c r="C232" s="53">
        <v>0</v>
      </c>
      <c r="D232" s="54"/>
      <c r="E232" s="53">
        <v>0</v>
      </c>
      <c r="F232" s="54"/>
      <c r="G232" s="53">
        <v>-32045690</v>
      </c>
      <c r="H232" s="54"/>
      <c r="I232" s="53">
        <v>-32045690</v>
      </c>
      <c r="J232" s="54"/>
      <c r="K232" s="140">
        <f>I232/درآمدها!$F$12</f>
        <v>-1.3856842234432004E-4</v>
      </c>
      <c r="L232" s="54"/>
      <c r="M232" s="53">
        <v>0</v>
      </c>
      <c r="N232" s="54"/>
      <c r="O232" s="53">
        <v>0</v>
      </c>
      <c r="P232" s="56"/>
      <c r="Q232" s="53">
        <v>-32045690</v>
      </c>
      <c r="R232" s="54"/>
      <c r="S232" s="53">
        <f t="shared" si="2"/>
        <v>-32045690</v>
      </c>
      <c r="T232" s="40"/>
      <c r="U232" s="140">
        <f>S232/درآمدها!$F$12</f>
        <v>-1.3856842234432004E-4</v>
      </c>
      <c r="V232" s="52"/>
      <c r="W232" s="47"/>
    </row>
    <row r="233" spans="1:23" ht="21.75" customHeight="1" x14ac:dyDescent="0.2">
      <c r="A233" s="27" t="s">
        <v>501</v>
      </c>
      <c r="C233" s="53">
        <v>0</v>
      </c>
      <c r="D233" s="54"/>
      <c r="E233" s="53">
        <v>0</v>
      </c>
      <c r="F233" s="54"/>
      <c r="G233" s="53">
        <v>6674386</v>
      </c>
      <c r="H233" s="54"/>
      <c r="I233" s="53">
        <v>6674386</v>
      </c>
      <c r="J233" s="54"/>
      <c r="K233" s="140">
        <f>I233/درآمدها!$F$12</f>
        <v>2.8860640483541371E-5</v>
      </c>
      <c r="L233" s="54"/>
      <c r="M233" s="53">
        <v>0</v>
      </c>
      <c r="N233" s="54"/>
      <c r="O233" s="53">
        <v>0</v>
      </c>
      <c r="P233" s="56"/>
      <c r="Q233" s="53">
        <v>6674386</v>
      </c>
      <c r="R233" s="54"/>
      <c r="S233" s="53">
        <f t="shared" si="2"/>
        <v>6674386</v>
      </c>
      <c r="T233" s="40"/>
      <c r="U233" s="140">
        <f>S233/درآمدها!$F$12</f>
        <v>2.8860640483541371E-5</v>
      </c>
      <c r="V233" s="52"/>
      <c r="W233" s="47"/>
    </row>
    <row r="234" spans="1:23" ht="21.75" customHeight="1" x14ac:dyDescent="0.2">
      <c r="A234" s="27" t="s">
        <v>502</v>
      </c>
      <c r="C234" s="53">
        <v>0</v>
      </c>
      <c r="D234" s="54"/>
      <c r="E234" s="53">
        <v>0</v>
      </c>
      <c r="F234" s="54"/>
      <c r="G234" s="53">
        <v>138482382</v>
      </c>
      <c r="H234" s="54"/>
      <c r="I234" s="53">
        <v>138482382</v>
      </c>
      <c r="J234" s="54"/>
      <c r="K234" s="140">
        <f>I234/درآمدها!$F$12</f>
        <v>5.9881017373080326E-4</v>
      </c>
      <c r="L234" s="54"/>
      <c r="M234" s="53">
        <v>0</v>
      </c>
      <c r="N234" s="54"/>
      <c r="O234" s="53">
        <v>0</v>
      </c>
      <c r="P234" s="56"/>
      <c r="Q234" s="53">
        <v>138482382</v>
      </c>
      <c r="R234" s="54"/>
      <c r="S234" s="53">
        <f t="shared" si="2"/>
        <v>138482382</v>
      </c>
      <c r="T234" s="40"/>
      <c r="U234" s="140">
        <f>S234/درآمدها!$F$12</f>
        <v>5.9881017373080326E-4</v>
      </c>
      <c r="V234" s="52"/>
      <c r="W234" s="47"/>
    </row>
    <row r="235" spans="1:23" ht="21.75" customHeight="1" x14ac:dyDescent="0.2">
      <c r="A235" s="27" t="s">
        <v>503</v>
      </c>
      <c r="C235" s="53">
        <v>0</v>
      </c>
      <c r="D235" s="54"/>
      <c r="E235" s="53">
        <v>0</v>
      </c>
      <c r="F235" s="54"/>
      <c r="G235" s="53">
        <v>-22595148</v>
      </c>
      <c r="H235" s="54"/>
      <c r="I235" s="53">
        <v>-22595148</v>
      </c>
      <c r="J235" s="54"/>
      <c r="K235" s="140">
        <f>I235/درآمدها!$F$12</f>
        <v>-9.7703435656914186E-5</v>
      </c>
      <c r="L235" s="54"/>
      <c r="M235" s="53">
        <v>0</v>
      </c>
      <c r="N235" s="54"/>
      <c r="O235" s="53">
        <v>0</v>
      </c>
      <c r="P235" s="56"/>
      <c r="Q235" s="53">
        <v>-22595148</v>
      </c>
      <c r="R235" s="54"/>
      <c r="S235" s="53">
        <f t="shared" si="2"/>
        <v>-22595148</v>
      </c>
      <c r="T235" s="40"/>
      <c r="U235" s="140">
        <f>S235/درآمدها!$F$12</f>
        <v>-9.7703435656914186E-5</v>
      </c>
      <c r="V235" s="52"/>
      <c r="W235" s="47"/>
    </row>
    <row r="236" spans="1:23" ht="21.75" customHeight="1" x14ac:dyDescent="0.2">
      <c r="A236" s="27" t="s">
        <v>504</v>
      </c>
      <c r="C236" s="53">
        <v>0</v>
      </c>
      <c r="D236" s="54"/>
      <c r="E236" s="53">
        <v>0</v>
      </c>
      <c r="F236" s="54"/>
      <c r="G236" s="53">
        <v>718985085</v>
      </c>
      <c r="H236" s="54"/>
      <c r="I236" s="53">
        <v>718985085</v>
      </c>
      <c r="J236" s="54"/>
      <c r="K236" s="140">
        <f>I236/درآمدها!$F$12</f>
        <v>3.1089556479372686E-3</v>
      </c>
      <c r="L236" s="54"/>
      <c r="M236" s="53">
        <v>0</v>
      </c>
      <c r="N236" s="54"/>
      <c r="O236" s="53">
        <v>0</v>
      </c>
      <c r="P236" s="56"/>
      <c r="Q236" s="53">
        <v>718985085</v>
      </c>
      <c r="R236" s="54"/>
      <c r="S236" s="53">
        <f t="shared" si="2"/>
        <v>718985085</v>
      </c>
      <c r="T236" s="40"/>
      <c r="U236" s="140">
        <f>S236/درآمدها!$F$12</f>
        <v>3.1089556479372686E-3</v>
      </c>
      <c r="V236" s="52"/>
      <c r="W236" s="47"/>
    </row>
    <row r="237" spans="1:23" ht="21.75" customHeight="1" x14ac:dyDescent="0.2">
      <c r="A237" s="27" t="s">
        <v>505</v>
      </c>
      <c r="C237" s="53">
        <v>0</v>
      </c>
      <c r="D237" s="54"/>
      <c r="E237" s="53">
        <v>0</v>
      </c>
      <c r="F237" s="54"/>
      <c r="G237" s="53">
        <v>-889278886</v>
      </c>
      <c r="H237" s="54"/>
      <c r="I237" s="53">
        <v>-889278886</v>
      </c>
      <c r="J237" s="54"/>
      <c r="K237" s="140">
        <f>I237/درآمدها!$F$12</f>
        <v>-3.8453212353091615E-3</v>
      </c>
      <c r="L237" s="54"/>
      <c r="M237" s="53">
        <v>0</v>
      </c>
      <c r="N237" s="54"/>
      <c r="O237" s="53">
        <v>0</v>
      </c>
      <c r="P237" s="56"/>
      <c r="Q237" s="53">
        <v>-889278886</v>
      </c>
      <c r="R237" s="54"/>
      <c r="S237" s="53">
        <f t="shared" si="2"/>
        <v>-889278886</v>
      </c>
      <c r="T237" s="40"/>
      <c r="U237" s="140">
        <f>S237/درآمدها!$F$12</f>
        <v>-3.8453212353091615E-3</v>
      </c>
      <c r="V237" s="52"/>
      <c r="W237" s="47"/>
    </row>
    <row r="238" spans="1:23" ht="21.75" customHeight="1" x14ac:dyDescent="0.2">
      <c r="A238" s="27" t="s">
        <v>506</v>
      </c>
      <c r="C238" s="53">
        <v>0</v>
      </c>
      <c r="D238" s="54"/>
      <c r="E238" s="53">
        <v>0</v>
      </c>
      <c r="F238" s="54"/>
      <c r="G238" s="53">
        <v>837526145</v>
      </c>
      <c r="H238" s="54"/>
      <c r="I238" s="53">
        <v>837526145</v>
      </c>
      <c r="J238" s="54"/>
      <c r="K238" s="140">
        <f>I238/درآمدها!$F$12</f>
        <v>3.6215377663820075E-3</v>
      </c>
      <c r="L238" s="54"/>
      <c r="M238" s="53">
        <v>0</v>
      </c>
      <c r="N238" s="54"/>
      <c r="O238" s="53">
        <v>0</v>
      </c>
      <c r="P238" s="56"/>
      <c r="Q238" s="53">
        <v>837526145</v>
      </c>
      <c r="R238" s="54"/>
      <c r="S238" s="53">
        <f t="shared" si="2"/>
        <v>837526145</v>
      </c>
      <c r="T238" s="40"/>
      <c r="U238" s="140">
        <f>S238/درآمدها!$F$12</f>
        <v>3.6215377663820075E-3</v>
      </c>
      <c r="V238" s="52"/>
      <c r="W238" s="47"/>
    </row>
    <row r="239" spans="1:23" ht="21.75" customHeight="1" x14ac:dyDescent="0.2">
      <c r="A239" s="27" t="s">
        <v>507</v>
      </c>
      <c r="C239" s="53">
        <v>0</v>
      </c>
      <c r="D239" s="54"/>
      <c r="E239" s="53">
        <v>0</v>
      </c>
      <c r="F239" s="54"/>
      <c r="G239" s="53">
        <v>19579155</v>
      </c>
      <c r="H239" s="54"/>
      <c r="I239" s="53">
        <v>19579155</v>
      </c>
      <c r="J239" s="54"/>
      <c r="K239" s="140">
        <f>I239/درآمدها!$F$12</f>
        <v>8.466201286927838E-5</v>
      </c>
      <c r="L239" s="54"/>
      <c r="M239" s="53">
        <v>0</v>
      </c>
      <c r="N239" s="54"/>
      <c r="O239" s="53">
        <v>0</v>
      </c>
      <c r="P239" s="56"/>
      <c r="Q239" s="53">
        <v>19579155</v>
      </c>
      <c r="R239" s="54"/>
      <c r="S239" s="53">
        <f t="shared" si="2"/>
        <v>19579155</v>
      </c>
      <c r="T239" s="40"/>
      <c r="U239" s="140">
        <f>S239/درآمدها!$F$12</f>
        <v>8.466201286927838E-5</v>
      </c>
      <c r="V239" s="52"/>
      <c r="W239" s="47"/>
    </row>
    <row r="240" spans="1:23" ht="21.75" customHeight="1" x14ac:dyDescent="0.2">
      <c r="A240" s="27" t="s">
        <v>508</v>
      </c>
      <c r="C240" s="53">
        <v>0</v>
      </c>
      <c r="D240" s="54"/>
      <c r="E240" s="53">
        <v>0</v>
      </c>
      <c r="F240" s="54"/>
      <c r="G240" s="53">
        <v>279651964</v>
      </c>
      <c r="H240" s="54"/>
      <c r="I240" s="53">
        <v>279651964</v>
      </c>
      <c r="J240" s="54"/>
      <c r="K240" s="140">
        <f>I240/درآمدها!$F$12</f>
        <v>1.2092400399857388E-3</v>
      </c>
      <c r="L240" s="54"/>
      <c r="M240" s="53">
        <v>0</v>
      </c>
      <c r="N240" s="54"/>
      <c r="O240" s="53">
        <v>0</v>
      </c>
      <c r="P240" s="56"/>
      <c r="Q240" s="53">
        <v>279651964</v>
      </c>
      <c r="R240" s="54"/>
      <c r="S240" s="53">
        <f t="shared" si="2"/>
        <v>279651964</v>
      </c>
      <c r="T240" s="40"/>
      <c r="U240" s="140">
        <f>S240/درآمدها!$F$12</f>
        <v>1.2092400399857388E-3</v>
      </c>
      <c r="V240" s="52"/>
      <c r="W240" s="47"/>
    </row>
    <row r="241" spans="1:23" ht="21.75" customHeight="1" x14ac:dyDescent="0.2">
      <c r="A241" s="27" t="s">
        <v>509</v>
      </c>
      <c r="C241" s="53">
        <v>0</v>
      </c>
      <c r="D241" s="54"/>
      <c r="E241" s="53">
        <v>0</v>
      </c>
      <c r="F241" s="54"/>
      <c r="G241" s="53">
        <v>381041853</v>
      </c>
      <c r="H241" s="54"/>
      <c r="I241" s="53">
        <v>381041853</v>
      </c>
      <c r="J241" s="54"/>
      <c r="K241" s="140">
        <f>I241/درآمدها!$F$12</f>
        <v>1.6476589649767664E-3</v>
      </c>
      <c r="L241" s="54"/>
      <c r="M241" s="53">
        <v>0</v>
      </c>
      <c r="N241" s="54"/>
      <c r="O241" s="53">
        <v>0</v>
      </c>
      <c r="P241" s="56"/>
      <c r="Q241" s="53">
        <v>381041853</v>
      </c>
      <c r="R241" s="54"/>
      <c r="S241" s="53">
        <f t="shared" si="2"/>
        <v>381041853</v>
      </c>
      <c r="T241" s="40"/>
      <c r="U241" s="140">
        <f>S241/درآمدها!$F$12</f>
        <v>1.6476589649767664E-3</v>
      </c>
      <c r="V241" s="52"/>
      <c r="W241" s="47"/>
    </row>
    <row r="242" spans="1:23" ht="21.75" customHeight="1" x14ac:dyDescent="0.2">
      <c r="A242" s="27" t="s">
        <v>510</v>
      </c>
      <c r="C242" s="53">
        <v>0</v>
      </c>
      <c r="D242" s="54"/>
      <c r="E242" s="53">
        <v>0</v>
      </c>
      <c r="F242" s="54"/>
      <c r="G242" s="53">
        <v>32595605</v>
      </c>
      <c r="H242" s="54"/>
      <c r="I242" s="53">
        <v>32595605</v>
      </c>
      <c r="J242" s="54"/>
      <c r="K242" s="140">
        <f>I242/درآمدها!$F$12</f>
        <v>1.4094630386203669E-4</v>
      </c>
      <c r="L242" s="54"/>
      <c r="M242" s="53">
        <v>0</v>
      </c>
      <c r="N242" s="54"/>
      <c r="O242" s="53">
        <v>0</v>
      </c>
      <c r="P242" s="56"/>
      <c r="Q242" s="53">
        <v>32595605</v>
      </c>
      <c r="R242" s="54"/>
      <c r="S242" s="53">
        <f t="shared" si="2"/>
        <v>32595605</v>
      </c>
      <c r="T242" s="40"/>
      <c r="U242" s="140">
        <f>S242/درآمدها!$F$12</f>
        <v>1.4094630386203669E-4</v>
      </c>
      <c r="V242" s="52"/>
      <c r="W242" s="47"/>
    </row>
    <row r="243" spans="1:23" ht="21.75" customHeight="1" x14ac:dyDescent="0.2">
      <c r="A243" s="27" t="s">
        <v>511</v>
      </c>
      <c r="C243" s="53">
        <v>0</v>
      </c>
      <c r="D243" s="54"/>
      <c r="E243" s="53">
        <v>0</v>
      </c>
      <c r="F243" s="54"/>
      <c r="G243" s="53">
        <v>319054300</v>
      </c>
      <c r="H243" s="54"/>
      <c r="I243" s="53">
        <v>319054300</v>
      </c>
      <c r="J243" s="54"/>
      <c r="K243" s="140">
        <f>I243/درآمدها!$F$12</f>
        <v>1.3796192559177658E-3</v>
      </c>
      <c r="L243" s="54"/>
      <c r="M243" s="53">
        <v>0</v>
      </c>
      <c r="N243" s="54"/>
      <c r="O243" s="53">
        <v>0</v>
      </c>
      <c r="P243" s="56"/>
      <c r="Q243" s="53">
        <v>319054300</v>
      </c>
      <c r="R243" s="54"/>
      <c r="S243" s="53">
        <f t="shared" si="2"/>
        <v>319054300</v>
      </c>
      <c r="T243" s="40"/>
      <c r="U243" s="140">
        <f>S243/درآمدها!$F$12</f>
        <v>1.3796192559177658E-3</v>
      </c>
      <c r="V243" s="52"/>
      <c r="W243" s="47"/>
    </row>
    <row r="244" spans="1:23" ht="21.75" customHeight="1" x14ac:dyDescent="0.2">
      <c r="A244" s="27" t="s">
        <v>512</v>
      </c>
      <c r="C244" s="53">
        <v>0</v>
      </c>
      <c r="D244" s="54"/>
      <c r="E244" s="53">
        <v>0</v>
      </c>
      <c r="F244" s="54"/>
      <c r="G244" s="53">
        <v>39950774</v>
      </c>
      <c r="H244" s="54"/>
      <c r="I244" s="53">
        <v>39950774</v>
      </c>
      <c r="J244" s="54"/>
      <c r="K244" s="140">
        <f>I244/درآمدها!$F$12</f>
        <v>1.7275071076998125E-4</v>
      </c>
      <c r="L244" s="54"/>
      <c r="M244" s="53">
        <v>0</v>
      </c>
      <c r="N244" s="54"/>
      <c r="O244" s="53">
        <v>0</v>
      </c>
      <c r="P244" s="56"/>
      <c r="Q244" s="53">
        <v>39950774</v>
      </c>
      <c r="R244" s="54"/>
      <c r="S244" s="53">
        <f t="shared" si="2"/>
        <v>39950774</v>
      </c>
      <c r="T244" s="40"/>
      <c r="U244" s="140">
        <f>S244/درآمدها!$F$12</f>
        <v>1.7275071076998125E-4</v>
      </c>
      <c r="V244" s="52"/>
      <c r="W244" s="47"/>
    </row>
    <row r="245" spans="1:23" ht="21.75" customHeight="1" x14ac:dyDescent="0.2">
      <c r="A245" s="27" t="s">
        <v>513</v>
      </c>
      <c r="C245" s="53">
        <v>0</v>
      </c>
      <c r="D245" s="54"/>
      <c r="E245" s="53">
        <v>0</v>
      </c>
      <c r="F245" s="54"/>
      <c r="G245" s="53">
        <v>3071351860</v>
      </c>
      <c r="H245" s="54"/>
      <c r="I245" s="53">
        <v>3071351860</v>
      </c>
      <c r="J245" s="54"/>
      <c r="K245" s="140">
        <f>I245/درآمدها!$F$12</f>
        <v>1.3280799436819521E-2</v>
      </c>
      <c r="L245" s="54"/>
      <c r="M245" s="53">
        <v>0</v>
      </c>
      <c r="N245" s="54"/>
      <c r="O245" s="53">
        <v>0</v>
      </c>
      <c r="P245" s="56"/>
      <c r="Q245" s="53">
        <v>3071351860</v>
      </c>
      <c r="R245" s="54"/>
      <c r="S245" s="53">
        <f t="shared" si="2"/>
        <v>3071351860</v>
      </c>
      <c r="T245" s="40"/>
      <c r="U245" s="140">
        <f>S245/درآمدها!$F$12</f>
        <v>1.3280799436819521E-2</v>
      </c>
      <c r="V245" s="52"/>
      <c r="W245" s="47"/>
    </row>
    <row r="246" spans="1:23" ht="21.75" customHeight="1" x14ac:dyDescent="0.2">
      <c r="A246" s="27" t="s">
        <v>514</v>
      </c>
      <c r="C246" s="53">
        <v>0</v>
      </c>
      <c r="D246" s="54"/>
      <c r="E246" s="53">
        <v>0</v>
      </c>
      <c r="F246" s="54"/>
      <c r="G246" s="53">
        <v>1725687726</v>
      </c>
      <c r="H246" s="54"/>
      <c r="I246" s="53">
        <v>1725687726</v>
      </c>
      <c r="J246" s="54"/>
      <c r="K246" s="140">
        <f>I246/درآمدها!$F$12</f>
        <v>7.4620276751967973E-3</v>
      </c>
      <c r="L246" s="54"/>
      <c r="M246" s="53">
        <v>0</v>
      </c>
      <c r="N246" s="54"/>
      <c r="O246" s="53">
        <v>0</v>
      </c>
      <c r="P246" s="56"/>
      <c r="Q246" s="53">
        <v>1725687726</v>
      </c>
      <c r="R246" s="54"/>
      <c r="S246" s="53">
        <f t="shared" si="2"/>
        <v>1725687726</v>
      </c>
      <c r="T246" s="40"/>
      <c r="U246" s="140">
        <f>S246/درآمدها!$F$12</f>
        <v>7.4620276751967973E-3</v>
      </c>
      <c r="V246" s="52"/>
      <c r="W246" s="47"/>
    </row>
    <row r="247" spans="1:23" ht="21.75" customHeight="1" x14ac:dyDescent="0.2">
      <c r="A247" s="27" t="s">
        <v>515</v>
      </c>
      <c r="C247" s="53">
        <v>0</v>
      </c>
      <c r="D247" s="54"/>
      <c r="E247" s="53">
        <v>0</v>
      </c>
      <c r="F247" s="54"/>
      <c r="G247" s="53">
        <v>1439629</v>
      </c>
      <c r="H247" s="54"/>
      <c r="I247" s="53">
        <v>1439629</v>
      </c>
      <c r="J247" s="54"/>
      <c r="K247" s="140">
        <f>I247/درآمدها!$F$12</f>
        <v>6.2250842247781567E-6</v>
      </c>
      <c r="L247" s="54"/>
      <c r="M247" s="53">
        <v>0</v>
      </c>
      <c r="N247" s="54"/>
      <c r="O247" s="53">
        <v>0</v>
      </c>
      <c r="P247" s="56"/>
      <c r="Q247" s="53">
        <v>1439629</v>
      </c>
      <c r="R247" s="54"/>
      <c r="S247" s="53">
        <f t="shared" si="2"/>
        <v>1439629</v>
      </c>
      <c r="T247" s="40"/>
      <c r="U247" s="140">
        <f>S247/درآمدها!$F$12</f>
        <v>6.2250842247781567E-6</v>
      </c>
      <c r="V247" s="52"/>
      <c r="W247" s="47"/>
    </row>
    <row r="248" spans="1:23" ht="21.75" customHeight="1" x14ac:dyDescent="0.2">
      <c r="A248" s="27" t="s">
        <v>516</v>
      </c>
      <c r="C248" s="53">
        <v>0</v>
      </c>
      <c r="D248" s="54"/>
      <c r="E248" s="53">
        <v>0</v>
      </c>
      <c r="F248" s="54"/>
      <c r="G248" s="53">
        <v>18000</v>
      </c>
      <c r="H248" s="54"/>
      <c r="I248" s="53">
        <v>18000</v>
      </c>
      <c r="J248" s="54"/>
      <c r="K248" s="140">
        <f>I248/درآمدها!$F$12</f>
        <v>7.7833605773436641E-8</v>
      </c>
      <c r="L248" s="54"/>
      <c r="M248" s="53">
        <v>0</v>
      </c>
      <c r="N248" s="54"/>
      <c r="O248" s="53">
        <v>0</v>
      </c>
      <c r="P248" s="56"/>
      <c r="Q248" s="53">
        <v>18000</v>
      </c>
      <c r="R248" s="54"/>
      <c r="S248" s="53">
        <f t="shared" si="2"/>
        <v>18000</v>
      </c>
      <c r="T248" s="40"/>
      <c r="U248" s="140">
        <f>S248/درآمدها!$F$12</f>
        <v>7.7833605773436641E-8</v>
      </c>
      <c r="V248" s="52"/>
      <c r="W248" s="47"/>
    </row>
    <row r="249" spans="1:23" ht="21.75" customHeight="1" x14ac:dyDescent="0.2">
      <c r="A249" s="27" t="s">
        <v>517</v>
      </c>
      <c r="C249" s="53">
        <v>0</v>
      </c>
      <c r="D249" s="54"/>
      <c r="E249" s="53">
        <v>0</v>
      </c>
      <c r="F249" s="54"/>
      <c r="G249" s="53">
        <v>32421297</v>
      </c>
      <c r="H249" s="54"/>
      <c r="I249" s="53">
        <v>32421297</v>
      </c>
      <c r="J249" s="54"/>
      <c r="K249" s="140">
        <f>I249/درآمدها!$F$12</f>
        <v>1.4019258052008356E-4</v>
      </c>
      <c r="L249" s="54"/>
      <c r="M249" s="53">
        <v>0</v>
      </c>
      <c r="N249" s="54"/>
      <c r="O249" s="53">
        <v>0</v>
      </c>
      <c r="P249" s="56"/>
      <c r="Q249" s="53">
        <v>32421297</v>
      </c>
      <c r="R249" s="54"/>
      <c r="S249" s="53">
        <f t="shared" si="2"/>
        <v>32421297</v>
      </c>
      <c r="T249" s="40"/>
      <c r="U249" s="140">
        <f>S249/درآمدها!$F$12</f>
        <v>1.4019258052008356E-4</v>
      </c>
      <c r="V249" s="52"/>
      <c r="W249" s="47"/>
    </row>
    <row r="250" spans="1:23" ht="21.75" customHeight="1" x14ac:dyDescent="0.2">
      <c r="A250" s="27" t="s">
        <v>518</v>
      </c>
      <c r="C250" s="53">
        <v>0</v>
      </c>
      <c r="D250" s="54"/>
      <c r="E250" s="53">
        <v>0</v>
      </c>
      <c r="F250" s="54"/>
      <c r="G250" s="53">
        <v>4054157</v>
      </c>
      <c r="H250" s="54"/>
      <c r="I250" s="53">
        <v>4054157</v>
      </c>
      <c r="J250" s="54"/>
      <c r="K250" s="140">
        <f>I250/درآمدها!$F$12</f>
        <v>1.75305365378677E-5</v>
      </c>
      <c r="L250" s="54"/>
      <c r="M250" s="53">
        <v>0</v>
      </c>
      <c r="N250" s="54"/>
      <c r="O250" s="53">
        <v>0</v>
      </c>
      <c r="P250" s="56"/>
      <c r="Q250" s="53">
        <v>4054157</v>
      </c>
      <c r="R250" s="54"/>
      <c r="S250" s="53">
        <f t="shared" si="2"/>
        <v>4054157</v>
      </c>
      <c r="T250" s="40"/>
      <c r="U250" s="140">
        <f>S250/درآمدها!$F$12</f>
        <v>1.75305365378677E-5</v>
      </c>
      <c r="V250" s="52"/>
      <c r="W250" s="47"/>
    </row>
    <row r="251" spans="1:23" ht="21.75" customHeight="1" thickBot="1" x14ac:dyDescent="0.25">
      <c r="A251" s="168" t="s">
        <v>458</v>
      </c>
      <c r="C251" s="82">
        <f>SUM(C218:C250)</f>
        <v>2836200658</v>
      </c>
      <c r="D251" s="83"/>
      <c r="E251" s="82">
        <f>SUM(E218:E250)</f>
        <v>-431639699239</v>
      </c>
      <c r="F251" s="83"/>
      <c r="G251" s="82">
        <f>SUM(G218:G250)</f>
        <v>6840924822</v>
      </c>
      <c r="H251" s="83"/>
      <c r="I251" s="82">
        <f>SUM(I218:I250)</f>
        <v>-421962573759</v>
      </c>
      <c r="J251" s="83"/>
      <c r="K251" s="170">
        <f>SUM(K218:K250)</f>
        <v>-1.8246038120612598</v>
      </c>
      <c r="L251" s="83"/>
      <c r="M251" s="82">
        <f>SUM(M218:M250)</f>
        <v>46063443550</v>
      </c>
      <c r="N251" s="144"/>
      <c r="O251" s="82">
        <f>SUM(O218:O250)</f>
        <v>-227035235498</v>
      </c>
      <c r="P251" s="144"/>
      <c r="Q251" s="82">
        <f>SUM(Q218:Q250)</f>
        <v>82606172379</v>
      </c>
      <c r="R251" s="83"/>
      <c r="S251" s="82">
        <f>SUM(S218:S250)</f>
        <v>-98365619569</v>
      </c>
      <c r="T251" s="145"/>
      <c r="U251" s="170">
        <f>SUM(U218:U250)</f>
        <v>-0.42534171417741057</v>
      </c>
      <c r="V251" s="52"/>
      <c r="W251" s="47"/>
    </row>
    <row r="252" spans="1:23" ht="21.75" customHeight="1" thickTop="1" x14ac:dyDescent="0.2">
      <c r="A252" s="194">
        <v>16</v>
      </c>
      <c r="B252" s="194"/>
      <c r="C252" s="194"/>
      <c r="D252" s="194"/>
      <c r="E252" s="194"/>
      <c r="F252" s="194"/>
      <c r="G252" s="194"/>
      <c r="H252" s="194"/>
      <c r="I252" s="194"/>
      <c r="J252" s="194"/>
      <c r="K252" s="194"/>
      <c r="L252" s="194"/>
      <c r="M252" s="194"/>
      <c r="N252" s="194"/>
      <c r="O252" s="194"/>
      <c r="P252" s="194"/>
      <c r="Q252" s="194"/>
      <c r="R252" s="194"/>
      <c r="S252" s="194"/>
      <c r="T252" s="194"/>
      <c r="U252" s="194"/>
      <c r="V252" s="52"/>
      <c r="W252" s="47"/>
    </row>
    <row r="253" spans="1:23" ht="21.75" customHeight="1" x14ac:dyDescent="0.2">
      <c r="A253" s="188" t="s">
        <v>0</v>
      </c>
      <c r="B253" s="188"/>
      <c r="C253" s="188"/>
      <c r="D253" s="188"/>
      <c r="E253" s="188"/>
      <c r="F253" s="188"/>
      <c r="G253" s="188"/>
      <c r="H253" s="188"/>
      <c r="I253" s="188"/>
      <c r="J253" s="188"/>
      <c r="K253" s="188"/>
      <c r="L253" s="188"/>
      <c r="M253" s="188"/>
      <c r="N253" s="188"/>
      <c r="O253" s="188"/>
      <c r="P253" s="188"/>
      <c r="Q253" s="188"/>
      <c r="R253" s="188"/>
      <c r="S253" s="188"/>
      <c r="T253" s="188"/>
      <c r="U253" s="188"/>
      <c r="V253" s="52"/>
      <c r="W253" s="47"/>
    </row>
    <row r="254" spans="1:23" ht="21.75" customHeight="1" x14ac:dyDescent="0.2">
      <c r="A254" s="188" t="s">
        <v>293</v>
      </c>
      <c r="B254" s="188"/>
      <c r="C254" s="188"/>
      <c r="D254" s="188"/>
      <c r="E254" s="188"/>
      <c r="F254" s="188"/>
      <c r="G254" s="188"/>
      <c r="H254" s="188"/>
      <c r="I254" s="188"/>
      <c r="J254" s="188"/>
      <c r="K254" s="188"/>
      <c r="L254" s="188"/>
      <c r="M254" s="188"/>
      <c r="N254" s="188"/>
      <c r="O254" s="188"/>
      <c r="P254" s="188"/>
      <c r="Q254" s="188"/>
      <c r="R254" s="188"/>
      <c r="S254" s="188"/>
      <c r="T254" s="188"/>
      <c r="U254" s="188"/>
      <c r="V254" s="52"/>
      <c r="W254" s="47"/>
    </row>
    <row r="255" spans="1:23" ht="21.75" customHeight="1" x14ac:dyDescent="0.2">
      <c r="A255" s="188" t="s">
        <v>2</v>
      </c>
      <c r="B255" s="188"/>
      <c r="C255" s="188"/>
      <c r="D255" s="188"/>
      <c r="E255" s="188"/>
      <c r="F255" s="188"/>
      <c r="G255" s="188"/>
      <c r="H255" s="188"/>
      <c r="I255" s="188"/>
      <c r="J255" s="188"/>
      <c r="K255" s="188"/>
      <c r="L255" s="188"/>
      <c r="M255" s="188"/>
      <c r="N255" s="188"/>
      <c r="O255" s="188"/>
      <c r="P255" s="188"/>
      <c r="Q255" s="188"/>
      <c r="R255" s="188"/>
      <c r="S255" s="188"/>
      <c r="T255" s="188"/>
      <c r="U255" s="188"/>
      <c r="V255" s="52"/>
      <c r="W255" s="47"/>
    </row>
    <row r="256" spans="1:23" ht="21.75" customHeight="1" x14ac:dyDescent="0.2">
      <c r="A256" s="130" t="s">
        <v>607</v>
      </c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138"/>
      <c r="V256" s="52"/>
      <c r="W256" s="47"/>
    </row>
    <row r="257" spans="1:23" ht="21.75" customHeight="1" x14ac:dyDescent="0.2">
      <c r="C257" s="195" t="s">
        <v>308</v>
      </c>
      <c r="D257" s="195"/>
      <c r="E257" s="195"/>
      <c r="F257" s="195"/>
      <c r="G257" s="195"/>
      <c r="H257" s="195"/>
      <c r="I257" s="195"/>
      <c r="J257" s="195"/>
      <c r="K257" s="195"/>
      <c r="M257" s="195" t="s">
        <v>309</v>
      </c>
      <c r="N257" s="195"/>
      <c r="O257" s="195"/>
      <c r="P257" s="195"/>
      <c r="Q257" s="195"/>
      <c r="R257" s="195"/>
      <c r="S257" s="195"/>
      <c r="T257" s="195"/>
      <c r="U257" s="195"/>
      <c r="V257" s="52"/>
      <c r="W257" s="47"/>
    </row>
    <row r="258" spans="1:23" ht="21.75" customHeight="1" x14ac:dyDescent="0.2">
      <c r="C258" s="3"/>
      <c r="D258" s="3"/>
      <c r="E258" s="3"/>
      <c r="F258" s="3"/>
      <c r="G258" s="3"/>
      <c r="H258" s="3"/>
      <c r="I258" s="191" t="s">
        <v>79</v>
      </c>
      <c r="J258" s="191"/>
      <c r="K258" s="191"/>
      <c r="M258" s="3"/>
      <c r="N258" s="3"/>
      <c r="O258" s="3"/>
      <c r="P258" s="3"/>
      <c r="Q258" s="3"/>
      <c r="R258" s="3"/>
      <c r="S258" s="191" t="s">
        <v>79</v>
      </c>
      <c r="T258" s="191"/>
      <c r="U258" s="191"/>
      <c r="V258" s="52"/>
      <c r="W258" s="47"/>
    </row>
    <row r="259" spans="1:23" ht="21.75" customHeight="1" x14ac:dyDescent="0.2">
      <c r="A259" s="24" t="s">
        <v>310</v>
      </c>
      <c r="C259" s="10" t="s">
        <v>311</v>
      </c>
      <c r="E259" s="10" t="s">
        <v>312</v>
      </c>
      <c r="G259" s="10" t="s">
        <v>313</v>
      </c>
      <c r="I259" s="11" t="s">
        <v>282</v>
      </c>
      <c r="J259" s="3"/>
      <c r="K259" s="137" t="s">
        <v>298</v>
      </c>
      <c r="M259" s="10" t="s">
        <v>311</v>
      </c>
      <c r="O259" s="133" t="s">
        <v>312</v>
      </c>
      <c r="P259" s="26"/>
      <c r="Q259" s="10" t="s">
        <v>313</v>
      </c>
      <c r="S259" s="134" t="s">
        <v>282</v>
      </c>
      <c r="T259" s="3"/>
      <c r="U259" s="137" t="s">
        <v>298</v>
      </c>
      <c r="V259" s="52"/>
      <c r="W259" s="47"/>
    </row>
    <row r="260" spans="1:23" ht="21.75" customHeight="1" x14ac:dyDescent="0.2">
      <c r="A260" s="27" t="s">
        <v>457</v>
      </c>
      <c r="C260" s="45">
        <f>C251</f>
        <v>2836200658</v>
      </c>
      <c r="D260" s="42"/>
      <c r="E260" s="45">
        <f>E251</f>
        <v>-431639699239</v>
      </c>
      <c r="F260" s="42"/>
      <c r="G260" s="45">
        <f>G251</f>
        <v>6840924822</v>
      </c>
      <c r="H260" s="42"/>
      <c r="I260" s="45">
        <f>I251</f>
        <v>-421962573759</v>
      </c>
      <c r="J260" s="42"/>
      <c r="K260" s="136">
        <f>K251</f>
        <v>-1.8246038120612598</v>
      </c>
      <c r="L260" s="42"/>
      <c r="M260" s="45">
        <f>M251</f>
        <v>46063443550</v>
      </c>
      <c r="N260" s="42"/>
      <c r="O260" s="45">
        <f>O251</f>
        <v>-227035235498</v>
      </c>
      <c r="P260" s="44"/>
      <c r="Q260" s="45">
        <f>Q251</f>
        <v>82606172379</v>
      </c>
      <c r="R260" s="42"/>
      <c r="S260" s="45">
        <f>S251</f>
        <v>-98365619569</v>
      </c>
      <c r="T260" s="40"/>
      <c r="U260" s="136">
        <f>U251</f>
        <v>-0.42534171417741057</v>
      </c>
      <c r="V260" s="52"/>
      <c r="W260" s="47"/>
    </row>
    <row r="261" spans="1:23" ht="21.75" customHeight="1" x14ac:dyDescent="0.2">
      <c r="A261" s="27" t="s">
        <v>519</v>
      </c>
      <c r="C261" s="53">
        <v>0</v>
      </c>
      <c r="D261" s="54"/>
      <c r="E261" s="53">
        <v>0</v>
      </c>
      <c r="F261" s="53">
        <v>0</v>
      </c>
      <c r="G261" s="53">
        <v>2364422467</v>
      </c>
      <c r="H261" s="54"/>
      <c r="I261" s="53">
        <f t="shared" ref="I261:I292" si="4">C261+E261+G261</f>
        <v>2364422467</v>
      </c>
      <c r="J261" s="53">
        <v>0</v>
      </c>
      <c r="K261" s="140">
        <f>I261/درآمدها!$F$12</f>
        <v>1.022397367657414E-2</v>
      </c>
      <c r="L261" s="54"/>
      <c r="M261" s="53">
        <v>0</v>
      </c>
      <c r="N261" s="54"/>
      <c r="O261" s="53">
        <v>0</v>
      </c>
      <c r="P261" s="56"/>
      <c r="Q261" s="53">
        <v>2364422467</v>
      </c>
      <c r="R261" s="54"/>
      <c r="S261" s="53">
        <f t="shared" si="2"/>
        <v>2364422467</v>
      </c>
      <c r="T261" s="40"/>
      <c r="U261" s="140">
        <f>S261/درآمدها!$F$12</f>
        <v>1.022397367657414E-2</v>
      </c>
      <c r="V261" s="52"/>
      <c r="W261" s="47"/>
    </row>
    <row r="262" spans="1:23" ht="21.75" customHeight="1" x14ac:dyDescent="0.2">
      <c r="A262" s="27" t="s">
        <v>520</v>
      </c>
      <c r="C262" s="53">
        <v>0</v>
      </c>
      <c r="D262" s="54"/>
      <c r="E262" s="53">
        <v>0</v>
      </c>
      <c r="F262" s="53">
        <v>0</v>
      </c>
      <c r="G262" s="53">
        <v>19833660</v>
      </c>
      <c r="H262" s="54"/>
      <c r="I262" s="53">
        <f t="shared" si="4"/>
        <v>19833660</v>
      </c>
      <c r="J262" s="53">
        <v>0</v>
      </c>
      <c r="K262" s="140">
        <f>I262/درآمدها!$F$12</f>
        <v>8.5762515193576639E-5</v>
      </c>
      <c r="L262" s="54"/>
      <c r="M262" s="53">
        <v>0</v>
      </c>
      <c r="N262" s="54"/>
      <c r="O262" s="53">
        <v>0</v>
      </c>
      <c r="P262" s="56"/>
      <c r="Q262" s="53">
        <v>19833660</v>
      </c>
      <c r="R262" s="54"/>
      <c r="S262" s="53">
        <f t="shared" ref="S262:S345" si="5">M262+O262+Q262</f>
        <v>19833660</v>
      </c>
      <c r="T262" s="40"/>
      <c r="U262" s="140">
        <f>S262/درآمدها!$F$12</f>
        <v>8.5762515193576639E-5</v>
      </c>
      <c r="V262" s="52"/>
      <c r="W262" s="47"/>
    </row>
    <row r="263" spans="1:23" ht="21.75" customHeight="1" x14ac:dyDescent="0.2">
      <c r="A263" s="27" t="s">
        <v>521</v>
      </c>
      <c r="C263" s="53">
        <v>0</v>
      </c>
      <c r="D263" s="54"/>
      <c r="E263" s="53">
        <v>0</v>
      </c>
      <c r="F263" s="53">
        <v>0</v>
      </c>
      <c r="G263" s="53">
        <v>91545102</v>
      </c>
      <c r="H263" s="54"/>
      <c r="I263" s="53">
        <f t="shared" si="4"/>
        <v>91545102</v>
      </c>
      <c r="J263" s="53">
        <v>0</v>
      </c>
      <c r="K263" s="140">
        <f>I263/درآمدها!$F$12</f>
        <v>3.9584918775316922E-4</v>
      </c>
      <c r="L263" s="54"/>
      <c r="M263" s="53">
        <v>0</v>
      </c>
      <c r="N263" s="54"/>
      <c r="O263" s="53">
        <v>0</v>
      </c>
      <c r="P263" s="56"/>
      <c r="Q263" s="53">
        <v>91545102</v>
      </c>
      <c r="R263" s="54"/>
      <c r="S263" s="53">
        <f t="shared" si="5"/>
        <v>91545102</v>
      </c>
      <c r="T263" s="40"/>
      <c r="U263" s="140">
        <f>S263/درآمدها!$F$12</f>
        <v>3.9584918775316922E-4</v>
      </c>
      <c r="V263" s="52"/>
      <c r="W263" s="47"/>
    </row>
    <row r="264" spans="1:23" ht="21.75" customHeight="1" x14ac:dyDescent="0.2">
      <c r="A264" s="27" t="s">
        <v>522</v>
      </c>
      <c r="C264" s="53">
        <v>0</v>
      </c>
      <c r="D264" s="54"/>
      <c r="E264" s="53">
        <v>0</v>
      </c>
      <c r="F264" s="53">
        <v>0</v>
      </c>
      <c r="G264" s="53">
        <v>351806517</v>
      </c>
      <c r="H264" s="54"/>
      <c r="I264" s="53">
        <f t="shared" si="4"/>
        <v>351806517</v>
      </c>
      <c r="J264" s="53">
        <v>0</v>
      </c>
      <c r="K264" s="140">
        <f>I264/درآمدها!$F$12</f>
        <v>1.5212427640391021E-3</v>
      </c>
      <c r="L264" s="54"/>
      <c r="M264" s="53">
        <v>0</v>
      </c>
      <c r="N264" s="54"/>
      <c r="O264" s="53">
        <v>0</v>
      </c>
      <c r="P264" s="56"/>
      <c r="Q264" s="53">
        <v>351806517</v>
      </c>
      <c r="R264" s="54"/>
      <c r="S264" s="53">
        <f t="shared" si="5"/>
        <v>351806517</v>
      </c>
      <c r="T264" s="40"/>
      <c r="U264" s="140">
        <f>S264/درآمدها!$F$12</f>
        <v>1.5212427640391021E-3</v>
      </c>
      <c r="V264" s="52"/>
      <c r="W264" s="47"/>
    </row>
    <row r="265" spans="1:23" ht="21.75" customHeight="1" x14ac:dyDescent="0.2">
      <c r="A265" s="27" t="s">
        <v>523</v>
      </c>
      <c r="C265" s="53">
        <v>0</v>
      </c>
      <c r="D265" s="54"/>
      <c r="E265" s="53">
        <v>0</v>
      </c>
      <c r="F265" s="53">
        <v>0</v>
      </c>
      <c r="G265" s="53">
        <v>625891691</v>
      </c>
      <c r="H265" s="54"/>
      <c r="I265" s="53">
        <f t="shared" si="4"/>
        <v>625891691</v>
      </c>
      <c r="J265" s="53">
        <v>0</v>
      </c>
      <c r="K265" s="140">
        <f>I265/درآمدها!$F$12</f>
        <v>2.7064115074535346E-3</v>
      </c>
      <c r="L265" s="54"/>
      <c r="M265" s="53">
        <v>0</v>
      </c>
      <c r="N265" s="54"/>
      <c r="O265" s="53">
        <v>0</v>
      </c>
      <c r="P265" s="56"/>
      <c r="Q265" s="53">
        <v>625891691</v>
      </c>
      <c r="R265" s="54"/>
      <c r="S265" s="53">
        <f t="shared" si="5"/>
        <v>625891691</v>
      </c>
      <c r="T265" s="40"/>
      <c r="U265" s="140">
        <f>S265/درآمدها!$F$12</f>
        <v>2.7064115074535346E-3</v>
      </c>
      <c r="V265" s="52"/>
      <c r="W265" s="47"/>
    </row>
    <row r="266" spans="1:23" ht="21.75" customHeight="1" x14ac:dyDescent="0.2">
      <c r="A266" s="27" t="s">
        <v>524</v>
      </c>
      <c r="C266" s="53">
        <v>0</v>
      </c>
      <c r="D266" s="54"/>
      <c r="E266" s="53">
        <v>0</v>
      </c>
      <c r="F266" s="53">
        <v>0</v>
      </c>
      <c r="G266" s="53">
        <v>2221885575</v>
      </c>
      <c r="H266" s="54"/>
      <c r="I266" s="53">
        <f t="shared" si="4"/>
        <v>2221885575</v>
      </c>
      <c r="J266" s="53">
        <v>0</v>
      </c>
      <c r="K266" s="140">
        <f>I266/درآمدها!$F$12</f>
        <v>9.6076314399019778E-3</v>
      </c>
      <c r="L266" s="54"/>
      <c r="M266" s="53">
        <v>0</v>
      </c>
      <c r="N266" s="54"/>
      <c r="O266" s="53">
        <v>0</v>
      </c>
      <c r="P266" s="56"/>
      <c r="Q266" s="53">
        <v>2221885575</v>
      </c>
      <c r="R266" s="54"/>
      <c r="S266" s="53">
        <f t="shared" si="5"/>
        <v>2221885575</v>
      </c>
      <c r="T266" s="40"/>
      <c r="U266" s="140">
        <f>S266/درآمدها!$F$12</f>
        <v>9.6076314399019778E-3</v>
      </c>
      <c r="V266" s="52"/>
      <c r="W266" s="47"/>
    </row>
    <row r="267" spans="1:23" ht="21.75" customHeight="1" x14ac:dyDescent="0.2">
      <c r="A267" s="27" t="s">
        <v>525</v>
      </c>
      <c r="C267" s="53">
        <v>0</v>
      </c>
      <c r="D267" s="54"/>
      <c r="E267" s="53">
        <v>0</v>
      </c>
      <c r="F267" s="53">
        <v>0</v>
      </c>
      <c r="G267" s="53">
        <v>697411776</v>
      </c>
      <c r="H267" s="54"/>
      <c r="I267" s="53">
        <f t="shared" si="4"/>
        <v>697411776</v>
      </c>
      <c r="J267" s="53">
        <v>0</v>
      </c>
      <c r="K267" s="140">
        <f>I267/درآمدها!$F$12</f>
        <v>3.0156707352742389E-3</v>
      </c>
      <c r="L267" s="54"/>
      <c r="M267" s="53">
        <v>0</v>
      </c>
      <c r="N267" s="54"/>
      <c r="O267" s="53">
        <v>0</v>
      </c>
      <c r="P267" s="56"/>
      <c r="Q267" s="53">
        <v>697411776</v>
      </c>
      <c r="R267" s="54"/>
      <c r="S267" s="53">
        <f t="shared" si="5"/>
        <v>697411776</v>
      </c>
      <c r="T267" s="40"/>
      <c r="U267" s="140">
        <f>S267/درآمدها!$F$12</f>
        <v>3.0156707352742389E-3</v>
      </c>
      <c r="V267" s="52"/>
      <c r="W267" s="47"/>
    </row>
    <row r="268" spans="1:23" ht="21.75" customHeight="1" x14ac:dyDescent="0.2">
      <c r="A268" s="27" t="s">
        <v>526</v>
      </c>
      <c r="C268" s="53">
        <v>0</v>
      </c>
      <c r="D268" s="54"/>
      <c r="E268" s="53">
        <v>0</v>
      </c>
      <c r="F268" s="53">
        <v>0</v>
      </c>
      <c r="G268" s="53">
        <v>47539126</v>
      </c>
      <c r="H268" s="54"/>
      <c r="I268" s="53">
        <f t="shared" si="4"/>
        <v>47539126</v>
      </c>
      <c r="J268" s="53">
        <v>0</v>
      </c>
      <c r="K268" s="140">
        <f>I268/درآمدها!$F$12</f>
        <v>2.0556342177209622E-4</v>
      </c>
      <c r="L268" s="54"/>
      <c r="M268" s="53">
        <v>0</v>
      </c>
      <c r="N268" s="54"/>
      <c r="O268" s="53">
        <v>0</v>
      </c>
      <c r="P268" s="56"/>
      <c r="Q268" s="53">
        <v>47539126</v>
      </c>
      <c r="R268" s="54"/>
      <c r="S268" s="53">
        <f t="shared" si="5"/>
        <v>47539126</v>
      </c>
      <c r="T268" s="40"/>
      <c r="U268" s="140">
        <f>S268/درآمدها!$F$12</f>
        <v>2.0556342177209622E-4</v>
      </c>
      <c r="V268" s="52"/>
      <c r="W268" s="47"/>
    </row>
    <row r="269" spans="1:23" ht="21.75" customHeight="1" x14ac:dyDescent="0.2">
      <c r="A269" s="27" t="s">
        <v>527</v>
      </c>
      <c r="C269" s="53">
        <v>0</v>
      </c>
      <c r="D269" s="54"/>
      <c r="E269" s="53">
        <v>0</v>
      </c>
      <c r="F269" s="53">
        <v>0</v>
      </c>
      <c r="G269" s="53">
        <v>337281204</v>
      </c>
      <c r="H269" s="54"/>
      <c r="I269" s="53">
        <f t="shared" si="4"/>
        <v>337281204</v>
      </c>
      <c r="J269" s="53">
        <v>0</v>
      </c>
      <c r="K269" s="140">
        <f>I269/درآمدها!$F$12</f>
        <v>1.4584340148292257E-3</v>
      </c>
      <c r="L269" s="54"/>
      <c r="M269" s="53">
        <v>0</v>
      </c>
      <c r="N269" s="54"/>
      <c r="O269" s="53">
        <v>0</v>
      </c>
      <c r="P269" s="56"/>
      <c r="Q269" s="53">
        <v>337281204</v>
      </c>
      <c r="R269" s="54"/>
      <c r="S269" s="53">
        <f t="shared" si="5"/>
        <v>337281204</v>
      </c>
      <c r="T269" s="40"/>
      <c r="U269" s="140">
        <f>S269/درآمدها!$F$12</f>
        <v>1.4584340148292257E-3</v>
      </c>
      <c r="V269" s="52"/>
      <c r="W269" s="47"/>
    </row>
    <row r="270" spans="1:23" ht="21.75" customHeight="1" x14ac:dyDescent="0.2">
      <c r="A270" s="27" t="s">
        <v>528</v>
      </c>
      <c r="C270" s="53">
        <v>0</v>
      </c>
      <c r="D270" s="54"/>
      <c r="E270" s="53">
        <v>0</v>
      </c>
      <c r="F270" s="53">
        <v>0</v>
      </c>
      <c r="G270" s="53">
        <v>3997515367</v>
      </c>
      <c r="H270" s="54"/>
      <c r="I270" s="53">
        <f t="shared" si="4"/>
        <v>3997515367</v>
      </c>
      <c r="J270" s="53">
        <v>0</v>
      </c>
      <c r="K270" s="140">
        <f>I270/درآمدها!$F$12</f>
        <v>1.7285613063796272E-2</v>
      </c>
      <c r="L270" s="54"/>
      <c r="M270" s="53">
        <v>0</v>
      </c>
      <c r="N270" s="54"/>
      <c r="O270" s="53">
        <v>0</v>
      </c>
      <c r="P270" s="56"/>
      <c r="Q270" s="53">
        <v>3997515367</v>
      </c>
      <c r="R270" s="54"/>
      <c r="S270" s="53">
        <f t="shared" si="5"/>
        <v>3997515367</v>
      </c>
      <c r="T270" s="40"/>
      <c r="U270" s="140">
        <f>S270/درآمدها!$F$12</f>
        <v>1.7285613063796272E-2</v>
      </c>
      <c r="V270" s="52"/>
      <c r="W270" s="47"/>
    </row>
    <row r="271" spans="1:23" ht="21.75" customHeight="1" x14ac:dyDescent="0.2">
      <c r="A271" s="27" t="s">
        <v>529</v>
      </c>
      <c r="C271" s="53">
        <v>0</v>
      </c>
      <c r="D271" s="54"/>
      <c r="E271" s="53">
        <v>0</v>
      </c>
      <c r="F271" s="53">
        <v>0</v>
      </c>
      <c r="G271" s="53">
        <v>412295378</v>
      </c>
      <c r="H271" s="54"/>
      <c r="I271" s="53">
        <f t="shared" si="4"/>
        <v>412295378</v>
      </c>
      <c r="J271" s="53">
        <v>0</v>
      </c>
      <c r="K271" s="140">
        <f>I271/درآمدها!$F$12</f>
        <v>1.7828019951923357E-3</v>
      </c>
      <c r="L271" s="54"/>
      <c r="M271" s="53">
        <v>0</v>
      </c>
      <c r="N271" s="54"/>
      <c r="O271" s="53">
        <v>0</v>
      </c>
      <c r="P271" s="56"/>
      <c r="Q271" s="53">
        <v>412295378</v>
      </c>
      <c r="R271" s="54"/>
      <c r="S271" s="53">
        <f t="shared" si="5"/>
        <v>412295378</v>
      </c>
      <c r="T271" s="40"/>
      <c r="U271" s="140">
        <f>S271/درآمدها!$F$12</f>
        <v>1.7828019951923357E-3</v>
      </c>
      <c r="V271" s="52"/>
      <c r="W271" s="47"/>
    </row>
    <row r="272" spans="1:23" ht="21.75" customHeight="1" x14ac:dyDescent="0.2">
      <c r="A272" s="27" t="s">
        <v>530</v>
      </c>
      <c r="C272" s="53">
        <v>0</v>
      </c>
      <c r="D272" s="54"/>
      <c r="E272" s="53">
        <v>0</v>
      </c>
      <c r="F272" s="53">
        <v>0</v>
      </c>
      <c r="G272" s="53">
        <v>2616006358</v>
      </c>
      <c r="H272" s="54"/>
      <c r="I272" s="53">
        <f t="shared" si="4"/>
        <v>2616006358</v>
      </c>
      <c r="J272" s="53">
        <v>0</v>
      </c>
      <c r="K272" s="140">
        <f>I272/درآمدها!$F$12</f>
        <v>1.131184486496532E-2</v>
      </c>
      <c r="L272" s="54"/>
      <c r="M272" s="53">
        <v>0</v>
      </c>
      <c r="N272" s="54"/>
      <c r="O272" s="53">
        <v>0</v>
      </c>
      <c r="P272" s="56"/>
      <c r="Q272" s="53">
        <v>2616006358</v>
      </c>
      <c r="R272" s="54"/>
      <c r="S272" s="53">
        <f t="shared" si="5"/>
        <v>2616006358</v>
      </c>
      <c r="T272" s="40"/>
      <c r="U272" s="140">
        <f>S272/درآمدها!$F$12</f>
        <v>1.131184486496532E-2</v>
      </c>
      <c r="V272" s="52"/>
      <c r="W272" s="47"/>
    </row>
    <row r="273" spans="1:23" ht="21.75" customHeight="1" x14ac:dyDescent="0.2">
      <c r="A273" s="27" t="s">
        <v>531</v>
      </c>
      <c r="C273" s="53">
        <v>0</v>
      </c>
      <c r="D273" s="54"/>
      <c r="E273" s="53">
        <v>0</v>
      </c>
      <c r="F273" s="53">
        <v>0</v>
      </c>
      <c r="G273" s="53">
        <v>3830111134</v>
      </c>
      <c r="H273" s="54"/>
      <c r="I273" s="53">
        <f t="shared" si="4"/>
        <v>3830111134</v>
      </c>
      <c r="J273" s="53">
        <v>0</v>
      </c>
      <c r="K273" s="140">
        <f>I273/درآمدها!$F$12</f>
        <v>1.6561742226233685E-2</v>
      </c>
      <c r="L273" s="54"/>
      <c r="M273" s="53">
        <v>0</v>
      </c>
      <c r="N273" s="54"/>
      <c r="O273" s="53">
        <v>0</v>
      </c>
      <c r="P273" s="56"/>
      <c r="Q273" s="53">
        <v>3830111134</v>
      </c>
      <c r="R273" s="54"/>
      <c r="S273" s="53">
        <f t="shared" si="5"/>
        <v>3830111134</v>
      </c>
      <c r="T273" s="40"/>
      <c r="U273" s="140">
        <f>S273/درآمدها!$F$12</f>
        <v>1.6561742226233685E-2</v>
      </c>
      <c r="V273" s="52"/>
      <c r="W273" s="47"/>
    </row>
    <row r="274" spans="1:23" ht="21.75" customHeight="1" x14ac:dyDescent="0.2">
      <c r="A274" s="27" t="s">
        <v>532</v>
      </c>
      <c r="C274" s="53">
        <v>0</v>
      </c>
      <c r="D274" s="54"/>
      <c r="E274" s="53">
        <v>0</v>
      </c>
      <c r="F274" s="53">
        <v>0</v>
      </c>
      <c r="G274" s="53">
        <v>2184129107</v>
      </c>
      <c r="H274" s="54"/>
      <c r="I274" s="53">
        <f t="shared" si="4"/>
        <v>2184129107</v>
      </c>
      <c r="J274" s="53">
        <v>0</v>
      </c>
      <c r="K274" s="140">
        <f>I274/درآمدها!$F$12</f>
        <v>9.4443691040292342E-3</v>
      </c>
      <c r="L274" s="54"/>
      <c r="M274" s="53">
        <v>0</v>
      </c>
      <c r="N274" s="54"/>
      <c r="O274" s="53">
        <v>0</v>
      </c>
      <c r="P274" s="56"/>
      <c r="Q274" s="53">
        <v>2184129107</v>
      </c>
      <c r="R274" s="54"/>
      <c r="S274" s="53">
        <f t="shared" si="5"/>
        <v>2184129107</v>
      </c>
      <c r="T274" s="40"/>
      <c r="U274" s="140">
        <f>S274/درآمدها!$F$12</f>
        <v>9.4443691040292342E-3</v>
      </c>
      <c r="V274" s="52"/>
      <c r="W274" s="47"/>
    </row>
    <row r="275" spans="1:23" ht="21.75" customHeight="1" x14ac:dyDescent="0.2">
      <c r="A275" s="27" t="s">
        <v>533</v>
      </c>
      <c r="C275" s="53">
        <v>0</v>
      </c>
      <c r="D275" s="54"/>
      <c r="E275" s="53">
        <v>0</v>
      </c>
      <c r="F275" s="53">
        <v>0</v>
      </c>
      <c r="G275" s="53">
        <v>331626677</v>
      </c>
      <c r="H275" s="54"/>
      <c r="I275" s="53">
        <f t="shared" si="4"/>
        <v>331626677</v>
      </c>
      <c r="J275" s="53">
        <v>0</v>
      </c>
      <c r="K275" s="140">
        <f>I275/درآمدها!$F$12</f>
        <v>1.4339833356429338E-3</v>
      </c>
      <c r="L275" s="54"/>
      <c r="M275" s="53">
        <v>0</v>
      </c>
      <c r="N275" s="54"/>
      <c r="O275" s="53">
        <v>0</v>
      </c>
      <c r="P275" s="56"/>
      <c r="Q275" s="53">
        <v>331626677</v>
      </c>
      <c r="R275" s="54"/>
      <c r="S275" s="53">
        <f t="shared" si="5"/>
        <v>331626677</v>
      </c>
      <c r="T275" s="40"/>
      <c r="U275" s="140">
        <f>S275/درآمدها!$F$12</f>
        <v>1.4339833356429338E-3</v>
      </c>
      <c r="V275" s="52"/>
      <c r="W275" s="47"/>
    </row>
    <row r="276" spans="1:23" ht="21.75" customHeight="1" x14ac:dyDescent="0.2">
      <c r="A276" s="27" t="s">
        <v>534</v>
      </c>
      <c r="C276" s="53">
        <v>0</v>
      </c>
      <c r="D276" s="54"/>
      <c r="E276" s="53">
        <v>0</v>
      </c>
      <c r="F276" s="53">
        <v>0</v>
      </c>
      <c r="G276" s="53">
        <v>429056866</v>
      </c>
      <c r="H276" s="54"/>
      <c r="I276" s="53">
        <f t="shared" si="4"/>
        <v>429056866</v>
      </c>
      <c r="J276" s="53">
        <v>0</v>
      </c>
      <c r="K276" s="140">
        <f>I276/درآمدها!$F$12</f>
        <v>1.8552801645905683E-3</v>
      </c>
      <c r="L276" s="54"/>
      <c r="M276" s="53">
        <v>0</v>
      </c>
      <c r="N276" s="54"/>
      <c r="O276" s="53">
        <v>0</v>
      </c>
      <c r="P276" s="56"/>
      <c r="Q276" s="53">
        <v>429056866</v>
      </c>
      <c r="R276" s="54"/>
      <c r="S276" s="53">
        <f t="shared" si="5"/>
        <v>429056866</v>
      </c>
      <c r="T276" s="40"/>
      <c r="U276" s="140">
        <f>S276/درآمدها!$F$12</f>
        <v>1.8552801645905683E-3</v>
      </c>
      <c r="V276" s="52"/>
      <c r="W276" s="47"/>
    </row>
    <row r="277" spans="1:23" ht="21.75" customHeight="1" x14ac:dyDescent="0.2">
      <c r="A277" s="27" t="s">
        <v>535</v>
      </c>
      <c r="C277" s="53">
        <v>0</v>
      </c>
      <c r="D277" s="54"/>
      <c r="E277" s="53">
        <v>0</v>
      </c>
      <c r="F277" s="53">
        <v>0</v>
      </c>
      <c r="G277" s="53">
        <v>232824</v>
      </c>
      <c r="H277" s="54"/>
      <c r="I277" s="53">
        <f t="shared" si="4"/>
        <v>232824</v>
      </c>
      <c r="J277" s="53">
        <v>0</v>
      </c>
      <c r="K277" s="140">
        <f>I277/درآمدها!$F$12</f>
        <v>1.0067517461441452E-6</v>
      </c>
      <c r="L277" s="54"/>
      <c r="M277" s="53">
        <v>0</v>
      </c>
      <c r="N277" s="54"/>
      <c r="O277" s="53">
        <v>0</v>
      </c>
      <c r="P277" s="56"/>
      <c r="Q277" s="53">
        <v>232824</v>
      </c>
      <c r="R277" s="54"/>
      <c r="S277" s="53">
        <f t="shared" si="5"/>
        <v>232824</v>
      </c>
      <c r="T277" s="40"/>
      <c r="U277" s="140">
        <f>S277/درآمدها!$F$12</f>
        <v>1.0067517461441452E-6</v>
      </c>
      <c r="V277" s="52"/>
      <c r="W277" s="47"/>
    </row>
    <row r="278" spans="1:23" ht="21.75" customHeight="1" x14ac:dyDescent="0.2">
      <c r="A278" s="27" t="s">
        <v>536</v>
      </c>
      <c r="C278" s="53">
        <v>0</v>
      </c>
      <c r="D278" s="54"/>
      <c r="E278" s="53">
        <v>0</v>
      </c>
      <c r="F278" s="53">
        <v>0</v>
      </c>
      <c r="G278" s="53">
        <v>55985580</v>
      </c>
      <c r="H278" s="54"/>
      <c r="I278" s="53">
        <f t="shared" si="4"/>
        <v>55985580</v>
      </c>
      <c r="J278" s="53">
        <v>0</v>
      </c>
      <c r="K278" s="140">
        <f>I278/درآمدها!$F$12</f>
        <v>2.4208664237317773E-4</v>
      </c>
      <c r="L278" s="54"/>
      <c r="M278" s="53">
        <v>0</v>
      </c>
      <c r="N278" s="54"/>
      <c r="O278" s="53">
        <v>0</v>
      </c>
      <c r="P278" s="56"/>
      <c r="Q278" s="53">
        <v>55985580</v>
      </c>
      <c r="R278" s="54"/>
      <c r="S278" s="53">
        <f t="shared" si="5"/>
        <v>55985580</v>
      </c>
      <c r="T278" s="40"/>
      <c r="U278" s="140">
        <f>S278/درآمدها!$F$12</f>
        <v>2.4208664237317773E-4</v>
      </c>
      <c r="V278" s="52"/>
      <c r="W278" s="47"/>
    </row>
    <row r="279" spans="1:23" ht="21.75" customHeight="1" x14ac:dyDescent="0.2">
      <c r="A279" s="27" t="s">
        <v>537</v>
      </c>
      <c r="C279" s="53">
        <v>0</v>
      </c>
      <c r="D279" s="54"/>
      <c r="E279" s="53">
        <v>0</v>
      </c>
      <c r="F279" s="53">
        <v>0</v>
      </c>
      <c r="G279" s="53">
        <v>499872</v>
      </c>
      <c r="H279" s="54"/>
      <c r="I279" s="53">
        <f t="shared" si="4"/>
        <v>499872</v>
      </c>
      <c r="J279" s="53">
        <v>0</v>
      </c>
      <c r="K279" s="140">
        <f>I279/درآمدها!$F$12</f>
        <v>2.1614911213988511E-6</v>
      </c>
      <c r="L279" s="54"/>
      <c r="M279" s="53">
        <v>0</v>
      </c>
      <c r="N279" s="54"/>
      <c r="O279" s="53">
        <v>0</v>
      </c>
      <c r="P279" s="56"/>
      <c r="Q279" s="53">
        <v>499872</v>
      </c>
      <c r="R279" s="54"/>
      <c r="S279" s="53">
        <f t="shared" si="5"/>
        <v>499872</v>
      </c>
      <c r="T279" s="40"/>
      <c r="U279" s="140">
        <f>S279/درآمدها!$F$12</f>
        <v>2.1614911213988511E-6</v>
      </c>
      <c r="V279" s="52"/>
      <c r="W279" s="47"/>
    </row>
    <row r="280" spans="1:23" ht="21.75" customHeight="1" x14ac:dyDescent="0.2">
      <c r="A280" s="27" t="s">
        <v>538</v>
      </c>
      <c r="C280" s="53">
        <v>0</v>
      </c>
      <c r="D280" s="54"/>
      <c r="E280" s="53">
        <v>0</v>
      </c>
      <c r="F280" s="53">
        <v>0</v>
      </c>
      <c r="G280" s="53">
        <v>2011763246</v>
      </c>
      <c r="H280" s="54"/>
      <c r="I280" s="53">
        <f t="shared" si="4"/>
        <v>2011763246</v>
      </c>
      <c r="J280" s="53">
        <v>0</v>
      </c>
      <c r="K280" s="140">
        <f>I280/درآمدها!$F$12</f>
        <v>8.699043744369625E-3</v>
      </c>
      <c r="L280" s="54"/>
      <c r="M280" s="53">
        <v>0</v>
      </c>
      <c r="N280" s="54"/>
      <c r="O280" s="53">
        <v>0</v>
      </c>
      <c r="P280" s="56"/>
      <c r="Q280" s="53">
        <v>2011763246</v>
      </c>
      <c r="R280" s="54"/>
      <c r="S280" s="53">
        <f t="shared" si="5"/>
        <v>2011763246</v>
      </c>
      <c r="T280" s="40"/>
      <c r="U280" s="140">
        <f>S280/درآمدها!$F$12</f>
        <v>8.699043744369625E-3</v>
      </c>
      <c r="V280" s="52"/>
      <c r="W280" s="47"/>
    </row>
    <row r="281" spans="1:23" ht="21.75" customHeight="1" x14ac:dyDescent="0.2">
      <c r="A281" s="27" t="s">
        <v>539</v>
      </c>
      <c r="C281" s="53">
        <v>0</v>
      </c>
      <c r="D281" s="54"/>
      <c r="E281" s="53">
        <v>0</v>
      </c>
      <c r="F281" s="53">
        <v>0</v>
      </c>
      <c r="G281" s="53">
        <v>4979934</v>
      </c>
      <c r="H281" s="54"/>
      <c r="I281" s="53">
        <f t="shared" si="4"/>
        <v>4979934</v>
      </c>
      <c r="J281" s="53">
        <v>0</v>
      </c>
      <c r="K281" s="140">
        <f>I281/درآمدها!$F$12</f>
        <v>2.15336788740963E-5</v>
      </c>
      <c r="L281" s="54"/>
      <c r="M281" s="53">
        <v>0</v>
      </c>
      <c r="N281" s="54"/>
      <c r="O281" s="53">
        <v>0</v>
      </c>
      <c r="P281" s="56"/>
      <c r="Q281" s="53">
        <v>4979934</v>
      </c>
      <c r="R281" s="54"/>
      <c r="S281" s="53">
        <f t="shared" si="5"/>
        <v>4979934</v>
      </c>
      <c r="T281" s="40"/>
      <c r="U281" s="140">
        <f>S281/درآمدها!$F$12</f>
        <v>2.15336788740963E-5</v>
      </c>
      <c r="V281" s="52"/>
      <c r="W281" s="47"/>
    </row>
    <row r="282" spans="1:23" ht="21.75" customHeight="1" x14ac:dyDescent="0.2">
      <c r="A282" s="27" t="s">
        <v>540</v>
      </c>
      <c r="C282" s="53">
        <v>0</v>
      </c>
      <c r="D282" s="54"/>
      <c r="E282" s="53">
        <v>0</v>
      </c>
      <c r="F282" s="53">
        <v>0</v>
      </c>
      <c r="G282" s="53">
        <v>4956872</v>
      </c>
      <c r="H282" s="54"/>
      <c r="I282" s="53">
        <f t="shared" si="4"/>
        <v>4956872</v>
      </c>
      <c r="J282" s="53">
        <v>0</v>
      </c>
      <c r="K282" s="140">
        <f>I282/درآمدها!$F$12</f>
        <v>2.143395672874369E-5</v>
      </c>
      <c r="L282" s="54"/>
      <c r="M282" s="53">
        <v>0</v>
      </c>
      <c r="N282" s="54"/>
      <c r="O282" s="53">
        <v>0</v>
      </c>
      <c r="P282" s="56"/>
      <c r="Q282" s="53">
        <v>4956872</v>
      </c>
      <c r="R282" s="54"/>
      <c r="S282" s="53">
        <f t="shared" si="5"/>
        <v>4956872</v>
      </c>
      <c r="T282" s="40"/>
      <c r="U282" s="140">
        <f>S282/درآمدها!$F$12</f>
        <v>2.143395672874369E-5</v>
      </c>
      <c r="V282" s="52"/>
      <c r="W282" s="47"/>
    </row>
    <row r="283" spans="1:23" ht="21.75" customHeight="1" x14ac:dyDescent="0.2">
      <c r="A283" s="27" t="s">
        <v>541</v>
      </c>
      <c r="C283" s="53">
        <v>0</v>
      </c>
      <c r="D283" s="54"/>
      <c r="E283" s="53">
        <v>0</v>
      </c>
      <c r="F283" s="53">
        <v>0</v>
      </c>
      <c r="G283" s="53">
        <v>25960523</v>
      </c>
      <c r="H283" s="54"/>
      <c r="I283" s="53">
        <f t="shared" si="4"/>
        <v>25960523</v>
      </c>
      <c r="J283" s="53">
        <v>0</v>
      </c>
      <c r="K283" s="140">
        <f>I283/درآمدها!$F$12</f>
        <v>1.1225561738079082E-4</v>
      </c>
      <c r="L283" s="54"/>
      <c r="M283" s="53">
        <v>0</v>
      </c>
      <c r="N283" s="54"/>
      <c r="O283" s="53">
        <v>0</v>
      </c>
      <c r="P283" s="56"/>
      <c r="Q283" s="53">
        <v>25960523</v>
      </c>
      <c r="R283" s="54"/>
      <c r="S283" s="53">
        <f t="shared" si="5"/>
        <v>25960523</v>
      </c>
      <c r="T283" s="40"/>
      <c r="U283" s="140">
        <f>S283/درآمدها!$F$12</f>
        <v>1.1225561738079082E-4</v>
      </c>
      <c r="V283" s="52"/>
      <c r="W283" s="47"/>
    </row>
    <row r="284" spans="1:23" ht="21.75" customHeight="1" x14ac:dyDescent="0.2">
      <c r="A284" s="27" t="s">
        <v>542</v>
      </c>
      <c r="C284" s="53">
        <v>0</v>
      </c>
      <c r="D284" s="54"/>
      <c r="E284" s="53">
        <v>0</v>
      </c>
      <c r="F284" s="53">
        <v>0</v>
      </c>
      <c r="G284" s="53">
        <v>-3183135524</v>
      </c>
      <c r="H284" s="54"/>
      <c r="I284" s="53">
        <f t="shared" si="4"/>
        <v>-3183135524</v>
      </c>
      <c r="J284" s="53">
        <v>0</v>
      </c>
      <c r="K284" s="140">
        <f>I284/درآمدها!$F$12</f>
        <v>-1.3764161972135426E-2</v>
      </c>
      <c r="L284" s="54"/>
      <c r="M284" s="53">
        <v>0</v>
      </c>
      <c r="N284" s="54"/>
      <c r="O284" s="53">
        <v>0</v>
      </c>
      <c r="P284" s="56"/>
      <c r="Q284" s="53">
        <v>-3183135524</v>
      </c>
      <c r="R284" s="54"/>
      <c r="S284" s="53">
        <f t="shared" si="5"/>
        <v>-3183135524</v>
      </c>
      <c r="T284" s="40"/>
      <c r="U284" s="140">
        <f>S284/درآمدها!$F$12</f>
        <v>-1.3764161972135426E-2</v>
      </c>
      <c r="V284" s="52"/>
      <c r="W284" s="47"/>
    </row>
    <row r="285" spans="1:23" ht="21.75" customHeight="1" x14ac:dyDescent="0.2">
      <c r="A285" s="27" t="s">
        <v>543</v>
      </c>
      <c r="C285" s="53">
        <v>0</v>
      </c>
      <c r="D285" s="54"/>
      <c r="E285" s="53">
        <v>0</v>
      </c>
      <c r="F285" s="53">
        <v>0</v>
      </c>
      <c r="G285" s="53">
        <v>18828873801</v>
      </c>
      <c r="H285" s="54"/>
      <c r="I285" s="53">
        <f t="shared" si="4"/>
        <v>18828873801</v>
      </c>
      <c r="J285" s="53">
        <v>0</v>
      </c>
      <c r="K285" s="140">
        <f>I285/درآمدها!$F$12</f>
        <v>8.1417730032490199E-2</v>
      </c>
      <c r="L285" s="54"/>
      <c r="M285" s="53">
        <v>0</v>
      </c>
      <c r="N285" s="54"/>
      <c r="O285" s="53">
        <v>0</v>
      </c>
      <c r="P285" s="56"/>
      <c r="Q285" s="53">
        <v>18828873801</v>
      </c>
      <c r="R285" s="54"/>
      <c r="S285" s="53">
        <f t="shared" si="5"/>
        <v>18828873801</v>
      </c>
      <c r="T285" s="40"/>
      <c r="U285" s="140">
        <f>S285/درآمدها!$F$12</f>
        <v>8.1417730032490199E-2</v>
      </c>
      <c r="V285" s="52"/>
      <c r="W285" s="47"/>
    </row>
    <row r="286" spans="1:23" ht="21.75" customHeight="1" x14ac:dyDescent="0.2">
      <c r="A286" s="27" t="s">
        <v>544</v>
      </c>
      <c r="C286" s="53">
        <v>0</v>
      </c>
      <c r="D286" s="54"/>
      <c r="E286" s="53">
        <v>0</v>
      </c>
      <c r="F286" s="53">
        <v>0</v>
      </c>
      <c r="G286" s="53">
        <v>766520732</v>
      </c>
      <c r="H286" s="54"/>
      <c r="I286" s="53">
        <f t="shared" si="4"/>
        <v>766520732</v>
      </c>
      <c r="J286" s="53">
        <v>0</v>
      </c>
      <c r="K286" s="140">
        <f>I286/درآمدها!$F$12</f>
        <v>3.3145040262030044E-3</v>
      </c>
      <c r="L286" s="54"/>
      <c r="M286" s="53">
        <v>0</v>
      </c>
      <c r="N286" s="54"/>
      <c r="O286" s="53">
        <v>0</v>
      </c>
      <c r="P286" s="56"/>
      <c r="Q286" s="53">
        <v>766520732</v>
      </c>
      <c r="R286" s="54"/>
      <c r="S286" s="53">
        <f t="shared" si="5"/>
        <v>766520732</v>
      </c>
      <c r="T286" s="40"/>
      <c r="U286" s="140">
        <f>S286/درآمدها!$F$12</f>
        <v>3.3145040262030044E-3</v>
      </c>
      <c r="V286" s="52"/>
      <c r="W286" s="47"/>
    </row>
    <row r="287" spans="1:23" ht="21.75" customHeight="1" x14ac:dyDescent="0.2">
      <c r="A287" s="27" t="s">
        <v>545</v>
      </c>
      <c r="C287" s="53">
        <v>0</v>
      </c>
      <c r="D287" s="54"/>
      <c r="E287" s="53">
        <v>0</v>
      </c>
      <c r="F287" s="53">
        <v>0</v>
      </c>
      <c r="G287" s="53">
        <v>12124329</v>
      </c>
      <c r="H287" s="54"/>
      <c r="I287" s="53">
        <f t="shared" si="4"/>
        <v>12124329</v>
      </c>
      <c r="J287" s="53">
        <v>0</v>
      </c>
      <c r="K287" s="140">
        <f>I287/درآمدها!$F$12</f>
        <v>5.2426680202969182E-5</v>
      </c>
      <c r="L287" s="54"/>
      <c r="M287" s="53">
        <v>0</v>
      </c>
      <c r="N287" s="54"/>
      <c r="O287" s="53">
        <v>0</v>
      </c>
      <c r="P287" s="56"/>
      <c r="Q287" s="53">
        <v>12124329</v>
      </c>
      <c r="R287" s="54"/>
      <c r="S287" s="53">
        <f t="shared" si="5"/>
        <v>12124329</v>
      </c>
      <c r="T287" s="40"/>
      <c r="U287" s="140">
        <f>S287/درآمدها!$F$12</f>
        <v>5.2426680202969182E-5</v>
      </c>
      <c r="V287" s="52"/>
      <c r="W287" s="47"/>
    </row>
    <row r="288" spans="1:23" ht="21.75" customHeight="1" x14ac:dyDescent="0.2">
      <c r="A288" s="27" t="s">
        <v>546</v>
      </c>
      <c r="C288" s="53">
        <v>0</v>
      </c>
      <c r="D288" s="54"/>
      <c r="E288" s="53">
        <v>0</v>
      </c>
      <c r="F288" s="53">
        <v>0</v>
      </c>
      <c r="G288" s="53">
        <v>-172827076</v>
      </c>
      <c r="H288" s="54"/>
      <c r="I288" s="53">
        <f t="shared" si="4"/>
        <v>-172827076</v>
      </c>
      <c r="J288" s="53">
        <v>0</v>
      </c>
      <c r="K288" s="140">
        <f>I288/درآمدها!$F$12</f>
        <v>-7.473196944644319E-4</v>
      </c>
      <c r="L288" s="54"/>
      <c r="M288" s="53">
        <v>0</v>
      </c>
      <c r="N288" s="54"/>
      <c r="O288" s="53">
        <v>0</v>
      </c>
      <c r="P288" s="56"/>
      <c r="Q288" s="53">
        <v>-172827076</v>
      </c>
      <c r="R288" s="54"/>
      <c r="S288" s="53">
        <f t="shared" si="5"/>
        <v>-172827076</v>
      </c>
      <c r="T288" s="40"/>
      <c r="U288" s="140">
        <f>S288/درآمدها!$F$12</f>
        <v>-7.473196944644319E-4</v>
      </c>
      <c r="V288" s="52"/>
      <c r="W288" s="47"/>
    </row>
    <row r="289" spans="1:23" ht="21.75" customHeight="1" x14ac:dyDescent="0.2">
      <c r="A289" s="27" t="s">
        <v>547</v>
      </c>
      <c r="C289" s="53">
        <v>0</v>
      </c>
      <c r="D289" s="54"/>
      <c r="E289" s="53">
        <v>0</v>
      </c>
      <c r="F289" s="53">
        <v>0</v>
      </c>
      <c r="G289" s="53">
        <v>-9453370113</v>
      </c>
      <c r="H289" s="54"/>
      <c r="I289" s="53">
        <f t="shared" si="4"/>
        <v>-9453370113</v>
      </c>
      <c r="J289" s="53">
        <v>0</v>
      </c>
      <c r="K289" s="140">
        <f>I289/درآمدها!$F$12</f>
        <v>-4.0877215700312788E-2</v>
      </c>
      <c r="L289" s="54"/>
      <c r="M289" s="53">
        <v>0</v>
      </c>
      <c r="N289" s="54"/>
      <c r="O289" s="53">
        <v>0</v>
      </c>
      <c r="P289" s="56"/>
      <c r="Q289" s="53">
        <v>-9453370113</v>
      </c>
      <c r="R289" s="54"/>
      <c r="S289" s="53">
        <f t="shared" si="5"/>
        <v>-9453370113</v>
      </c>
      <c r="T289" s="40"/>
      <c r="U289" s="140">
        <f>S289/درآمدها!$F$12</f>
        <v>-4.0877215700312788E-2</v>
      </c>
      <c r="V289" s="52"/>
      <c r="W289" s="47"/>
    </row>
    <row r="290" spans="1:23" ht="21.75" customHeight="1" x14ac:dyDescent="0.2">
      <c r="A290" s="27" t="s">
        <v>548</v>
      </c>
      <c r="C290" s="53">
        <v>0</v>
      </c>
      <c r="D290" s="54"/>
      <c r="E290" s="53">
        <v>0</v>
      </c>
      <c r="F290" s="53">
        <v>0</v>
      </c>
      <c r="G290" s="53">
        <v>-4853260249</v>
      </c>
      <c r="H290" s="54"/>
      <c r="I290" s="53">
        <f t="shared" si="4"/>
        <v>-4853260249</v>
      </c>
      <c r="J290" s="53">
        <v>0</v>
      </c>
      <c r="K290" s="140">
        <f>I290/درآمدها!$F$12</f>
        <v>-2.0985930274253165E-2</v>
      </c>
      <c r="L290" s="54"/>
      <c r="M290" s="53">
        <v>0</v>
      </c>
      <c r="N290" s="54"/>
      <c r="O290" s="53">
        <v>0</v>
      </c>
      <c r="P290" s="56"/>
      <c r="Q290" s="53">
        <v>-4853260249</v>
      </c>
      <c r="R290" s="54"/>
      <c r="S290" s="53">
        <f t="shared" si="5"/>
        <v>-4853260249</v>
      </c>
      <c r="T290" s="40"/>
      <c r="U290" s="140">
        <f>S290/درآمدها!$F$12</f>
        <v>-2.0985930274253165E-2</v>
      </c>
      <c r="V290" s="52"/>
      <c r="W290" s="47"/>
    </row>
    <row r="291" spans="1:23" ht="21.75" customHeight="1" x14ac:dyDescent="0.2">
      <c r="A291" s="27" t="s">
        <v>549</v>
      </c>
      <c r="C291" s="53">
        <v>0</v>
      </c>
      <c r="D291" s="54"/>
      <c r="E291" s="53">
        <v>0</v>
      </c>
      <c r="F291" s="53">
        <v>0</v>
      </c>
      <c r="G291" s="53">
        <v>5108271015</v>
      </c>
      <c r="H291" s="54"/>
      <c r="I291" s="53">
        <f t="shared" si="4"/>
        <v>5108271015</v>
      </c>
      <c r="J291" s="53">
        <v>0</v>
      </c>
      <c r="K291" s="140">
        <f>I291/درآمدها!$F$12</f>
        <v>2.2088619575854614E-2</v>
      </c>
      <c r="L291" s="54"/>
      <c r="M291" s="53">
        <v>0</v>
      </c>
      <c r="N291" s="54"/>
      <c r="O291" s="53">
        <v>0</v>
      </c>
      <c r="P291" s="56"/>
      <c r="Q291" s="53">
        <v>5108271015</v>
      </c>
      <c r="R291" s="54"/>
      <c r="S291" s="53">
        <f t="shared" si="5"/>
        <v>5108271015</v>
      </c>
      <c r="T291" s="40"/>
      <c r="U291" s="140">
        <f>S291/درآمدها!$F$12</f>
        <v>2.2088619575854614E-2</v>
      </c>
      <c r="V291" s="52"/>
      <c r="W291" s="47"/>
    </row>
    <row r="292" spans="1:23" ht="21.75" customHeight="1" x14ac:dyDescent="0.2">
      <c r="A292" s="27" t="s">
        <v>550</v>
      </c>
      <c r="C292" s="53">
        <v>0</v>
      </c>
      <c r="D292" s="54"/>
      <c r="E292" s="53">
        <v>0</v>
      </c>
      <c r="F292" s="53">
        <v>0</v>
      </c>
      <c r="G292" s="53">
        <v>128925767</v>
      </c>
      <c r="H292" s="54"/>
      <c r="I292" s="53">
        <f t="shared" si="4"/>
        <v>128925767</v>
      </c>
      <c r="J292" s="53">
        <v>0</v>
      </c>
      <c r="K292" s="140">
        <f>I292/درآمدها!$F$12</f>
        <v>5.5748651792866376E-4</v>
      </c>
      <c r="L292" s="54"/>
      <c r="M292" s="53">
        <v>0</v>
      </c>
      <c r="N292" s="54"/>
      <c r="O292" s="53">
        <v>0</v>
      </c>
      <c r="P292" s="56"/>
      <c r="Q292" s="53">
        <v>128925767</v>
      </c>
      <c r="R292" s="54"/>
      <c r="S292" s="53">
        <f t="shared" si="5"/>
        <v>128925767</v>
      </c>
      <c r="T292" s="40"/>
      <c r="U292" s="140">
        <f>S292/درآمدها!$F$12</f>
        <v>5.5748651792866376E-4</v>
      </c>
      <c r="V292" s="52"/>
      <c r="W292" s="47"/>
    </row>
    <row r="293" spans="1:23" ht="21.75" customHeight="1" thickBot="1" x14ac:dyDescent="0.25">
      <c r="A293" s="168" t="s">
        <v>458</v>
      </c>
      <c r="C293" s="82">
        <f>SUM(C260:C292)</f>
        <v>2836200658</v>
      </c>
      <c r="D293" s="83"/>
      <c r="E293" s="82">
        <f>SUM(E260:E292)</f>
        <v>-431639699239</v>
      </c>
      <c r="F293" s="83"/>
      <c r="G293" s="82">
        <f>SUM(G260:G292)</f>
        <v>36685784360</v>
      </c>
      <c r="H293" s="83"/>
      <c r="I293" s="82">
        <f>SUM(I260:I292)</f>
        <v>-392117714221</v>
      </c>
      <c r="J293" s="83"/>
      <c r="K293" s="170">
        <f>SUM(K260:K292)</f>
        <v>-1.6955519769699108</v>
      </c>
      <c r="L293" s="83"/>
      <c r="M293" s="82">
        <f>SUM(M260:M292)</f>
        <v>46063443550</v>
      </c>
      <c r="N293" s="144"/>
      <c r="O293" s="82">
        <f>SUM(O260:O292)</f>
        <v>-227035235498</v>
      </c>
      <c r="P293" s="144"/>
      <c r="Q293" s="82">
        <f>SUM(Q260:Q292)</f>
        <v>112451031917</v>
      </c>
      <c r="R293" s="83"/>
      <c r="S293" s="82">
        <f>SUM(S260:S292)</f>
        <v>-68520760031</v>
      </c>
      <c r="T293" s="145"/>
      <c r="U293" s="170">
        <f>SUM(U260:U292)</f>
        <v>-0.29628987908606164</v>
      </c>
      <c r="V293" s="52"/>
      <c r="W293" s="47"/>
    </row>
    <row r="294" spans="1:23" ht="21.75" customHeight="1" thickTop="1" x14ac:dyDescent="0.2">
      <c r="A294" s="194">
        <v>17</v>
      </c>
      <c r="B294" s="194"/>
      <c r="C294" s="194"/>
      <c r="D294" s="194"/>
      <c r="E294" s="194"/>
      <c r="F294" s="194"/>
      <c r="G294" s="194"/>
      <c r="H294" s="194"/>
      <c r="I294" s="194"/>
      <c r="J294" s="194"/>
      <c r="K294" s="194"/>
      <c r="L294" s="194"/>
      <c r="M294" s="194"/>
      <c r="N294" s="194"/>
      <c r="O294" s="194"/>
      <c r="P294" s="194"/>
      <c r="Q294" s="194"/>
      <c r="R294" s="194"/>
      <c r="S294" s="194"/>
      <c r="T294" s="194"/>
      <c r="U294" s="194"/>
      <c r="V294" s="52"/>
      <c r="W294" s="47"/>
    </row>
    <row r="295" spans="1:23" ht="21.75" customHeight="1" x14ac:dyDescent="0.2">
      <c r="A295" s="188" t="s">
        <v>0</v>
      </c>
      <c r="B295" s="188"/>
      <c r="C295" s="188"/>
      <c r="D295" s="188"/>
      <c r="E295" s="188"/>
      <c r="F295" s="188"/>
      <c r="G295" s="188"/>
      <c r="H295" s="188"/>
      <c r="I295" s="188"/>
      <c r="J295" s="188"/>
      <c r="K295" s="188"/>
      <c r="L295" s="188"/>
      <c r="M295" s="188"/>
      <c r="N295" s="188"/>
      <c r="O295" s="188"/>
      <c r="P295" s="188"/>
      <c r="Q295" s="188"/>
      <c r="R295" s="188"/>
      <c r="S295" s="188"/>
      <c r="T295" s="188"/>
      <c r="U295" s="188"/>
      <c r="V295" s="52"/>
      <c r="W295" s="47"/>
    </row>
    <row r="296" spans="1:23" ht="21.75" customHeight="1" x14ac:dyDescent="0.2">
      <c r="A296" s="188" t="s">
        <v>293</v>
      </c>
      <c r="B296" s="188"/>
      <c r="C296" s="188"/>
      <c r="D296" s="188"/>
      <c r="E296" s="188"/>
      <c r="F296" s="188"/>
      <c r="G296" s="188"/>
      <c r="H296" s="188"/>
      <c r="I296" s="188"/>
      <c r="J296" s="188"/>
      <c r="K296" s="188"/>
      <c r="L296" s="188"/>
      <c r="M296" s="188"/>
      <c r="N296" s="188"/>
      <c r="O296" s="188"/>
      <c r="P296" s="188"/>
      <c r="Q296" s="188"/>
      <c r="R296" s="188"/>
      <c r="S296" s="188"/>
      <c r="T296" s="188"/>
      <c r="U296" s="188"/>
      <c r="V296" s="52"/>
      <c r="W296" s="47"/>
    </row>
    <row r="297" spans="1:23" ht="21.75" customHeight="1" x14ac:dyDescent="0.2">
      <c r="A297" s="188" t="s">
        <v>2</v>
      </c>
      <c r="B297" s="188"/>
      <c r="C297" s="188"/>
      <c r="D297" s="188"/>
      <c r="E297" s="188"/>
      <c r="F297" s="188"/>
      <c r="G297" s="188"/>
      <c r="H297" s="188"/>
      <c r="I297" s="188"/>
      <c r="J297" s="188"/>
      <c r="K297" s="188"/>
      <c r="L297" s="188"/>
      <c r="M297" s="188"/>
      <c r="N297" s="188"/>
      <c r="O297" s="188"/>
      <c r="P297" s="188"/>
      <c r="Q297" s="188"/>
      <c r="R297" s="188"/>
      <c r="S297" s="188"/>
      <c r="T297" s="188"/>
      <c r="U297" s="188"/>
      <c r="V297" s="52"/>
      <c r="W297" s="47"/>
    </row>
    <row r="298" spans="1:23" ht="21.75" customHeight="1" x14ac:dyDescent="0.2">
      <c r="A298" s="130" t="s">
        <v>607</v>
      </c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138"/>
      <c r="V298" s="52"/>
      <c r="W298" s="47"/>
    </row>
    <row r="299" spans="1:23" ht="21.75" customHeight="1" x14ac:dyDescent="0.2">
      <c r="C299" s="195" t="s">
        <v>308</v>
      </c>
      <c r="D299" s="195"/>
      <c r="E299" s="195"/>
      <c r="F299" s="195"/>
      <c r="G299" s="195"/>
      <c r="H299" s="195"/>
      <c r="I299" s="195"/>
      <c r="J299" s="195"/>
      <c r="K299" s="195"/>
      <c r="M299" s="195" t="s">
        <v>309</v>
      </c>
      <c r="N299" s="195"/>
      <c r="O299" s="195"/>
      <c r="P299" s="195"/>
      <c r="Q299" s="195"/>
      <c r="R299" s="195"/>
      <c r="S299" s="195"/>
      <c r="T299" s="195"/>
      <c r="U299" s="195"/>
      <c r="V299" s="52"/>
      <c r="W299" s="47"/>
    </row>
    <row r="300" spans="1:23" ht="21.75" customHeight="1" x14ac:dyDescent="0.2">
      <c r="C300" s="3"/>
      <c r="D300" s="3"/>
      <c r="E300" s="3"/>
      <c r="F300" s="3"/>
      <c r="G300" s="3"/>
      <c r="H300" s="3"/>
      <c r="I300" s="191" t="s">
        <v>79</v>
      </c>
      <c r="J300" s="191"/>
      <c r="K300" s="191"/>
      <c r="M300" s="3"/>
      <c r="N300" s="3"/>
      <c r="O300" s="3"/>
      <c r="P300" s="3"/>
      <c r="Q300" s="3"/>
      <c r="R300" s="3"/>
      <c r="S300" s="191" t="s">
        <v>79</v>
      </c>
      <c r="T300" s="191"/>
      <c r="U300" s="191"/>
      <c r="V300" s="52"/>
      <c r="W300" s="47"/>
    </row>
    <row r="301" spans="1:23" ht="39.75" customHeight="1" x14ac:dyDescent="0.2">
      <c r="A301" s="24" t="s">
        <v>310</v>
      </c>
      <c r="C301" s="10" t="s">
        <v>311</v>
      </c>
      <c r="E301" s="10" t="s">
        <v>312</v>
      </c>
      <c r="G301" s="10" t="s">
        <v>313</v>
      </c>
      <c r="I301" s="11" t="s">
        <v>282</v>
      </c>
      <c r="J301" s="3"/>
      <c r="K301" s="137" t="s">
        <v>298</v>
      </c>
      <c r="M301" s="10" t="s">
        <v>311</v>
      </c>
      <c r="O301" s="133" t="s">
        <v>312</v>
      </c>
      <c r="P301" s="26"/>
      <c r="Q301" s="10" t="s">
        <v>313</v>
      </c>
      <c r="S301" s="134" t="s">
        <v>282</v>
      </c>
      <c r="T301" s="3"/>
      <c r="U301" s="137" t="s">
        <v>298</v>
      </c>
      <c r="V301" s="52"/>
      <c r="W301" s="47"/>
    </row>
    <row r="302" spans="1:23" ht="21.75" customHeight="1" x14ac:dyDescent="0.2">
      <c r="A302" s="27" t="s">
        <v>457</v>
      </c>
      <c r="C302" s="45">
        <f>C293</f>
        <v>2836200658</v>
      </c>
      <c r="D302" s="42"/>
      <c r="E302" s="45">
        <f>E293</f>
        <v>-431639699239</v>
      </c>
      <c r="F302" s="42"/>
      <c r="G302" s="45">
        <f>G293</f>
        <v>36685784360</v>
      </c>
      <c r="H302" s="42"/>
      <c r="I302" s="45">
        <f>I293</f>
        <v>-392117714221</v>
      </c>
      <c r="J302" s="42"/>
      <c r="K302" s="136">
        <f>K293</f>
        <v>-1.6955519769699108</v>
      </c>
      <c r="L302" s="42"/>
      <c r="M302" s="45">
        <f>M293</f>
        <v>46063443550</v>
      </c>
      <c r="N302" s="42"/>
      <c r="O302" s="45">
        <f>O293</f>
        <v>-227035235498</v>
      </c>
      <c r="P302" s="44"/>
      <c r="Q302" s="45">
        <f>Q293</f>
        <v>112451031917</v>
      </c>
      <c r="R302" s="42"/>
      <c r="S302" s="45">
        <f>S293</f>
        <v>-68520760031</v>
      </c>
      <c r="T302" s="40"/>
      <c r="U302" s="136">
        <f>U293</f>
        <v>-0.29628987908606164</v>
      </c>
      <c r="V302" s="52"/>
      <c r="W302" s="47"/>
    </row>
    <row r="303" spans="1:23" ht="21.75" customHeight="1" x14ac:dyDescent="0.2">
      <c r="A303" s="27" t="s">
        <v>551</v>
      </c>
      <c r="C303" s="53">
        <v>0</v>
      </c>
      <c r="D303" s="54"/>
      <c r="E303" s="53">
        <v>0</v>
      </c>
      <c r="F303" s="53">
        <v>0</v>
      </c>
      <c r="G303" s="53">
        <v>26506171</v>
      </c>
      <c r="H303" s="54"/>
      <c r="I303" s="53">
        <f t="shared" ref="I303" si="6">C303+E303+G303</f>
        <v>26506171</v>
      </c>
      <c r="J303" s="53">
        <v>0</v>
      </c>
      <c r="K303" s="140">
        <f>I303/درآمدها!$F$12</f>
        <v>1.1461504800984993E-4</v>
      </c>
      <c r="L303" s="54"/>
      <c r="M303" s="53">
        <v>0</v>
      </c>
      <c r="N303" s="54"/>
      <c r="O303" s="53">
        <v>0</v>
      </c>
      <c r="P303" s="56"/>
      <c r="Q303" s="53">
        <v>26506171</v>
      </c>
      <c r="R303" s="54"/>
      <c r="S303" s="53">
        <f t="shared" si="5"/>
        <v>26506171</v>
      </c>
      <c r="T303" s="40"/>
      <c r="U303" s="140">
        <f>S303/درآمدها!$F$12</f>
        <v>1.1461504800984993E-4</v>
      </c>
      <c r="V303" s="52"/>
      <c r="W303" s="47"/>
    </row>
    <row r="304" spans="1:23" ht="21.75" customHeight="1" x14ac:dyDescent="0.2">
      <c r="A304" s="27" t="s">
        <v>552</v>
      </c>
      <c r="C304" s="53">
        <v>0</v>
      </c>
      <c r="D304" s="54"/>
      <c r="E304" s="53">
        <v>0</v>
      </c>
      <c r="F304" s="56"/>
      <c r="G304" s="53">
        <v>352956989</v>
      </c>
      <c r="H304" s="54"/>
      <c r="I304" s="53">
        <f t="shared" ref="I304:I322" si="7">C304+E304+G304</f>
        <v>352956989</v>
      </c>
      <c r="J304" s="40"/>
      <c r="K304" s="140">
        <f>I304/درآمدها!$F$12</f>
        <v>1.5262175076002896E-3</v>
      </c>
      <c r="L304" s="54"/>
      <c r="M304" s="53">
        <v>0</v>
      </c>
      <c r="N304" s="54"/>
      <c r="O304" s="53">
        <v>0</v>
      </c>
      <c r="P304" s="56"/>
      <c r="Q304" s="53">
        <v>352956989</v>
      </c>
      <c r="R304" s="54"/>
      <c r="S304" s="53">
        <f t="shared" si="5"/>
        <v>352956989</v>
      </c>
      <c r="T304" s="40"/>
      <c r="U304" s="140">
        <f>S304/درآمدها!$F$12</f>
        <v>1.5262175076002896E-3</v>
      </c>
      <c r="V304" s="52"/>
      <c r="W304" s="47"/>
    </row>
    <row r="305" spans="1:23" ht="21.75" customHeight="1" x14ac:dyDescent="0.2">
      <c r="A305" s="27" t="s">
        <v>553</v>
      </c>
      <c r="C305" s="53">
        <v>0</v>
      </c>
      <c r="D305" s="54"/>
      <c r="E305" s="53">
        <v>0</v>
      </c>
      <c r="F305" s="56"/>
      <c r="G305" s="53">
        <v>5878426</v>
      </c>
      <c r="H305" s="54"/>
      <c r="I305" s="53">
        <f t="shared" si="7"/>
        <v>5878426</v>
      </c>
      <c r="J305" s="40"/>
      <c r="K305" s="140">
        <f>I305/درآمدها!$F$12</f>
        <v>2.5418838436240005E-5</v>
      </c>
      <c r="L305" s="54"/>
      <c r="M305" s="53">
        <v>0</v>
      </c>
      <c r="N305" s="54"/>
      <c r="O305" s="53">
        <v>0</v>
      </c>
      <c r="P305" s="56"/>
      <c r="Q305" s="53">
        <v>5878426</v>
      </c>
      <c r="R305" s="54"/>
      <c r="S305" s="53">
        <f t="shared" si="5"/>
        <v>5878426</v>
      </c>
      <c r="T305" s="40"/>
      <c r="U305" s="140">
        <f>S305/درآمدها!$F$12</f>
        <v>2.5418838436240005E-5</v>
      </c>
      <c r="V305" s="52"/>
      <c r="W305" s="47"/>
    </row>
    <row r="306" spans="1:23" ht="21.75" customHeight="1" x14ac:dyDescent="0.2">
      <c r="A306" s="27" t="s">
        <v>554</v>
      </c>
      <c r="C306" s="53">
        <v>0</v>
      </c>
      <c r="D306" s="54"/>
      <c r="E306" s="53">
        <v>0</v>
      </c>
      <c r="F306" s="56"/>
      <c r="G306" s="53">
        <v>-75447628</v>
      </c>
      <c r="H306" s="54"/>
      <c r="I306" s="53">
        <f t="shared" si="7"/>
        <v>-75447628</v>
      </c>
      <c r="J306" s="53">
        <v>0</v>
      </c>
      <c r="K306" s="140">
        <f>I306/درآمدها!$F$12</f>
        <v>-3.2624227412738336E-4</v>
      </c>
      <c r="L306" s="54"/>
      <c r="M306" s="53">
        <v>0</v>
      </c>
      <c r="N306" s="54"/>
      <c r="O306" s="53">
        <v>0</v>
      </c>
      <c r="P306" s="56"/>
      <c r="Q306" s="53">
        <v>-75447628</v>
      </c>
      <c r="R306" s="54"/>
      <c r="S306" s="53">
        <f t="shared" si="5"/>
        <v>-75447628</v>
      </c>
      <c r="T306" s="40"/>
      <c r="U306" s="140">
        <f>S306/درآمدها!$F$12</f>
        <v>-3.2624227412738336E-4</v>
      </c>
      <c r="V306" s="52"/>
      <c r="W306" s="47"/>
    </row>
    <row r="307" spans="1:23" ht="21.75" customHeight="1" x14ac:dyDescent="0.2">
      <c r="A307" s="27" t="s">
        <v>555</v>
      </c>
      <c r="C307" s="53">
        <v>0</v>
      </c>
      <c r="D307" s="54"/>
      <c r="E307" s="53">
        <v>0</v>
      </c>
      <c r="F307" s="56"/>
      <c r="G307" s="53">
        <v>-329940611</v>
      </c>
      <c r="H307" s="54"/>
      <c r="I307" s="53">
        <f t="shared" si="7"/>
        <v>-329940611</v>
      </c>
      <c r="J307" s="53">
        <v>0</v>
      </c>
      <c r="K307" s="140">
        <f>I307/درآمدها!$F$12</f>
        <v>-1.4266926358456008E-3</v>
      </c>
      <c r="L307" s="54"/>
      <c r="M307" s="53">
        <v>0</v>
      </c>
      <c r="N307" s="54"/>
      <c r="O307" s="53">
        <v>0</v>
      </c>
      <c r="P307" s="56"/>
      <c r="Q307" s="53">
        <v>-329940611</v>
      </c>
      <c r="R307" s="54"/>
      <c r="S307" s="53">
        <f t="shared" si="5"/>
        <v>-329940611</v>
      </c>
      <c r="T307" s="40"/>
      <c r="U307" s="140">
        <f>S307/درآمدها!$F$12</f>
        <v>-1.4266926358456008E-3</v>
      </c>
      <c r="V307" s="52"/>
      <c r="W307" s="47"/>
    </row>
    <row r="308" spans="1:23" ht="21.75" customHeight="1" x14ac:dyDescent="0.2">
      <c r="A308" s="27" t="s">
        <v>556</v>
      </c>
      <c r="C308" s="53">
        <v>0</v>
      </c>
      <c r="D308" s="54"/>
      <c r="E308" s="53">
        <v>0</v>
      </c>
      <c r="F308" s="56"/>
      <c r="G308" s="53">
        <v>-3049291370</v>
      </c>
      <c r="H308" s="54"/>
      <c r="I308" s="53">
        <f t="shared" si="7"/>
        <v>-3049291370</v>
      </c>
      <c r="J308" s="53">
        <v>0</v>
      </c>
      <c r="K308" s="140">
        <f>I308/درآمدها!$F$12</f>
        <v>-1.3185407910051251E-2</v>
      </c>
      <c r="L308" s="54"/>
      <c r="M308" s="53">
        <v>0</v>
      </c>
      <c r="N308" s="54"/>
      <c r="O308" s="53">
        <v>0</v>
      </c>
      <c r="P308" s="56"/>
      <c r="Q308" s="53">
        <v>-3049291370</v>
      </c>
      <c r="R308" s="54"/>
      <c r="S308" s="53">
        <f t="shared" si="5"/>
        <v>-3049291370</v>
      </c>
      <c r="T308" s="40"/>
      <c r="U308" s="140">
        <f>S308/درآمدها!$F$12</f>
        <v>-1.3185407910051251E-2</v>
      </c>
      <c r="V308" s="52"/>
      <c r="W308" s="47"/>
    </row>
    <row r="309" spans="1:23" ht="21.75" customHeight="1" x14ac:dyDescent="0.2">
      <c r="A309" s="27" t="s">
        <v>557</v>
      </c>
      <c r="C309" s="53">
        <v>0</v>
      </c>
      <c r="D309" s="54"/>
      <c r="E309" s="53">
        <v>0</v>
      </c>
      <c r="F309" s="56"/>
      <c r="G309" s="53">
        <v>-5461638010</v>
      </c>
      <c r="H309" s="54"/>
      <c r="I309" s="53">
        <f t="shared" si="7"/>
        <v>-5461638010</v>
      </c>
      <c r="J309" s="53">
        <v>0</v>
      </c>
      <c r="K309" s="140">
        <f>I309/درآمدها!$F$12</f>
        <v>-2.3616609985975388E-2</v>
      </c>
      <c r="L309" s="54"/>
      <c r="M309" s="53">
        <v>0</v>
      </c>
      <c r="N309" s="54"/>
      <c r="O309" s="53">
        <v>0</v>
      </c>
      <c r="P309" s="56"/>
      <c r="Q309" s="53">
        <v>-5461638010</v>
      </c>
      <c r="R309" s="54"/>
      <c r="S309" s="53">
        <f t="shared" si="5"/>
        <v>-5461638010</v>
      </c>
      <c r="T309" s="40"/>
      <c r="U309" s="140">
        <f>S309/درآمدها!$F$12</f>
        <v>-2.3616609985975388E-2</v>
      </c>
      <c r="V309" s="52"/>
      <c r="W309" s="47"/>
    </row>
    <row r="310" spans="1:23" ht="21.75" customHeight="1" x14ac:dyDescent="0.2">
      <c r="A310" s="27" t="s">
        <v>558</v>
      </c>
      <c r="C310" s="53">
        <v>0</v>
      </c>
      <c r="D310" s="54"/>
      <c r="E310" s="53">
        <v>0</v>
      </c>
      <c r="F310" s="56"/>
      <c r="G310" s="53">
        <v>290587099</v>
      </c>
      <c r="H310" s="54"/>
      <c r="I310" s="53">
        <f t="shared" si="7"/>
        <v>290587099</v>
      </c>
      <c r="J310" s="53">
        <v>0</v>
      </c>
      <c r="K310" s="140">
        <f>I310/درآمدها!$F$12</f>
        <v>1.2565245392451448E-3</v>
      </c>
      <c r="L310" s="54"/>
      <c r="M310" s="53">
        <v>0</v>
      </c>
      <c r="N310" s="54"/>
      <c r="O310" s="53">
        <v>0</v>
      </c>
      <c r="P310" s="56"/>
      <c r="Q310" s="53">
        <v>290587099</v>
      </c>
      <c r="R310" s="54"/>
      <c r="S310" s="53">
        <f t="shared" si="5"/>
        <v>290587099</v>
      </c>
      <c r="T310" s="40"/>
      <c r="U310" s="140">
        <f>S310/درآمدها!$F$12</f>
        <v>1.2565245392451448E-3</v>
      </c>
      <c r="V310" s="52"/>
      <c r="W310" s="47"/>
    </row>
    <row r="311" spans="1:23" ht="21.75" customHeight="1" x14ac:dyDescent="0.2">
      <c r="A311" s="27" t="s">
        <v>559</v>
      </c>
      <c r="C311" s="53">
        <v>0</v>
      </c>
      <c r="D311" s="54"/>
      <c r="E311" s="53">
        <v>0</v>
      </c>
      <c r="F311" s="56"/>
      <c r="G311" s="53">
        <v>115301162</v>
      </c>
      <c r="H311" s="54"/>
      <c r="I311" s="53">
        <f t="shared" si="7"/>
        <v>115301162</v>
      </c>
      <c r="J311" s="53">
        <v>0</v>
      </c>
      <c r="K311" s="140">
        <f>I311/درآمدها!$F$12</f>
        <v>4.9857251046261963E-4</v>
      </c>
      <c r="L311" s="54"/>
      <c r="M311" s="53">
        <v>0</v>
      </c>
      <c r="N311" s="54"/>
      <c r="O311" s="53">
        <v>0</v>
      </c>
      <c r="P311" s="56"/>
      <c r="Q311" s="53">
        <v>115301162</v>
      </c>
      <c r="R311" s="54"/>
      <c r="S311" s="53">
        <f t="shared" si="5"/>
        <v>115301162</v>
      </c>
      <c r="T311" s="40"/>
      <c r="U311" s="140">
        <f>S311/درآمدها!$F$12</f>
        <v>4.9857251046261963E-4</v>
      </c>
      <c r="V311" s="52"/>
      <c r="W311" s="47"/>
    </row>
    <row r="312" spans="1:23" ht="21.75" customHeight="1" x14ac:dyDescent="0.2">
      <c r="A312" s="27" t="s">
        <v>560</v>
      </c>
      <c r="C312" s="53">
        <v>0</v>
      </c>
      <c r="D312" s="54"/>
      <c r="E312" s="53">
        <v>0</v>
      </c>
      <c r="F312" s="56"/>
      <c r="G312" s="53">
        <v>900298759</v>
      </c>
      <c r="H312" s="54"/>
      <c r="I312" s="53">
        <f t="shared" si="7"/>
        <v>900298759</v>
      </c>
      <c r="J312" s="53">
        <v>0</v>
      </c>
      <c r="K312" s="140">
        <f>I312/درآمدها!$F$12</f>
        <v>3.8929721492400138E-3</v>
      </c>
      <c r="L312" s="54"/>
      <c r="M312" s="53">
        <v>0</v>
      </c>
      <c r="N312" s="54"/>
      <c r="O312" s="53">
        <v>0</v>
      </c>
      <c r="P312" s="56"/>
      <c r="Q312" s="53">
        <v>900298759</v>
      </c>
      <c r="R312" s="54"/>
      <c r="S312" s="53">
        <f t="shared" si="5"/>
        <v>900298759</v>
      </c>
      <c r="T312" s="40"/>
      <c r="U312" s="140">
        <f>S312/درآمدها!$F$12</f>
        <v>3.8929721492400138E-3</v>
      </c>
      <c r="V312" s="52"/>
      <c r="W312" s="47"/>
    </row>
    <row r="313" spans="1:23" ht="21.75" customHeight="1" x14ac:dyDescent="0.2">
      <c r="A313" s="27" t="s">
        <v>561</v>
      </c>
      <c r="C313" s="53">
        <v>0</v>
      </c>
      <c r="D313" s="54"/>
      <c r="E313" s="53">
        <v>0</v>
      </c>
      <c r="F313" s="56"/>
      <c r="G313" s="53">
        <v>1943094173</v>
      </c>
      <c r="H313" s="54"/>
      <c r="I313" s="53">
        <f t="shared" si="7"/>
        <v>1943094173</v>
      </c>
      <c r="J313" s="53">
        <v>0</v>
      </c>
      <c r="K313" s="140">
        <f>I313/درآمدها!$F$12</f>
        <v>8.4021125467746618E-3</v>
      </c>
      <c r="L313" s="54"/>
      <c r="M313" s="53">
        <v>0</v>
      </c>
      <c r="N313" s="54"/>
      <c r="O313" s="53">
        <v>0</v>
      </c>
      <c r="P313" s="56"/>
      <c r="Q313" s="53">
        <v>1943094173</v>
      </c>
      <c r="R313" s="54"/>
      <c r="S313" s="53">
        <f t="shared" si="5"/>
        <v>1943094173</v>
      </c>
      <c r="T313" s="40"/>
      <c r="U313" s="140">
        <f>S313/درآمدها!$F$12</f>
        <v>8.4021125467746618E-3</v>
      </c>
      <c r="V313" s="52"/>
      <c r="W313" s="47"/>
    </row>
    <row r="314" spans="1:23" ht="21.75" customHeight="1" x14ac:dyDescent="0.2">
      <c r="A314" s="27" t="s">
        <v>562</v>
      </c>
      <c r="C314" s="53">
        <v>0</v>
      </c>
      <c r="D314" s="54"/>
      <c r="E314" s="53">
        <v>0</v>
      </c>
      <c r="F314" s="56"/>
      <c r="G314" s="53">
        <v>6979688551</v>
      </c>
      <c r="H314" s="54"/>
      <c r="I314" s="53">
        <f t="shared" si="7"/>
        <v>6979688551</v>
      </c>
      <c r="J314" s="53">
        <v>0</v>
      </c>
      <c r="K314" s="140">
        <f>I314/درآمدها!$F$12</f>
        <v>3.0180795949994624E-2</v>
      </c>
      <c r="L314" s="54"/>
      <c r="M314" s="53">
        <v>0</v>
      </c>
      <c r="N314" s="54"/>
      <c r="O314" s="53">
        <v>0</v>
      </c>
      <c r="P314" s="56"/>
      <c r="Q314" s="53">
        <v>6979688551</v>
      </c>
      <c r="R314" s="54"/>
      <c r="S314" s="53">
        <f t="shared" si="5"/>
        <v>6979688551</v>
      </c>
      <c r="T314" s="40"/>
      <c r="U314" s="140">
        <f>S314/درآمدها!$F$12</f>
        <v>3.0180795949994624E-2</v>
      </c>
      <c r="V314" s="52"/>
      <c r="W314" s="47"/>
    </row>
    <row r="315" spans="1:23" ht="21.75" customHeight="1" x14ac:dyDescent="0.2">
      <c r="A315" s="27" t="s">
        <v>563</v>
      </c>
      <c r="C315" s="53">
        <v>0</v>
      </c>
      <c r="D315" s="54"/>
      <c r="E315" s="53">
        <v>0</v>
      </c>
      <c r="F315" s="56"/>
      <c r="G315" s="53">
        <v>16444938642</v>
      </c>
      <c r="H315" s="54"/>
      <c r="I315" s="53">
        <f t="shared" si="7"/>
        <v>16444938642</v>
      </c>
      <c r="J315" s="53">
        <v>0</v>
      </c>
      <c r="K315" s="140">
        <f>I315/درآمدها!$F$12</f>
        <v>7.1109381734987917E-2</v>
      </c>
      <c r="L315" s="54"/>
      <c r="M315" s="53">
        <v>0</v>
      </c>
      <c r="N315" s="54"/>
      <c r="O315" s="53">
        <v>0</v>
      </c>
      <c r="P315" s="56"/>
      <c r="Q315" s="53">
        <v>16444938642</v>
      </c>
      <c r="R315" s="54"/>
      <c r="S315" s="53">
        <f t="shared" si="5"/>
        <v>16444938642</v>
      </c>
      <c r="T315" s="40"/>
      <c r="U315" s="140">
        <f>S315/درآمدها!$F$12</f>
        <v>7.1109381734987917E-2</v>
      </c>
      <c r="V315" s="52"/>
      <c r="W315" s="47"/>
    </row>
    <row r="316" spans="1:23" ht="21.75" customHeight="1" x14ac:dyDescent="0.2">
      <c r="A316" s="27" t="s">
        <v>564</v>
      </c>
      <c r="C316" s="53">
        <v>0</v>
      </c>
      <c r="D316" s="54"/>
      <c r="E316" s="53">
        <v>0</v>
      </c>
      <c r="F316" s="56"/>
      <c r="G316" s="53">
        <v>-101573133</v>
      </c>
      <c r="H316" s="54"/>
      <c r="I316" s="53">
        <f t="shared" si="7"/>
        <v>-101573133</v>
      </c>
      <c r="J316" s="53">
        <v>0</v>
      </c>
      <c r="K316" s="140">
        <f>I316/درآمدها!$F$12</f>
        <v>-4.3921128839415822E-4</v>
      </c>
      <c r="L316" s="54"/>
      <c r="M316" s="53">
        <v>0</v>
      </c>
      <c r="N316" s="54"/>
      <c r="O316" s="53">
        <v>0</v>
      </c>
      <c r="P316" s="56"/>
      <c r="Q316" s="53">
        <v>-101573133</v>
      </c>
      <c r="R316" s="54"/>
      <c r="S316" s="53">
        <f t="shared" si="5"/>
        <v>-101573133</v>
      </c>
      <c r="T316" s="40"/>
      <c r="U316" s="140">
        <f>S316/درآمدها!$F$12</f>
        <v>-4.3921128839415822E-4</v>
      </c>
      <c r="V316" s="52"/>
      <c r="W316" s="47"/>
    </row>
    <row r="317" spans="1:23" ht="21.75" customHeight="1" x14ac:dyDescent="0.2">
      <c r="A317" s="27" t="s">
        <v>565</v>
      </c>
      <c r="C317" s="53">
        <v>0</v>
      </c>
      <c r="D317" s="54"/>
      <c r="E317" s="53">
        <v>0</v>
      </c>
      <c r="F317" s="56"/>
      <c r="G317" s="53">
        <v>-340346311</v>
      </c>
      <c r="H317" s="54"/>
      <c r="I317" s="53">
        <f t="shared" si="7"/>
        <v>-340346311</v>
      </c>
      <c r="J317" s="53">
        <v>0</v>
      </c>
      <c r="K317" s="140">
        <f>I317/درآمدها!$F$12</f>
        <v>-1.4716878109343036E-3</v>
      </c>
      <c r="L317" s="54"/>
      <c r="M317" s="53">
        <v>0</v>
      </c>
      <c r="N317" s="54"/>
      <c r="O317" s="53">
        <v>0</v>
      </c>
      <c r="P317" s="56"/>
      <c r="Q317" s="53">
        <v>-340346311</v>
      </c>
      <c r="R317" s="54"/>
      <c r="S317" s="53">
        <f t="shared" si="5"/>
        <v>-340346311</v>
      </c>
      <c r="T317" s="40"/>
      <c r="U317" s="140">
        <f>S317/درآمدها!$F$12</f>
        <v>-1.4716878109343036E-3</v>
      </c>
      <c r="V317" s="52"/>
      <c r="W317" s="47"/>
    </row>
    <row r="318" spans="1:23" ht="21.75" customHeight="1" x14ac:dyDescent="0.2">
      <c r="A318" s="27" t="s">
        <v>566</v>
      </c>
      <c r="C318" s="53">
        <v>0</v>
      </c>
      <c r="D318" s="54"/>
      <c r="E318" s="53">
        <v>0</v>
      </c>
      <c r="F318" s="56"/>
      <c r="G318" s="53">
        <v>-466329030</v>
      </c>
      <c r="H318" s="54"/>
      <c r="I318" s="53">
        <f t="shared" si="7"/>
        <v>-466329030</v>
      </c>
      <c r="J318" s="53">
        <v>0</v>
      </c>
      <c r="K318" s="140">
        <f>I318/درآمدها!$F$12</f>
        <v>-2.0164483267627281E-3</v>
      </c>
      <c r="L318" s="54"/>
      <c r="M318" s="53">
        <v>0</v>
      </c>
      <c r="N318" s="54"/>
      <c r="O318" s="53">
        <v>0</v>
      </c>
      <c r="P318" s="56"/>
      <c r="Q318" s="53">
        <v>-466329030</v>
      </c>
      <c r="R318" s="54"/>
      <c r="S318" s="53">
        <f t="shared" si="5"/>
        <v>-466329030</v>
      </c>
      <c r="T318" s="40"/>
      <c r="U318" s="140">
        <f>S318/درآمدها!$F$12</f>
        <v>-2.0164483267627281E-3</v>
      </c>
      <c r="V318" s="52"/>
      <c r="W318" s="47"/>
    </row>
    <row r="319" spans="1:23" ht="21.75" customHeight="1" x14ac:dyDescent="0.2">
      <c r="A319" s="27" t="s">
        <v>567</v>
      </c>
      <c r="C319" s="53">
        <v>0</v>
      </c>
      <c r="D319" s="54"/>
      <c r="E319" s="53">
        <v>0</v>
      </c>
      <c r="F319" s="56"/>
      <c r="G319" s="53">
        <v>69706371</v>
      </c>
      <c r="H319" s="54"/>
      <c r="I319" s="53">
        <f t="shared" si="7"/>
        <v>69706371</v>
      </c>
      <c r="J319" s="53">
        <v>0</v>
      </c>
      <c r="K319" s="140">
        <f>I319/درآمدها!$F$12</f>
        <v>3.0141656668393983E-4</v>
      </c>
      <c r="L319" s="54"/>
      <c r="M319" s="53">
        <v>0</v>
      </c>
      <c r="N319" s="54"/>
      <c r="O319" s="53">
        <v>0</v>
      </c>
      <c r="P319" s="56"/>
      <c r="Q319" s="53">
        <v>69706371</v>
      </c>
      <c r="R319" s="54"/>
      <c r="S319" s="53">
        <f t="shared" si="5"/>
        <v>69706371</v>
      </c>
      <c r="T319" s="40"/>
      <c r="U319" s="140">
        <f>S319/درآمدها!$F$12</f>
        <v>3.0141656668393983E-4</v>
      </c>
      <c r="V319" s="52"/>
      <c r="W319" s="47"/>
    </row>
    <row r="320" spans="1:23" ht="21.75" customHeight="1" x14ac:dyDescent="0.2">
      <c r="A320" s="27" t="s">
        <v>568</v>
      </c>
      <c r="C320" s="53">
        <v>0</v>
      </c>
      <c r="D320" s="54"/>
      <c r="E320" s="53">
        <v>0</v>
      </c>
      <c r="F320" s="56"/>
      <c r="G320" s="53">
        <v>-1404778220</v>
      </c>
      <c r="H320" s="54"/>
      <c r="I320" s="53">
        <f t="shared" si="7"/>
        <v>-1404778220</v>
      </c>
      <c r="J320" s="53">
        <v>0</v>
      </c>
      <c r="K320" s="140">
        <f>I320/درآمدها!$F$12</f>
        <v>-6.0743863430327803E-3</v>
      </c>
      <c r="L320" s="54"/>
      <c r="M320" s="53">
        <v>0</v>
      </c>
      <c r="N320" s="54"/>
      <c r="O320" s="53">
        <v>0</v>
      </c>
      <c r="P320" s="56"/>
      <c r="Q320" s="53">
        <v>-1404778220</v>
      </c>
      <c r="R320" s="54"/>
      <c r="S320" s="53">
        <f t="shared" si="5"/>
        <v>-1404778220</v>
      </c>
      <c r="T320" s="40"/>
      <c r="U320" s="140">
        <f>S320/درآمدها!$F$12</f>
        <v>-6.0743863430327803E-3</v>
      </c>
      <c r="V320" s="52"/>
      <c r="W320" s="47"/>
    </row>
    <row r="321" spans="1:23" ht="21.75" customHeight="1" x14ac:dyDescent="0.2">
      <c r="A321" s="27" t="s">
        <v>569</v>
      </c>
      <c r="C321" s="53">
        <v>0</v>
      </c>
      <c r="D321" s="54"/>
      <c r="E321" s="53">
        <v>0</v>
      </c>
      <c r="F321" s="56"/>
      <c r="G321" s="53">
        <v>-106158650</v>
      </c>
      <c r="H321" s="54"/>
      <c r="I321" s="53">
        <f t="shared" si="7"/>
        <v>-106158650</v>
      </c>
      <c r="J321" s="53">
        <v>0</v>
      </c>
      <c r="K321" s="140">
        <f>I321/درآمدها!$F$12</f>
        <v>-4.5903947297445778E-4</v>
      </c>
      <c r="L321" s="54"/>
      <c r="M321" s="53">
        <v>0</v>
      </c>
      <c r="N321" s="54"/>
      <c r="O321" s="53">
        <v>0</v>
      </c>
      <c r="P321" s="56"/>
      <c r="Q321" s="53">
        <v>-106158650</v>
      </c>
      <c r="R321" s="54"/>
      <c r="S321" s="53">
        <f t="shared" si="5"/>
        <v>-106158650</v>
      </c>
      <c r="T321" s="40"/>
      <c r="U321" s="140">
        <f>S321/درآمدها!$F$12</f>
        <v>-4.5903947297445778E-4</v>
      </c>
      <c r="V321" s="52"/>
      <c r="W321" s="47"/>
    </row>
    <row r="322" spans="1:23" ht="21.75" customHeight="1" x14ac:dyDescent="0.2">
      <c r="A322" s="27" t="s">
        <v>570</v>
      </c>
      <c r="C322" s="53">
        <v>0</v>
      </c>
      <c r="D322" s="54"/>
      <c r="E322" s="53">
        <v>0</v>
      </c>
      <c r="F322" s="56"/>
      <c r="G322" s="53">
        <v>732804255</v>
      </c>
      <c r="H322" s="54"/>
      <c r="I322" s="53">
        <f t="shared" si="7"/>
        <v>732804255</v>
      </c>
      <c r="J322" s="53">
        <v>0</v>
      </c>
      <c r="K322" s="140">
        <f>I322/درآمدها!$F$12</f>
        <v>3.1687109718203854E-3</v>
      </c>
      <c r="L322" s="54"/>
      <c r="M322" s="53">
        <v>0</v>
      </c>
      <c r="N322" s="54"/>
      <c r="O322" s="53">
        <v>0</v>
      </c>
      <c r="P322" s="56"/>
      <c r="Q322" s="53">
        <v>732804255</v>
      </c>
      <c r="R322" s="54"/>
      <c r="S322" s="53">
        <f t="shared" si="5"/>
        <v>732804255</v>
      </c>
      <c r="T322" s="40"/>
      <c r="U322" s="140">
        <f>S322/درآمدها!$F$12</f>
        <v>3.1687109718203854E-3</v>
      </c>
      <c r="V322" s="52"/>
      <c r="W322" s="47"/>
    </row>
    <row r="323" spans="1:23" ht="21.75" customHeight="1" x14ac:dyDescent="0.2">
      <c r="A323" s="27" t="s">
        <v>153</v>
      </c>
      <c r="C323" s="53">
        <v>0</v>
      </c>
      <c r="D323" s="54"/>
      <c r="E323" s="53">
        <v>0</v>
      </c>
      <c r="F323" s="56"/>
      <c r="G323" s="53">
        <v>1759386240</v>
      </c>
      <c r="H323" s="54"/>
      <c r="I323" s="53">
        <f t="shared" ref="I323:I334" si="8">C323+E323+G323</f>
        <v>1759386240</v>
      </c>
      <c r="J323" s="40"/>
      <c r="K323" s="140">
        <f>I323/درآمدها!$F$12</f>
        <v>7.6077430559649438E-3</v>
      </c>
      <c r="L323" s="54"/>
      <c r="M323" s="53">
        <v>0</v>
      </c>
      <c r="N323" s="54"/>
      <c r="O323" s="53">
        <v>0</v>
      </c>
      <c r="P323" s="56"/>
      <c r="Q323" s="53">
        <v>1759386240</v>
      </c>
      <c r="R323" s="54"/>
      <c r="S323" s="53">
        <f t="shared" si="5"/>
        <v>1759386240</v>
      </c>
      <c r="T323" s="40"/>
      <c r="U323" s="140">
        <f>S323/درآمدها!$F$12</f>
        <v>7.6077430559649438E-3</v>
      </c>
      <c r="V323" s="52"/>
      <c r="W323" s="47"/>
    </row>
    <row r="324" spans="1:23" ht="21.75" customHeight="1" x14ac:dyDescent="0.2">
      <c r="A324" s="27" t="s">
        <v>127</v>
      </c>
      <c r="C324" s="53">
        <v>0</v>
      </c>
      <c r="D324" s="54"/>
      <c r="E324" s="53">
        <v>0</v>
      </c>
      <c r="F324" s="56"/>
      <c r="G324" s="53">
        <v>1227840979</v>
      </c>
      <c r="H324" s="54"/>
      <c r="I324" s="53">
        <f t="shared" si="8"/>
        <v>1227840979</v>
      </c>
      <c r="J324" s="40"/>
      <c r="K324" s="140">
        <f>I324/درآمدها!$F$12</f>
        <v>5.3092939284420278E-3</v>
      </c>
      <c r="L324" s="54"/>
      <c r="M324" s="53">
        <v>0</v>
      </c>
      <c r="N324" s="54"/>
      <c r="O324" s="53">
        <v>0</v>
      </c>
      <c r="P324" s="56"/>
      <c r="Q324" s="53">
        <v>1227840979</v>
      </c>
      <c r="R324" s="54"/>
      <c r="S324" s="53">
        <f t="shared" si="5"/>
        <v>1227840979</v>
      </c>
      <c r="T324" s="40"/>
      <c r="U324" s="140">
        <f>S324/درآمدها!$F$12</f>
        <v>5.3092939284420278E-3</v>
      </c>
      <c r="V324" s="52"/>
      <c r="W324" s="47"/>
    </row>
    <row r="325" spans="1:23" ht="21.75" customHeight="1" x14ac:dyDescent="0.2">
      <c r="A325" s="27" t="s">
        <v>172</v>
      </c>
      <c r="C325" s="53">
        <v>0</v>
      </c>
      <c r="D325" s="54"/>
      <c r="E325" s="53">
        <v>0</v>
      </c>
      <c r="F325" s="56"/>
      <c r="G325" s="53">
        <v>9457003869</v>
      </c>
      <c r="H325" s="54"/>
      <c r="I325" s="53">
        <f t="shared" si="8"/>
        <v>9457003869</v>
      </c>
      <c r="J325" s="40"/>
      <c r="K325" s="140">
        <f>I325/درآمدها!$F$12</f>
        <v>4.0892928385422835E-2</v>
      </c>
      <c r="L325" s="54"/>
      <c r="M325" s="53">
        <v>0</v>
      </c>
      <c r="N325" s="54"/>
      <c r="O325" s="53">
        <v>0</v>
      </c>
      <c r="P325" s="56"/>
      <c r="Q325" s="53">
        <v>9457003869</v>
      </c>
      <c r="R325" s="54"/>
      <c r="S325" s="53">
        <f t="shared" si="5"/>
        <v>9457003869</v>
      </c>
      <c r="T325" s="40"/>
      <c r="U325" s="140">
        <f>S325/درآمدها!$F$12</f>
        <v>4.0892928385422835E-2</v>
      </c>
      <c r="V325" s="52"/>
      <c r="W325" s="47"/>
    </row>
    <row r="326" spans="1:23" ht="21.75" customHeight="1" x14ac:dyDescent="0.2">
      <c r="A326" s="27" t="s">
        <v>123</v>
      </c>
      <c r="C326" s="53">
        <v>0</v>
      </c>
      <c r="D326" s="54"/>
      <c r="E326" s="53">
        <v>0</v>
      </c>
      <c r="F326" s="56"/>
      <c r="G326" s="53">
        <v>1941392792</v>
      </c>
      <c r="H326" s="54"/>
      <c r="I326" s="53">
        <f t="shared" si="8"/>
        <v>1941392792</v>
      </c>
      <c r="J326" s="40"/>
      <c r="K326" s="140">
        <f>I326/درآمدها!$F$12</f>
        <v>8.3947556235510826E-3</v>
      </c>
      <c r="L326" s="54"/>
      <c r="M326" s="53">
        <v>0</v>
      </c>
      <c r="N326" s="54"/>
      <c r="O326" s="53">
        <v>0</v>
      </c>
      <c r="P326" s="56"/>
      <c r="Q326" s="53">
        <v>1941392792</v>
      </c>
      <c r="R326" s="54"/>
      <c r="S326" s="53">
        <f t="shared" si="5"/>
        <v>1941392792</v>
      </c>
      <c r="T326" s="40"/>
      <c r="U326" s="140">
        <f>S326/درآمدها!$F$12</f>
        <v>8.3947556235510826E-3</v>
      </c>
      <c r="V326" s="52"/>
      <c r="W326" s="47"/>
    </row>
    <row r="327" spans="1:23" ht="21.75" customHeight="1" x14ac:dyDescent="0.2">
      <c r="A327" s="27" t="s">
        <v>169</v>
      </c>
      <c r="C327" s="53">
        <v>0</v>
      </c>
      <c r="D327" s="54"/>
      <c r="E327" s="53">
        <v>0</v>
      </c>
      <c r="F327" s="56"/>
      <c r="G327" s="53">
        <v>1851184080</v>
      </c>
      <c r="H327" s="54"/>
      <c r="I327" s="53">
        <f t="shared" si="8"/>
        <v>1851184080</v>
      </c>
      <c r="J327" s="40"/>
      <c r="K327" s="140">
        <f>I327/درآمدها!$F$12</f>
        <v>8.0046851053767777E-3</v>
      </c>
      <c r="L327" s="54"/>
      <c r="M327" s="53">
        <v>0</v>
      </c>
      <c r="N327" s="54"/>
      <c r="O327" s="53">
        <v>0</v>
      </c>
      <c r="P327" s="56"/>
      <c r="Q327" s="53">
        <v>1851184080</v>
      </c>
      <c r="R327" s="54"/>
      <c r="S327" s="53">
        <f t="shared" si="5"/>
        <v>1851184080</v>
      </c>
      <c r="T327" s="40"/>
      <c r="U327" s="140">
        <f>S327/درآمدها!$F$12</f>
        <v>8.0046851053767777E-3</v>
      </c>
      <c r="V327" s="52"/>
      <c r="W327" s="47"/>
    </row>
    <row r="328" spans="1:23" ht="21.75" customHeight="1" x14ac:dyDescent="0.2">
      <c r="A328" s="27" t="s">
        <v>571</v>
      </c>
      <c r="C328" s="53">
        <v>0</v>
      </c>
      <c r="D328" s="54"/>
      <c r="E328" s="53">
        <v>0</v>
      </c>
      <c r="F328" s="56"/>
      <c r="G328" s="53">
        <v>59478472</v>
      </c>
      <c r="H328" s="54"/>
      <c r="I328" s="53">
        <f t="shared" si="8"/>
        <v>59478472</v>
      </c>
      <c r="J328" s="40"/>
      <c r="K328" s="140">
        <f>I328/درآمدها!$F$12</f>
        <v>2.5719021898079945E-4</v>
      </c>
      <c r="L328" s="54"/>
      <c r="M328" s="53">
        <v>0</v>
      </c>
      <c r="N328" s="54"/>
      <c r="O328" s="53">
        <v>0</v>
      </c>
      <c r="P328" s="56"/>
      <c r="Q328" s="53">
        <v>59478472</v>
      </c>
      <c r="R328" s="54"/>
      <c r="S328" s="53">
        <f t="shared" si="5"/>
        <v>59478472</v>
      </c>
      <c r="T328" s="40"/>
      <c r="U328" s="140">
        <f>S328/درآمدها!$F$12</f>
        <v>2.5719021898079945E-4</v>
      </c>
      <c r="V328" s="52"/>
      <c r="W328" s="47"/>
    </row>
    <row r="329" spans="1:23" ht="21.75" customHeight="1" x14ac:dyDescent="0.2">
      <c r="A329" s="27" t="s">
        <v>572</v>
      </c>
      <c r="C329" s="53">
        <v>0</v>
      </c>
      <c r="D329" s="54"/>
      <c r="E329" s="53">
        <v>0</v>
      </c>
      <c r="F329" s="56"/>
      <c r="G329" s="53">
        <v>20000000</v>
      </c>
      <c r="H329" s="54"/>
      <c r="I329" s="53">
        <f t="shared" si="8"/>
        <v>20000000</v>
      </c>
      <c r="J329" s="40"/>
      <c r="K329" s="140">
        <f>I329/درآمدها!$F$12</f>
        <v>8.648178419270738E-5</v>
      </c>
      <c r="L329" s="54"/>
      <c r="M329" s="53">
        <v>0</v>
      </c>
      <c r="N329" s="54"/>
      <c r="O329" s="53">
        <v>0</v>
      </c>
      <c r="P329" s="56"/>
      <c r="Q329" s="53">
        <v>20000000</v>
      </c>
      <c r="R329" s="54"/>
      <c r="S329" s="53">
        <f t="shared" si="5"/>
        <v>20000000</v>
      </c>
      <c r="T329" s="40"/>
      <c r="U329" s="140">
        <f>S329/درآمدها!$F$12</f>
        <v>8.648178419270738E-5</v>
      </c>
      <c r="V329" s="52"/>
      <c r="W329" s="47"/>
    </row>
    <row r="330" spans="1:23" ht="21.75" customHeight="1" x14ac:dyDescent="0.2">
      <c r="A330" s="27" t="s">
        <v>573</v>
      </c>
      <c r="C330" s="53">
        <v>0</v>
      </c>
      <c r="D330" s="54"/>
      <c r="E330" s="53">
        <v>0</v>
      </c>
      <c r="F330" s="56"/>
      <c r="G330" s="53">
        <v>10700770</v>
      </c>
      <c r="H330" s="54"/>
      <c r="I330" s="53">
        <f t="shared" si="8"/>
        <v>10700770</v>
      </c>
      <c r="J330" s="40"/>
      <c r="K330" s="140">
        <f>I330/درآمدها!$F$12</f>
        <v>4.6271084091789865E-5</v>
      </c>
      <c r="L330" s="54"/>
      <c r="M330" s="53">
        <v>0</v>
      </c>
      <c r="N330" s="54"/>
      <c r="O330" s="53">
        <v>0</v>
      </c>
      <c r="P330" s="56"/>
      <c r="Q330" s="53">
        <v>10700770</v>
      </c>
      <c r="R330" s="54"/>
      <c r="S330" s="53">
        <f t="shared" si="5"/>
        <v>10700770</v>
      </c>
      <c r="T330" s="40"/>
      <c r="U330" s="140">
        <f>S330/درآمدها!$F$12</f>
        <v>4.6271084091789865E-5</v>
      </c>
      <c r="V330" s="52"/>
      <c r="W330" s="47"/>
    </row>
    <row r="331" spans="1:23" ht="21.75" customHeight="1" x14ac:dyDescent="0.2">
      <c r="A331" s="27" t="s">
        <v>158</v>
      </c>
      <c r="C331" s="53">
        <v>0</v>
      </c>
      <c r="D331" s="54"/>
      <c r="E331" s="53">
        <v>0</v>
      </c>
      <c r="F331" s="56"/>
      <c r="G331" s="53">
        <v>13940485</v>
      </c>
      <c r="H331" s="54"/>
      <c r="I331" s="53">
        <f t="shared" si="8"/>
        <v>13940485</v>
      </c>
      <c r="J331" s="40"/>
      <c r="K331" s="140">
        <f>I331/درآمدها!$F$12</f>
        <v>6.0279900765583715E-5</v>
      </c>
      <c r="L331" s="54"/>
      <c r="M331" s="53">
        <v>0</v>
      </c>
      <c r="N331" s="54"/>
      <c r="O331" s="53">
        <v>0</v>
      </c>
      <c r="P331" s="56"/>
      <c r="Q331" s="53">
        <v>13940485</v>
      </c>
      <c r="R331" s="54"/>
      <c r="S331" s="53">
        <f t="shared" si="5"/>
        <v>13940485</v>
      </c>
      <c r="T331" s="40"/>
      <c r="U331" s="140">
        <f>S331/درآمدها!$F$12</f>
        <v>6.0279900765583715E-5</v>
      </c>
      <c r="V331" s="52"/>
      <c r="W331" s="47"/>
    </row>
    <row r="332" spans="1:23" ht="21.75" customHeight="1" x14ac:dyDescent="0.2">
      <c r="A332" s="27" t="s">
        <v>132</v>
      </c>
      <c r="C332" s="53">
        <v>0</v>
      </c>
      <c r="D332" s="54"/>
      <c r="E332" s="53">
        <v>0</v>
      </c>
      <c r="F332" s="56"/>
      <c r="G332" s="53">
        <v>70825</v>
      </c>
      <c r="H332" s="54"/>
      <c r="I332" s="53">
        <f t="shared" si="8"/>
        <v>70825</v>
      </c>
      <c r="J332" s="40"/>
      <c r="K332" s="140">
        <f>I332/درآمدها!$F$12</f>
        <v>3.0625361827242499E-7</v>
      </c>
      <c r="L332" s="54"/>
      <c r="M332" s="53">
        <v>0</v>
      </c>
      <c r="N332" s="54"/>
      <c r="O332" s="53">
        <v>0</v>
      </c>
      <c r="P332" s="56"/>
      <c r="Q332" s="53">
        <v>70825</v>
      </c>
      <c r="R332" s="54"/>
      <c r="S332" s="53">
        <f t="shared" si="5"/>
        <v>70825</v>
      </c>
      <c r="T332" s="40"/>
      <c r="U332" s="140">
        <f>S332/درآمدها!$F$12</f>
        <v>3.0625361827242499E-7</v>
      </c>
      <c r="V332" s="52"/>
      <c r="W332" s="47"/>
    </row>
    <row r="333" spans="1:23" ht="21.75" customHeight="1" x14ac:dyDescent="0.2">
      <c r="A333" s="27" t="s">
        <v>170</v>
      </c>
      <c r="C333" s="53">
        <v>0</v>
      </c>
      <c r="D333" s="54"/>
      <c r="E333" s="53">
        <v>0</v>
      </c>
      <c r="F333" s="56"/>
      <c r="G333" s="53">
        <v>862426826</v>
      </c>
      <c r="H333" s="54"/>
      <c r="I333" s="53">
        <f t="shared" si="8"/>
        <v>862426826</v>
      </c>
      <c r="J333" s="40"/>
      <c r="K333" s="140">
        <f>I333/درآمدها!$F$12</f>
        <v>3.7292105324066801E-3</v>
      </c>
      <c r="L333" s="54"/>
      <c r="M333" s="53">
        <v>0</v>
      </c>
      <c r="N333" s="54"/>
      <c r="O333" s="53">
        <v>0</v>
      </c>
      <c r="P333" s="56"/>
      <c r="Q333" s="53">
        <v>862426826</v>
      </c>
      <c r="R333" s="54"/>
      <c r="S333" s="53">
        <f t="shared" si="5"/>
        <v>862426826</v>
      </c>
      <c r="T333" s="40"/>
      <c r="U333" s="140">
        <f>S333/درآمدها!$F$12</f>
        <v>3.7292105324066801E-3</v>
      </c>
      <c r="V333" s="52"/>
      <c r="W333" s="47"/>
    </row>
    <row r="334" spans="1:23" ht="21.75" customHeight="1" x14ac:dyDescent="0.2">
      <c r="A334" s="27" t="s">
        <v>126</v>
      </c>
      <c r="C334" s="53">
        <v>0</v>
      </c>
      <c r="D334" s="54"/>
      <c r="E334" s="53">
        <v>0</v>
      </c>
      <c r="F334" s="56"/>
      <c r="G334" s="53">
        <v>64655486</v>
      </c>
      <c r="H334" s="54"/>
      <c r="I334" s="53">
        <f t="shared" si="8"/>
        <v>64655486</v>
      </c>
      <c r="J334" s="40"/>
      <c r="K334" s="140">
        <f>I334/درآمدها!$F$12</f>
        <v>2.7957608935633068E-4</v>
      </c>
      <c r="L334" s="54"/>
      <c r="M334" s="53">
        <v>0</v>
      </c>
      <c r="N334" s="54"/>
      <c r="O334" s="53">
        <v>0</v>
      </c>
      <c r="P334" s="56"/>
      <c r="Q334" s="53">
        <v>64655486</v>
      </c>
      <c r="R334" s="54"/>
      <c r="S334" s="53">
        <f t="shared" si="5"/>
        <v>64655486</v>
      </c>
      <c r="T334" s="40"/>
      <c r="U334" s="140">
        <f>S334/درآمدها!$F$12</f>
        <v>2.7957608935633068E-4</v>
      </c>
      <c r="V334" s="52"/>
      <c r="W334" s="47"/>
    </row>
    <row r="335" spans="1:23" ht="21.75" customHeight="1" thickBot="1" x14ac:dyDescent="0.25">
      <c r="A335" s="168" t="s">
        <v>458</v>
      </c>
      <c r="C335" s="82">
        <f>SUM(C302:C334)</f>
        <v>2836200658</v>
      </c>
      <c r="D335" s="83"/>
      <c r="E335" s="82">
        <f>SUM(E302:E334)</f>
        <v>-431639699239</v>
      </c>
      <c r="F335" s="83"/>
      <c r="G335" s="82">
        <f>SUM(G302:G334)</f>
        <v>70480122819</v>
      </c>
      <c r="H335" s="83"/>
      <c r="I335" s="82">
        <f>SUM(I302:I334)</f>
        <v>-358323375762</v>
      </c>
      <c r="J335" s="83"/>
      <c r="K335" s="170">
        <f>SUM(K302:K334)</f>
        <v>-1.549422242692583</v>
      </c>
      <c r="L335" s="83"/>
      <c r="M335" s="82">
        <f>SUM(M302:M334)</f>
        <v>46063443550</v>
      </c>
      <c r="N335" s="144"/>
      <c r="O335" s="82">
        <f>SUM(O302:O334)</f>
        <v>-227035235498</v>
      </c>
      <c r="P335" s="144"/>
      <c r="Q335" s="82">
        <f>SUM(Q302:Q334)</f>
        <v>146245370376</v>
      </c>
      <c r="R335" s="83"/>
      <c r="S335" s="82">
        <f>SUM(S302:S334)</f>
        <v>-34726421572</v>
      </c>
      <c r="T335" s="145"/>
      <c r="U335" s="170">
        <f>SUM(U302:U334)</f>
        <v>-0.15016014480873405</v>
      </c>
      <c r="V335" s="52"/>
      <c r="W335" s="47"/>
    </row>
    <row r="336" spans="1:23" ht="21.75" customHeight="1" thickTop="1" x14ac:dyDescent="0.2">
      <c r="A336" s="194">
        <v>18</v>
      </c>
      <c r="B336" s="194"/>
      <c r="C336" s="194"/>
      <c r="D336" s="194"/>
      <c r="E336" s="194"/>
      <c r="F336" s="194"/>
      <c r="G336" s="194"/>
      <c r="H336" s="194"/>
      <c r="I336" s="194"/>
      <c r="J336" s="194"/>
      <c r="K336" s="194"/>
      <c r="L336" s="194"/>
      <c r="M336" s="194"/>
      <c r="N336" s="194"/>
      <c r="O336" s="194"/>
      <c r="P336" s="194"/>
      <c r="Q336" s="194"/>
      <c r="R336" s="194"/>
      <c r="S336" s="194"/>
      <c r="T336" s="194"/>
      <c r="U336" s="194"/>
      <c r="V336" s="52"/>
      <c r="W336" s="47"/>
    </row>
    <row r="337" spans="1:23" ht="21.75" customHeight="1" x14ac:dyDescent="0.2">
      <c r="A337" s="188" t="s">
        <v>0</v>
      </c>
      <c r="B337" s="188"/>
      <c r="C337" s="188"/>
      <c r="D337" s="188"/>
      <c r="E337" s="188"/>
      <c r="F337" s="188"/>
      <c r="G337" s="188"/>
      <c r="H337" s="188"/>
      <c r="I337" s="188"/>
      <c r="J337" s="188"/>
      <c r="K337" s="188"/>
      <c r="L337" s="188"/>
      <c r="M337" s="188"/>
      <c r="N337" s="188"/>
      <c r="O337" s="188"/>
      <c r="P337" s="188"/>
      <c r="Q337" s="188"/>
      <c r="R337" s="188"/>
      <c r="S337" s="188"/>
      <c r="T337" s="188"/>
      <c r="U337" s="188"/>
      <c r="V337" s="52"/>
      <c r="W337" s="47"/>
    </row>
    <row r="338" spans="1:23" ht="21.75" customHeight="1" x14ac:dyDescent="0.2">
      <c r="A338" s="188" t="s">
        <v>293</v>
      </c>
      <c r="B338" s="188"/>
      <c r="C338" s="188"/>
      <c r="D338" s="188"/>
      <c r="E338" s="188"/>
      <c r="F338" s="188"/>
      <c r="G338" s="188"/>
      <c r="H338" s="188"/>
      <c r="I338" s="188"/>
      <c r="J338" s="188"/>
      <c r="K338" s="188"/>
      <c r="L338" s="188"/>
      <c r="M338" s="188"/>
      <c r="N338" s="188"/>
      <c r="O338" s="188"/>
      <c r="P338" s="188"/>
      <c r="Q338" s="188"/>
      <c r="R338" s="188"/>
      <c r="S338" s="188"/>
      <c r="T338" s="188"/>
      <c r="U338" s="188"/>
      <c r="V338" s="52"/>
      <c r="W338" s="47"/>
    </row>
    <row r="339" spans="1:23" ht="21.75" customHeight="1" x14ac:dyDescent="0.2">
      <c r="A339" s="188" t="s">
        <v>2</v>
      </c>
      <c r="B339" s="188"/>
      <c r="C339" s="188"/>
      <c r="D339" s="188"/>
      <c r="E339" s="188"/>
      <c r="F339" s="188"/>
      <c r="G339" s="188"/>
      <c r="H339" s="188"/>
      <c r="I339" s="188"/>
      <c r="J339" s="188"/>
      <c r="K339" s="188"/>
      <c r="L339" s="188"/>
      <c r="M339" s="188"/>
      <c r="N339" s="188"/>
      <c r="O339" s="188"/>
      <c r="P339" s="188"/>
      <c r="Q339" s="188"/>
      <c r="R339" s="188"/>
      <c r="S339" s="188"/>
      <c r="T339" s="188"/>
      <c r="U339" s="188"/>
      <c r="V339" s="52"/>
      <c r="W339" s="47"/>
    </row>
    <row r="340" spans="1:23" ht="21.75" customHeight="1" x14ac:dyDescent="0.2">
      <c r="A340" s="130" t="s">
        <v>607</v>
      </c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138"/>
      <c r="V340" s="52"/>
      <c r="W340" s="47"/>
    </row>
    <row r="341" spans="1:23" ht="21.75" customHeight="1" x14ac:dyDescent="0.2">
      <c r="C341" s="195" t="s">
        <v>308</v>
      </c>
      <c r="D341" s="195"/>
      <c r="E341" s="195"/>
      <c r="F341" s="195"/>
      <c r="G341" s="195"/>
      <c r="H341" s="195"/>
      <c r="I341" s="195"/>
      <c r="J341" s="195"/>
      <c r="K341" s="195"/>
      <c r="M341" s="195" t="s">
        <v>309</v>
      </c>
      <c r="N341" s="195"/>
      <c r="O341" s="195"/>
      <c r="P341" s="195"/>
      <c r="Q341" s="195"/>
      <c r="R341" s="195"/>
      <c r="S341" s="195"/>
      <c r="T341" s="195"/>
      <c r="U341" s="195"/>
      <c r="V341" s="52"/>
      <c r="W341" s="47"/>
    </row>
    <row r="342" spans="1:23" ht="21.75" customHeight="1" x14ac:dyDescent="0.2">
      <c r="C342" s="3"/>
      <c r="D342" s="3"/>
      <c r="E342" s="3"/>
      <c r="F342" s="3"/>
      <c r="G342" s="3"/>
      <c r="H342" s="3"/>
      <c r="I342" s="191" t="s">
        <v>79</v>
      </c>
      <c r="J342" s="191"/>
      <c r="K342" s="191"/>
      <c r="M342" s="3"/>
      <c r="N342" s="3"/>
      <c r="O342" s="3"/>
      <c r="P342" s="3"/>
      <c r="Q342" s="3"/>
      <c r="R342" s="3"/>
      <c r="S342" s="191" t="s">
        <v>79</v>
      </c>
      <c r="T342" s="191"/>
      <c r="U342" s="191"/>
      <c r="V342" s="52"/>
      <c r="W342" s="47"/>
    </row>
    <row r="343" spans="1:23" ht="21.75" customHeight="1" x14ac:dyDescent="0.2">
      <c r="A343" s="24" t="s">
        <v>310</v>
      </c>
      <c r="C343" s="10" t="s">
        <v>311</v>
      </c>
      <c r="E343" s="10" t="s">
        <v>312</v>
      </c>
      <c r="G343" s="10" t="s">
        <v>313</v>
      </c>
      <c r="I343" s="11" t="s">
        <v>282</v>
      </c>
      <c r="J343" s="3"/>
      <c r="K343" s="137" t="s">
        <v>298</v>
      </c>
      <c r="M343" s="10" t="s">
        <v>311</v>
      </c>
      <c r="O343" s="133" t="s">
        <v>312</v>
      </c>
      <c r="P343" s="26"/>
      <c r="Q343" s="10" t="s">
        <v>313</v>
      </c>
      <c r="S343" s="134" t="s">
        <v>282</v>
      </c>
      <c r="T343" s="3"/>
      <c r="U343" s="137" t="s">
        <v>298</v>
      </c>
      <c r="V343" s="52"/>
      <c r="W343" s="47"/>
    </row>
    <row r="344" spans="1:23" ht="21.75" customHeight="1" x14ac:dyDescent="0.2">
      <c r="A344" s="27" t="s">
        <v>457</v>
      </c>
      <c r="C344" s="45">
        <f>C335</f>
        <v>2836200658</v>
      </c>
      <c r="D344" s="42"/>
      <c r="E344" s="45">
        <f>E335</f>
        <v>-431639699239</v>
      </c>
      <c r="F344" s="42"/>
      <c r="G344" s="45">
        <f>G335</f>
        <v>70480122819</v>
      </c>
      <c r="H344" s="42"/>
      <c r="I344" s="45">
        <f>I335</f>
        <v>-358323375762</v>
      </c>
      <c r="J344" s="42"/>
      <c r="K344" s="136">
        <f>K335</f>
        <v>-1.549422242692583</v>
      </c>
      <c r="L344" s="42"/>
      <c r="M344" s="45">
        <f>M335</f>
        <v>46063443550</v>
      </c>
      <c r="N344" s="42"/>
      <c r="O344" s="45">
        <f>O335</f>
        <v>-227035235498</v>
      </c>
      <c r="P344" s="44"/>
      <c r="Q344" s="45">
        <f>Q335</f>
        <v>146245370376</v>
      </c>
      <c r="R344" s="42"/>
      <c r="S344" s="45">
        <f>S335</f>
        <v>-34726421572</v>
      </c>
      <c r="T344" s="40"/>
      <c r="U344" s="136">
        <f>U335</f>
        <v>-0.15016014480873405</v>
      </c>
      <c r="V344" s="52"/>
      <c r="W344" s="47"/>
    </row>
    <row r="345" spans="1:23" ht="21.75" customHeight="1" x14ac:dyDescent="0.2">
      <c r="A345" s="27" t="s">
        <v>574</v>
      </c>
      <c r="C345" s="53">
        <v>0</v>
      </c>
      <c r="D345" s="54"/>
      <c r="E345" s="53">
        <v>0</v>
      </c>
      <c r="F345" s="56"/>
      <c r="G345" s="53">
        <v>961911776</v>
      </c>
      <c r="H345" s="54"/>
      <c r="I345" s="53">
        <f t="shared" ref="I345:I357" si="9">C345+E345+G345</f>
        <v>961911776</v>
      </c>
      <c r="J345" s="40"/>
      <c r="K345" s="140">
        <f>I345/درآمدها!$F$12</f>
        <v>4.1593923312227945E-3</v>
      </c>
      <c r="L345" s="54"/>
      <c r="M345" s="53">
        <v>0</v>
      </c>
      <c r="N345" s="54"/>
      <c r="O345" s="53">
        <v>0</v>
      </c>
      <c r="P345" s="56"/>
      <c r="Q345" s="53">
        <v>961911776</v>
      </c>
      <c r="R345" s="54"/>
      <c r="S345" s="53">
        <f t="shared" si="5"/>
        <v>961911776</v>
      </c>
      <c r="T345" s="40"/>
      <c r="U345" s="140">
        <f>S345/درآمدها!$F$12</f>
        <v>4.1593923312227945E-3</v>
      </c>
      <c r="V345" s="52"/>
      <c r="W345" s="47"/>
    </row>
    <row r="346" spans="1:23" ht="21.75" customHeight="1" x14ac:dyDescent="0.2">
      <c r="A346" s="27" t="s">
        <v>171</v>
      </c>
      <c r="C346" s="53">
        <v>0</v>
      </c>
      <c r="D346" s="54"/>
      <c r="E346" s="53">
        <v>0</v>
      </c>
      <c r="F346" s="56"/>
      <c r="G346" s="53">
        <v>21420000</v>
      </c>
      <c r="H346" s="54"/>
      <c r="I346" s="53">
        <f t="shared" si="9"/>
        <v>21420000</v>
      </c>
      <c r="J346" s="40"/>
      <c r="K346" s="140">
        <f>I346/درآمدها!$F$12</f>
        <v>9.2621990870389611E-5</v>
      </c>
      <c r="L346" s="54"/>
      <c r="M346" s="53">
        <v>0</v>
      </c>
      <c r="N346" s="54"/>
      <c r="O346" s="53">
        <v>0</v>
      </c>
      <c r="P346" s="56"/>
      <c r="Q346" s="53">
        <v>21420000</v>
      </c>
      <c r="R346" s="54"/>
      <c r="S346" s="53">
        <f t="shared" ref="S346:S397" si="10">M346+O346+Q346</f>
        <v>21420000</v>
      </c>
      <c r="T346" s="40"/>
      <c r="U346" s="140">
        <f>S346/درآمدها!$F$12</f>
        <v>9.2621990870389611E-5</v>
      </c>
      <c r="V346" s="52"/>
      <c r="W346" s="47"/>
    </row>
    <row r="347" spans="1:23" ht="21.75" customHeight="1" x14ac:dyDescent="0.2">
      <c r="A347" s="27" t="s">
        <v>575</v>
      </c>
      <c r="C347" s="53">
        <v>0</v>
      </c>
      <c r="D347" s="54"/>
      <c r="E347" s="53">
        <v>0</v>
      </c>
      <c r="F347" s="56"/>
      <c r="G347" s="53">
        <v>309810148</v>
      </c>
      <c r="H347" s="54"/>
      <c r="I347" s="53">
        <f t="shared" si="9"/>
        <v>309810148</v>
      </c>
      <c r="J347" s="40"/>
      <c r="K347" s="140">
        <f>I347/درآمدها!$F$12</f>
        <v>1.3396467180023367E-3</v>
      </c>
      <c r="L347" s="54"/>
      <c r="M347" s="53">
        <v>0</v>
      </c>
      <c r="N347" s="54"/>
      <c r="O347" s="53">
        <v>0</v>
      </c>
      <c r="P347" s="56"/>
      <c r="Q347" s="53">
        <v>309810148</v>
      </c>
      <c r="R347" s="54"/>
      <c r="S347" s="53">
        <f t="shared" si="10"/>
        <v>309810148</v>
      </c>
      <c r="T347" s="40"/>
      <c r="U347" s="140">
        <f>S347/درآمدها!$F$12</f>
        <v>1.3396467180023367E-3</v>
      </c>
      <c r="V347" s="52"/>
      <c r="W347" s="47"/>
    </row>
    <row r="348" spans="1:23" ht="21.75" customHeight="1" x14ac:dyDescent="0.2">
      <c r="A348" s="27" t="s">
        <v>104</v>
      </c>
      <c r="C348" s="53">
        <v>0</v>
      </c>
      <c r="D348" s="54"/>
      <c r="E348" s="53">
        <v>0</v>
      </c>
      <c r="F348" s="56"/>
      <c r="G348" s="53">
        <v>-11200013</v>
      </c>
      <c r="H348" s="54"/>
      <c r="I348" s="53">
        <f t="shared" si="9"/>
        <v>-11200013</v>
      </c>
      <c r="J348" s="40"/>
      <c r="K348" s="140">
        <f>I348/درآمدها!$F$12</f>
        <v>-4.842985536107586E-5</v>
      </c>
      <c r="L348" s="54"/>
      <c r="M348" s="53">
        <v>0</v>
      </c>
      <c r="N348" s="54"/>
      <c r="O348" s="53">
        <v>0</v>
      </c>
      <c r="P348" s="56"/>
      <c r="Q348" s="53">
        <v>-11200013</v>
      </c>
      <c r="R348" s="54"/>
      <c r="S348" s="53">
        <f t="shared" si="10"/>
        <v>-11200013</v>
      </c>
      <c r="T348" s="40"/>
      <c r="U348" s="140">
        <f>S348/درآمدها!$F$12</f>
        <v>-4.842985536107586E-5</v>
      </c>
      <c r="V348" s="52"/>
      <c r="W348" s="47"/>
    </row>
    <row r="349" spans="1:23" ht="21.75" customHeight="1" x14ac:dyDescent="0.2">
      <c r="A349" s="27" t="s">
        <v>40</v>
      </c>
      <c r="C349" s="53">
        <v>0</v>
      </c>
      <c r="D349" s="54"/>
      <c r="E349" s="53">
        <v>0</v>
      </c>
      <c r="F349" s="56"/>
      <c r="G349" s="53">
        <v>-18815035</v>
      </c>
      <c r="H349" s="54"/>
      <c r="I349" s="53">
        <f t="shared" si="9"/>
        <v>-18815035</v>
      </c>
      <c r="J349" s="40"/>
      <c r="K349" s="140">
        <f>I349/درآمدها!$F$12</f>
        <v>-8.1357889822411799E-5</v>
      </c>
      <c r="L349" s="54"/>
      <c r="M349" s="53">
        <v>0</v>
      </c>
      <c r="N349" s="54"/>
      <c r="O349" s="53">
        <v>0</v>
      </c>
      <c r="P349" s="56"/>
      <c r="Q349" s="53">
        <v>-18815035</v>
      </c>
      <c r="R349" s="54"/>
      <c r="S349" s="53">
        <f t="shared" si="10"/>
        <v>-18815035</v>
      </c>
      <c r="T349" s="40"/>
      <c r="U349" s="140">
        <f>S349/درآمدها!$F$12</f>
        <v>-8.1357889822411799E-5</v>
      </c>
      <c r="V349" s="52"/>
      <c r="W349" s="47"/>
    </row>
    <row r="350" spans="1:23" ht="21.75" customHeight="1" x14ac:dyDescent="0.2">
      <c r="A350" s="27" t="s">
        <v>576</v>
      </c>
      <c r="C350" s="53">
        <v>0</v>
      </c>
      <c r="D350" s="54"/>
      <c r="E350" s="53">
        <v>0</v>
      </c>
      <c r="F350" s="56"/>
      <c r="G350" s="53">
        <v>-23555941</v>
      </c>
      <c r="H350" s="54"/>
      <c r="I350" s="53">
        <f t="shared" si="9"/>
        <v>-23555941</v>
      </c>
      <c r="J350" s="40"/>
      <c r="K350" s="140">
        <f>I350/درآمدها!$F$12</f>
        <v>-1.0185799030090738E-4</v>
      </c>
      <c r="L350" s="54"/>
      <c r="M350" s="53">
        <v>0</v>
      </c>
      <c r="N350" s="54"/>
      <c r="O350" s="53">
        <v>0</v>
      </c>
      <c r="P350" s="56"/>
      <c r="Q350" s="53">
        <v>-23555941</v>
      </c>
      <c r="R350" s="54"/>
      <c r="S350" s="53">
        <f t="shared" si="10"/>
        <v>-23555941</v>
      </c>
      <c r="T350" s="40"/>
      <c r="U350" s="140">
        <f>S350/درآمدها!$F$12</f>
        <v>-1.0185799030090738E-4</v>
      </c>
      <c r="V350" s="52"/>
      <c r="W350" s="47"/>
    </row>
    <row r="351" spans="1:23" ht="21.75" customHeight="1" x14ac:dyDescent="0.2">
      <c r="A351" s="27" t="s">
        <v>577</v>
      </c>
      <c r="C351" s="53">
        <v>0</v>
      </c>
      <c r="D351" s="54"/>
      <c r="E351" s="53">
        <v>0</v>
      </c>
      <c r="F351" s="56"/>
      <c r="G351" s="53">
        <v>-5784047</v>
      </c>
      <c r="H351" s="54"/>
      <c r="I351" s="53">
        <f t="shared" si="9"/>
        <v>-5784047</v>
      </c>
      <c r="J351" s="40"/>
      <c r="K351" s="140">
        <f>I351/درآمدها!$F$12</f>
        <v>-2.5010735220723826E-5</v>
      </c>
      <c r="L351" s="54"/>
      <c r="M351" s="53">
        <v>0</v>
      </c>
      <c r="N351" s="54"/>
      <c r="O351" s="53">
        <v>0</v>
      </c>
      <c r="P351" s="56"/>
      <c r="Q351" s="53">
        <v>-5784047</v>
      </c>
      <c r="R351" s="54"/>
      <c r="S351" s="53">
        <f t="shared" si="10"/>
        <v>-5784047</v>
      </c>
      <c r="T351" s="40"/>
      <c r="U351" s="140">
        <f>S351/درآمدها!$F$12</f>
        <v>-2.5010735220723826E-5</v>
      </c>
      <c r="V351" s="52"/>
      <c r="W351" s="47"/>
    </row>
    <row r="352" spans="1:23" ht="21.75" customHeight="1" x14ac:dyDescent="0.2">
      <c r="A352" s="27" t="s">
        <v>113</v>
      </c>
      <c r="C352" s="53">
        <v>0</v>
      </c>
      <c r="D352" s="54"/>
      <c r="E352" s="53">
        <v>0</v>
      </c>
      <c r="F352" s="56"/>
      <c r="G352" s="53">
        <v>64773571</v>
      </c>
      <c r="H352" s="54"/>
      <c r="I352" s="53">
        <f t="shared" si="9"/>
        <v>64773571</v>
      </c>
      <c r="J352" s="40"/>
      <c r="K352" s="140">
        <f>I352/درآمدها!$F$12</f>
        <v>2.8008669943065047E-4</v>
      </c>
      <c r="L352" s="54"/>
      <c r="M352" s="53">
        <v>0</v>
      </c>
      <c r="N352" s="54"/>
      <c r="O352" s="53">
        <v>0</v>
      </c>
      <c r="P352" s="56"/>
      <c r="Q352" s="53">
        <v>64773571</v>
      </c>
      <c r="R352" s="54"/>
      <c r="S352" s="53">
        <f t="shared" si="10"/>
        <v>64773571</v>
      </c>
      <c r="T352" s="40"/>
      <c r="U352" s="140">
        <f>S352/درآمدها!$F$12</f>
        <v>2.8008669943065047E-4</v>
      </c>
      <c r="V352" s="52"/>
      <c r="W352" s="47"/>
    </row>
    <row r="353" spans="1:23" ht="21.75" customHeight="1" x14ac:dyDescent="0.2">
      <c r="A353" s="27" t="s">
        <v>578</v>
      </c>
      <c r="C353" s="53">
        <v>0</v>
      </c>
      <c r="D353" s="54"/>
      <c r="E353" s="53">
        <v>0</v>
      </c>
      <c r="F353" s="56"/>
      <c r="G353" s="53">
        <v>-7514179</v>
      </c>
      <c r="H353" s="54"/>
      <c r="I353" s="53">
        <f t="shared" si="9"/>
        <v>-7514179</v>
      </c>
      <c r="J353" s="40"/>
      <c r="K353" s="140">
        <f>I353/درآمدها!$F$12</f>
        <v>-3.2491980333168685E-5</v>
      </c>
      <c r="L353" s="54"/>
      <c r="M353" s="53">
        <v>0</v>
      </c>
      <c r="N353" s="54"/>
      <c r="O353" s="53">
        <v>0</v>
      </c>
      <c r="P353" s="56"/>
      <c r="Q353" s="53">
        <v>-7514179</v>
      </c>
      <c r="R353" s="54"/>
      <c r="S353" s="53">
        <f t="shared" si="10"/>
        <v>-7514179</v>
      </c>
      <c r="T353" s="40"/>
      <c r="U353" s="140">
        <f>S353/درآمدها!$F$12</f>
        <v>-3.2491980333168685E-5</v>
      </c>
      <c r="V353" s="52"/>
      <c r="W353" s="47"/>
    </row>
    <row r="354" spans="1:23" ht="21.75" customHeight="1" x14ac:dyDescent="0.2">
      <c r="A354" s="27" t="s">
        <v>579</v>
      </c>
      <c r="C354" s="53">
        <v>0</v>
      </c>
      <c r="D354" s="54"/>
      <c r="E354" s="53">
        <v>0</v>
      </c>
      <c r="F354" s="56"/>
      <c r="G354" s="53">
        <v>4754305525</v>
      </c>
      <c r="H354" s="54"/>
      <c r="I354" s="53">
        <f t="shared" si="9"/>
        <v>4754305525</v>
      </c>
      <c r="J354" s="40"/>
      <c r="K354" s="140">
        <f>I354/درآمدها!$F$12</f>
        <v>2.0558041219962318E-2</v>
      </c>
      <c r="L354" s="54"/>
      <c r="M354" s="53">
        <v>0</v>
      </c>
      <c r="N354" s="54"/>
      <c r="O354" s="53">
        <v>0</v>
      </c>
      <c r="P354" s="56"/>
      <c r="Q354" s="53">
        <v>4754305525</v>
      </c>
      <c r="R354" s="54"/>
      <c r="S354" s="53">
        <f t="shared" si="10"/>
        <v>4754305525</v>
      </c>
      <c r="T354" s="40"/>
      <c r="U354" s="140">
        <f>S354/درآمدها!$F$12</f>
        <v>2.0558041219962318E-2</v>
      </c>
      <c r="V354" s="52"/>
      <c r="W354" s="47"/>
    </row>
    <row r="355" spans="1:23" ht="21.75" customHeight="1" x14ac:dyDescent="0.2">
      <c r="A355" s="27" t="s">
        <v>119</v>
      </c>
      <c r="C355" s="53">
        <v>0</v>
      </c>
      <c r="D355" s="54"/>
      <c r="E355" s="53">
        <v>0</v>
      </c>
      <c r="F355" s="56"/>
      <c r="G355" s="53">
        <v>4455456226</v>
      </c>
      <c r="H355" s="54"/>
      <c r="I355" s="53">
        <f t="shared" si="9"/>
        <v>4455456226</v>
      </c>
      <c r="J355" s="40"/>
      <c r="K355" s="140">
        <f>I355/درآمدها!$F$12</f>
        <v>1.9265790190849324E-2</v>
      </c>
      <c r="L355" s="54"/>
      <c r="M355" s="53">
        <v>0</v>
      </c>
      <c r="N355" s="54"/>
      <c r="O355" s="53">
        <v>0</v>
      </c>
      <c r="P355" s="56"/>
      <c r="Q355" s="53">
        <v>4455456226</v>
      </c>
      <c r="R355" s="54"/>
      <c r="S355" s="53">
        <f t="shared" si="10"/>
        <v>4455456226</v>
      </c>
      <c r="T355" s="40"/>
      <c r="U355" s="140">
        <f>S355/درآمدها!$F$12</f>
        <v>1.9265790190849324E-2</v>
      </c>
      <c r="V355" s="52"/>
      <c r="W355" s="47"/>
    </row>
    <row r="356" spans="1:23" ht="21.75" customHeight="1" x14ac:dyDescent="0.2">
      <c r="A356" s="27" t="s">
        <v>103</v>
      </c>
      <c r="C356" s="53">
        <v>0</v>
      </c>
      <c r="D356" s="54"/>
      <c r="E356" s="53">
        <v>0</v>
      </c>
      <c r="F356" s="56"/>
      <c r="G356" s="53">
        <v>398692065</v>
      </c>
      <c r="H356" s="54"/>
      <c r="I356" s="53">
        <f t="shared" si="9"/>
        <v>398692065</v>
      </c>
      <c r="J356" s="40"/>
      <c r="K356" s="140">
        <f>I356/درآمدها!$F$12</f>
        <v>1.7239800562337431E-3</v>
      </c>
      <c r="L356" s="54"/>
      <c r="M356" s="53">
        <v>0</v>
      </c>
      <c r="N356" s="54"/>
      <c r="O356" s="53">
        <v>0</v>
      </c>
      <c r="P356" s="56"/>
      <c r="Q356" s="53">
        <v>398692065</v>
      </c>
      <c r="R356" s="54"/>
      <c r="S356" s="53">
        <f t="shared" si="10"/>
        <v>398692065</v>
      </c>
      <c r="T356" s="40"/>
      <c r="U356" s="140">
        <f>S356/درآمدها!$F$12</f>
        <v>1.7239800562337431E-3</v>
      </c>
      <c r="V356" s="52"/>
      <c r="W356" s="47"/>
    </row>
    <row r="357" spans="1:23" ht="21.75" customHeight="1" x14ac:dyDescent="0.2">
      <c r="A357" s="27" t="s">
        <v>580</v>
      </c>
      <c r="C357" s="53">
        <v>0</v>
      </c>
      <c r="D357" s="54"/>
      <c r="E357" s="53">
        <v>0</v>
      </c>
      <c r="F357" s="56"/>
      <c r="G357" s="53">
        <v>840019999</v>
      </c>
      <c r="H357" s="54"/>
      <c r="I357" s="53">
        <f t="shared" si="9"/>
        <v>840019999</v>
      </c>
      <c r="J357" s="40"/>
      <c r="K357" s="140">
        <f>I357/درآمدها!$F$12</f>
        <v>3.6323214135538136E-3</v>
      </c>
      <c r="L357" s="54"/>
      <c r="M357" s="53">
        <v>0</v>
      </c>
      <c r="N357" s="54"/>
      <c r="O357" s="53">
        <v>0</v>
      </c>
      <c r="P357" s="56"/>
      <c r="Q357" s="53">
        <v>840019999</v>
      </c>
      <c r="R357" s="54"/>
      <c r="S357" s="53">
        <f t="shared" si="10"/>
        <v>840019999</v>
      </c>
      <c r="T357" s="40"/>
      <c r="U357" s="140">
        <f>S357/درآمدها!$F$12</f>
        <v>3.6323214135538136E-3</v>
      </c>
      <c r="V357" s="52"/>
      <c r="W357" s="47"/>
    </row>
    <row r="358" spans="1:23" ht="21.75" customHeight="1" x14ac:dyDescent="0.2">
      <c r="A358" s="27" t="s">
        <v>581</v>
      </c>
      <c r="C358" s="53">
        <v>0</v>
      </c>
      <c r="D358" s="54"/>
      <c r="E358" s="53">
        <v>0</v>
      </c>
      <c r="F358" s="54"/>
      <c r="G358" s="53">
        <v>0</v>
      </c>
      <c r="H358" s="54"/>
      <c r="I358" s="53">
        <v>0</v>
      </c>
      <c r="J358" s="54"/>
      <c r="K358" s="140">
        <v>0</v>
      </c>
      <c r="L358" s="54"/>
      <c r="M358" s="53">
        <v>0</v>
      </c>
      <c r="N358" s="54"/>
      <c r="O358" s="53">
        <v>0</v>
      </c>
      <c r="P358" s="56"/>
      <c r="Q358" s="53">
        <v>602258</v>
      </c>
      <c r="R358" s="54"/>
      <c r="S358" s="53">
        <f t="shared" si="10"/>
        <v>602258</v>
      </c>
      <c r="T358" s="40"/>
      <c r="U358" s="140">
        <f>S358/درآمدها!$F$12</f>
        <v>2.6042173192165781E-6</v>
      </c>
      <c r="V358" s="52"/>
      <c r="W358" s="47"/>
    </row>
    <row r="359" spans="1:23" ht="21.75" customHeight="1" x14ac:dyDescent="0.2">
      <c r="A359" s="27" t="s">
        <v>582</v>
      </c>
      <c r="C359" s="53">
        <v>0</v>
      </c>
      <c r="D359" s="54"/>
      <c r="E359" s="53">
        <v>0</v>
      </c>
      <c r="F359" s="56"/>
      <c r="G359" s="53">
        <v>10526066</v>
      </c>
      <c r="H359" s="54"/>
      <c r="I359" s="53">
        <f t="shared" ref="I359:I372" si="11">C359+E359+G359</f>
        <v>10526066</v>
      </c>
      <c r="J359" s="40"/>
      <c r="K359" s="140">
        <f>I359/درآمدها!$F$12</f>
        <v>4.5515648410509727E-5</v>
      </c>
      <c r="L359" s="54"/>
      <c r="M359" s="53">
        <v>0</v>
      </c>
      <c r="N359" s="54"/>
      <c r="O359" s="53">
        <v>0</v>
      </c>
      <c r="P359" s="56"/>
      <c r="Q359" s="53">
        <v>10526066</v>
      </c>
      <c r="R359" s="54"/>
      <c r="S359" s="53">
        <f t="shared" si="10"/>
        <v>10526066</v>
      </c>
      <c r="T359" s="40"/>
      <c r="U359" s="140">
        <f>S359/درآمدها!$F$12</f>
        <v>4.5515648410509727E-5</v>
      </c>
      <c r="V359" s="52"/>
      <c r="W359" s="47"/>
    </row>
    <row r="360" spans="1:23" ht="21.75" customHeight="1" x14ac:dyDescent="0.2">
      <c r="A360" s="27" t="s">
        <v>583</v>
      </c>
      <c r="C360" s="53">
        <v>0</v>
      </c>
      <c r="D360" s="54"/>
      <c r="E360" s="53">
        <v>0</v>
      </c>
      <c r="F360" s="56"/>
      <c r="G360" s="53">
        <v>7825220</v>
      </c>
      <c r="H360" s="54"/>
      <c r="I360" s="53">
        <f t="shared" si="11"/>
        <v>7825220</v>
      </c>
      <c r="J360" s="40"/>
      <c r="K360" s="140">
        <f>I360/درآمدها!$F$12</f>
        <v>3.3836949365022881E-5</v>
      </c>
      <c r="L360" s="54"/>
      <c r="M360" s="53">
        <v>0</v>
      </c>
      <c r="N360" s="54"/>
      <c r="O360" s="53">
        <v>0</v>
      </c>
      <c r="P360" s="56"/>
      <c r="Q360" s="53">
        <v>7825220</v>
      </c>
      <c r="R360" s="54"/>
      <c r="S360" s="53">
        <f t="shared" si="10"/>
        <v>7825220</v>
      </c>
      <c r="T360" s="40"/>
      <c r="U360" s="140">
        <f>S360/درآمدها!$F$12</f>
        <v>3.3836949365022881E-5</v>
      </c>
      <c r="V360" s="52"/>
      <c r="W360" s="47"/>
    </row>
    <row r="361" spans="1:23" ht="21.75" customHeight="1" x14ac:dyDescent="0.2">
      <c r="A361" s="27" t="s">
        <v>584</v>
      </c>
      <c r="C361" s="53">
        <v>0</v>
      </c>
      <c r="D361" s="54"/>
      <c r="E361" s="53">
        <v>0</v>
      </c>
      <c r="F361" s="56"/>
      <c r="G361" s="53">
        <v>2298409</v>
      </c>
      <c r="H361" s="54"/>
      <c r="I361" s="53">
        <f t="shared" si="11"/>
        <v>2298409</v>
      </c>
      <c r="J361" s="40"/>
      <c r="K361" s="140">
        <f>I361/درآمدها!$F$12</f>
        <v>9.9385255562288181E-6</v>
      </c>
      <c r="L361" s="54"/>
      <c r="M361" s="53">
        <v>0</v>
      </c>
      <c r="N361" s="54"/>
      <c r="O361" s="53">
        <v>0</v>
      </c>
      <c r="P361" s="56"/>
      <c r="Q361" s="53">
        <v>2298409</v>
      </c>
      <c r="R361" s="54"/>
      <c r="S361" s="53">
        <f t="shared" si="10"/>
        <v>2298409</v>
      </c>
      <c r="T361" s="40"/>
      <c r="U361" s="140">
        <f>S361/درآمدها!$F$12</f>
        <v>9.9385255562288181E-6</v>
      </c>
      <c r="V361" s="52"/>
      <c r="W361" s="47"/>
    </row>
    <row r="362" spans="1:23" ht="21.75" customHeight="1" x14ac:dyDescent="0.2">
      <c r="A362" s="27" t="s">
        <v>173</v>
      </c>
      <c r="C362" s="53">
        <v>0</v>
      </c>
      <c r="D362" s="54"/>
      <c r="E362" s="53">
        <v>0</v>
      </c>
      <c r="F362" s="56"/>
      <c r="G362" s="53">
        <v>0</v>
      </c>
      <c r="H362" s="54"/>
      <c r="I362" s="53">
        <v>0</v>
      </c>
      <c r="J362" s="40"/>
      <c r="K362" s="140">
        <f>I362/درآمدها!$F$12</f>
        <v>0</v>
      </c>
      <c r="L362" s="54"/>
      <c r="M362" s="53">
        <v>0</v>
      </c>
      <c r="N362" s="54"/>
      <c r="O362" s="53">
        <v>0</v>
      </c>
      <c r="P362" s="56"/>
      <c r="Q362" s="53">
        <v>87582040</v>
      </c>
      <c r="R362" s="54"/>
      <c r="S362" s="53">
        <f t="shared" si="10"/>
        <v>87582040</v>
      </c>
      <c r="T362" s="40"/>
      <c r="U362" s="140">
        <f>S362/درآمدها!$F$12</f>
        <v>3.7871255412185329E-4</v>
      </c>
      <c r="V362" s="52"/>
      <c r="W362" s="47"/>
    </row>
    <row r="363" spans="1:23" ht="21.75" customHeight="1" x14ac:dyDescent="0.2">
      <c r="A363" s="27" t="s">
        <v>179</v>
      </c>
      <c r="C363" s="53">
        <v>0</v>
      </c>
      <c r="D363" s="54"/>
      <c r="E363" s="53">
        <v>0</v>
      </c>
      <c r="F363" s="56"/>
      <c r="G363" s="53">
        <v>0</v>
      </c>
      <c r="H363" s="54"/>
      <c r="I363" s="53">
        <v>0</v>
      </c>
      <c r="J363" s="40"/>
      <c r="K363" s="140">
        <f>I363/درآمدها!$F$12</f>
        <v>0</v>
      </c>
      <c r="L363" s="54"/>
      <c r="M363" s="53">
        <v>0</v>
      </c>
      <c r="N363" s="54"/>
      <c r="O363" s="53">
        <v>0</v>
      </c>
      <c r="P363" s="56"/>
      <c r="Q363" s="53">
        <v>98343054</v>
      </c>
      <c r="R363" s="54"/>
      <c r="S363" s="53">
        <f t="shared" si="10"/>
        <v>98343054</v>
      </c>
      <c r="T363" s="40"/>
      <c r="U363" s="140">
        <f>S363/درآمدها!$F$12</f>
        <v>4.252441386439884E-4</v>
      </c>
      <c r="V363" s="52"/>
      <c r="W363" s="47"/>
    </row>
    <row r="364" spans="1:23" ht="21.75" customHeight="1" x14ac:dyDescent="0.2">
      <c r="A364" s="27" t="s">
        <v>174</v>
      </c>
      <c r="C364" s="53">
        <v>0</v>
      </c>
      <c r="D364" s="54"/>
      <c r="E364" s="53">
        <v>0</v>
      </c>
      <c r="F364" s="56"/>
      <c r="G364" s="53">
        <v>0</v>
      </c>
      <c r="H364" s="54"/>
      <c r="I364" s="53">
        <v>0</v>
      </c>
      <c r="J364" s="40"/>
      <c r="K364" s="140">
        <f>I364/درآمدها!$F$12</f>
        <v>0</v>
      </c>
      <c r="L364" s="54"/>
      <c r="M364" s="53">
        <v>0</v>
      </c>
      <c r="N364" s="54"/>
      <c r="O364" s="53">
        <v>0</v>
      </c>
      <c r="P364" s="56"/>
      <c r="Q364" s="53">
        <v>3919982</v>
      </c>
      <c r="R364" s="54"/>
      <c r="S364" s="53">
        <f t="shared" si="10"/>
        <v>3919982</v>
      </c>
      <c r="T364" s="40"/>
      <c r="U364" s="140">
        <f>S364/درآمدها!$F$12</f>
        <v>1.6950351868164873E-5</v>
      </c>
      <c r="V364" s="52"/>
      <c r="W364" s="47"/>
    </row>
    <row r="365" spans="1:23" ht="21.75" customHeight="1" x14ac:dyDescent="0.2">
      <c r="A365" s="27" t="s">
        <v>141</v>
      </c>
      <c r="C365" s="53">
        <v>0</v>
      </c>
      <c r="D365" s="54"/>
      <c r="E365" s="53">
        <v>0</v>
      </c>
      <c r="F365" s="56"/>
      <c r="G365" s="53">
        <v>198320</v>
      </c>
      <c r="H365" s="54"/>
      <c r="I365" s="53">
        <f t="shared" si="11"/>
        <v>198320</v>
      </c>
      <c r="J365" s="40"/>
      <c r="K365" s="140">
        <f>I365/درآمدها!$F$12</f>
        <v>8.5755337205488636E-7</v>
      </c>
      <c r="L365" s="54"/>
      <c r="M365" s="53">
        <v>0</v>
      </c>
      <c r="N365" s="54"/>
      <c r="O365" s="53">
        <v>0</v>
      </c>
      <c r="P365" s="56"/>
      <c r="Q365" s="53">
        <v>198320</v>
      </c>
      <c r="R365" s="54"/>
      <c r="S365" s="53">
        <f t="shared" si="10"/>
        <v>198320</v>
      </c>
      <c r="T365" s="40"/>
      <c r="U365" s="140">
        <f>S365/درآمدها!$F$12</f>
        <v>8.5755337205488636E-7</v>
      </c>
      <c r="V365" s="52"/>
      <c r="W365" s="47"/>
    </row>
    <row r="366" spans="1:23" ht="21.75" customHeight="1" x14ac:dyDescent="0.2">
      <c r="A366" s="27" t="s">
        <v>33</v>
      </c>
      <c r="C366" s="53">
        <v>0</v>
      </c>
      <c r="D366" s="54"/>
      <c r="E366" s="53">
        <v>0</v>
      </c>
      <c r="F366" s="56"/>
      <c r="G366" s="53">
        <v>-93462420</v>
      </c>
      <c r="H366" s="54"/>
      <c r="I366" s="53">
        <f t="shared" si="11"/>
        <v>-93462420</v>
      </c>
      <c r="J366" s="40"/>
      <c r="K366" s="140">
        <f>I366/درآمدها!$F$12</f>
        <v>-4.0413984182840893E-4</v>
      </c>
      <c r="L366" s="54"/>
      <c r="M366" s="53">
        <v>0</v>
      </c>
      <c r="N366" s="54"/>
      <c r="O366" s="53">
        <v>0</v>
      </c>
      <c r="P366" s="56"/>
      <c r="Q366" s="53">
        <v>-93462420</v>
      </c>
      <c r="R366" s="54"/>
      <c r="S366" s="53">
        <f t="shared" si="10"/>
        <v>-93462420</v>
      </c>
      <c r="T366" s="40"/>
      <c r="U366" s="140">
        <f>S366/درآمدها!$F$12</f>
        <v>-4.0413984182840893E-4</v>
      </c>
      <c r="V366" s="52"/>
      <c r="W366" s="47"/>
    </row>
    <row r="367" spans="1:23" ht="21.75" customHeight="1" x14ac:dyDescent="0.2">
      <c r="A367" s="27" t="s">
        <v>36</v>
      </c>
      <c r="C367" s="53">
        <v>0</v>
      </c>
      <c r="D367" s="54"/>
      <c r="E367" s="53">
        <v>0</v>
      </c>
      <c r="F367" s="56"/>
      <c r="G367" s="53">
        <v>-7647539</v>
      </c>
      <c r="H367" s="54"/>
      <c r="I367" s="53">
        <f t="shared" si="11"/>
        <v>-7647539</v>
      </c>
      <c r="J367" s="40"/>
      <c r="K367" s="140">
        <f>I367/درآمدها!$F$12</f>
        <v>-3.3068640870165661E-5</v>
      </c>
      <c r="L367" s="54"/>
      <c r="M367" s="53">
        <v>0</v>
      </c>
      <c r="N367" s="54"/>
      <c r="O367" s="53">
        <v>0</v>
      </c>
      <c r="P367" s="56"/>
      <c r="Q367" s="53">
        <v>-7647539</v>
      </c>
      <c r="R367" s="54"/>
      <c r="S367" s="53">
        <f t="shared" si="10"/>
        <v>-7647539</v>
      </c>
      <c r="T367" s="40"/>
      <c r="U367" s="140">
        <f>S367/درآمدها!$F$12</f>
        <v>-3.3068640870165661E-5</v>
      </c>
      <c r="V367" s="52"/>
      <c r="W367" s="47"/>
    </row>
    <row r="368" spans="1:23" ht="21.75" customHeight="1" x14ac:dyDescent="0.2">
      <c r="A368" s="27" t="s">
        <v>585</v>
      </c>
      <c r="C368" s="53">
        <v>0</v>
      </c>
      <c r="D368" s="54"/>
      <c r="E368" s="53">
        <v>0</v>
      </c>
      <c r="F368" s="56"/>
      <c r="G368" s="53">
        <v>-61847615</v>
      </c>
      <c r="H368" s="54"/>
      <c r="I368" s="53">
        <f t="shared" si="11"/>
        <v>-61847615</v>
      </c>
      <c r="J368" s="40"/>
      <c r="K368" s="140">
        <f>I368/درآمدها!$F$12</f>
        <v>-2.6743460466318258E-4</v>
      </c>
      <c r="L368" s="54"/>
      <c r="M368" s="53">
        <v>0</v>
      </c>
      <c r="N368" s="54"/>
      <c r="O368" s="53">
        <v>0</v>
      </c>
      <c r="P368" s="56"/>
      <c r="Q368" s="53">
        <v>-61847615</v>
      </c>
      <c r="R368" s="54"/>
      <c r="S368" s="53">
        <f t="shared" si="10"/>
        <v>-61847615</v>
      </c>
      <c r="T368" s="40"/>
      <c r="U368" s="140">
        <f>S368/درآمدها!$F$12</f>
        <v>-2.6743460466318258E-4</v>
      </c>
      <c r="V368" s="52"/>
      <c r="W368" s="47"/>
    </row>
    <row r="369" spans="1:23" ht="21.75" customHeight="1" x14ac:dyDescent="0.2">
      <c r="A369" s="27" t="s">
        <v>586</v>
      </c>
      <c r="C369" s="53">
        <v>0</v>
      </c>
      <c r="D369" s="54"/>
      <c r="E369" s="53">
        <v>0</v>
      </c>
      <c r="F369" s="56"/>
      <c r="G369" s="53">
        <v>500000</v>
      </c>
      <c r="H369" s="54"/>
      <c r="I369" s="53">
        <f t="shared" si="11"/>
        <v>500000</v>
      </c>
      <c r="J369" s="40"/>
      <c r="K369" s="140">
        <f>I369/درآمدها!$F$12</f>
        <v>2.1620446048176843E-6</v>
      </c>
      <c r="L369" s="54"/>
      <c r="M369" s="53">
        <v>0</v>
      </c>
      <c r="N369" s="54"/>
      <c r="O369" s="53">
        <v>0</v>
      </c>
      <c r="P369" s="56"/>
      <c r="Q369" s="53">
        <v>500000</v>
      </c>
      <c r="R369" s="54"/>
      <c r="S369" s="53">
        <f t="shared" si="10"/>
        <v>500000</v>
      </c>
      <c r="T369" s="40"/>
      <c r="U369" s="140">
        <f>S369/درآمدها!$F$12</f>
        <v>2.1620446048176843E-6</v>
      </c>
      <c r="V369" s="52"/>
      <c r="W369" s="47"/>
    </row>
    <row r="370" spans="1:23" ht="21.75" customHeight="1" x14ac:dyDescent="0.2">
      <c r="A370" s="27" t="s">
        <v>587</v>
      </c>
      <c r="C370" s="53">
        <v>0</v>
      </c>
      <c r="D370" s="54"/>
      <c r="E370" s="53">
        <v>0</v>
      </c>
      <c r="F370" s="56"/>
      <c r="G370" s="53">
        <v>92169000</v>
      </c>
      <c r="H370" s="54"/>
      <c r="I370" s="53">
        <f t="shared" si="11"/>
        <v>92169000</v>
      </c>
      <c r="J370" s="40"/>
      <c r="K370" s="140">
        <f>I370/درآمدها!$F$12</f>
        <v>3.985469783628823E-4</v>
      </c>
      <c r="L370" s="54"/>
      <c r="M370" s="53">
        <v>0</v>
      </c>
      <c r="N370" s="54"/>
      <c r="O370" s="53">
        <v>0</v>
      </c>
      <c r="P370" s="56"/>
      <c r="Q370" s="53">
        <v>92169000</v>
      </c>
      <c r="R370" s="54"/>
      <c r="S370" s="53">
        <f t="shared" si="10"/>
        <v>92169000</v>
      </c>
      <c r="T370" s="40"/>
      <c r="U370" s="140">
        <f>S370/درآمدها!$F$12</f>
        <v>3.985469783628823E-4</v>
      </c>
      <c r="V370" s="52"/>
      <c r="W370" s="47"/>
    </row>
    <row r="371" spans="1:23" ht="21.75" customHeight="1" x14ac:dyDescent="0.2">
      <c r="A371" s="27" t="s">
        <v>136</v>
      </c>
      <c r="C371" s="53">
        <v>0</v>
      </c>
      <c r="D371" s="54"/>
      <c r="E371" s="53">
        <v>0</v>
      </c>
      <c r="F371" s="56"/>
      <c r="G371" s="53">
        <v>49820000</v>
      </c>
      <c r="H371" s="54"/>
      <c r="I371" s="53">
        <f t="shared" si="11"/>
        <v>49820000</v>
      </c>
      <c r="J371" s="40"/>
      <c r="K371" s="140">
        <f>I371/درآمدها!$F$12</f>
        <v>2.1542612442403407E-4</v>
      </c>
      <c r="L371" s="54"/>
      <c r="M371" s="53">
        <v>0</v>
      </c>
      <c r="N371" s="54"/>
      <c r="O371" s="53">
        <v>0</v>
      </c>
      <c r="P371" s="56"/>
      <c r="Q371" s="53">
        <v>49820000</v>
      </c>
      <c r="R371" s="54"/>
      <c r="S371" s="53">
        <f t="shared" si="10"/>
        <v>49820000</v>
      </c>
      <c r="T371" s="40"/>
      <c r="U371" s="140">
        <f>S371/درآمدها!$F$12</f>
        <v>2.1542612442403407E-4</v>
      </c>
      <c r="V371" s="52"/>
      <c r="W371" s="47"/>
    </row>
    <row r="372" spans="1:23" ht="21.75" customHeight="1" x14ac:dyDescent="0.2">
      <c r="A372" s="27" t="s">
        <v>120</v>
      </c>
      <c r="C372" s="53">
        <v>0</v>
      </c>
      <c r="D372" s="54"/>
      <c r="E372" s="53">
        <v>0</v>
      </c>
      <c r="F372" s="56"/>
      <c r="G372" s="53">
        <v>6000000</v>
      </c>
      <c r="H372" s="54"/>
      <c r="I372" s="53">
        <f t="shared" si="11"/>
        <v>6000000</v>
      </c>
      <c r="J372" s="40"/>
      <c r="K372" s="140">
        <f>I372/درآمدها!$F$12</f>
        <v>2.5944535257812215E-5</v>
      </c>
      <c r="L372" s="54"/>
      <c r="M372" s="53">
        <v>0</v>
      </c>
      <c r="N372" s="54"/>
      <c r="O372" s="53">
        <v>0</v>
      </c>
      <c r="P372" s="56"/>
      <c r="Q372" s="53">
        <v>6000000</v>
      </c>
      <c r="R372" s="54"/>
      <c r="S372" s="53">
        <f t="shared" si="10"/>
        <v>6000000</v>
      </c>
      <c r="T372" s="40"/>
      <c r="U372" s="140">
        <f>S372/درآمدها!$F$12</f>
        <v>2.5944535257812215E-5</v>
      </c>
      <c r="V372" s="52"/>
      <c r="W372" s="47"/>
    </row>
    <row r="373" spans="1:23" ht="21.75" customHeight="1" x14ac:dyDescent="0.2">
      <c r="A373" s="27" t="s">
        <v>162</v>
      </c>
      <c r="C373" s="53">
        <v>0</v>
      </c>
      <c r="D373" s="54"/>
      <c r="E373" s="53">
        <v>0</v>
      </c>
      <c r="F373" s="56"/>
      <c r="G373" s="53">
        <v>105619000</v>
      </c>
      <c r="H373" s="54"/>
      <c r="I373" s="53">
        <f t="shared" ref="I373" si="12">C373+E373+G373</f>
        <v>105619000</v>
      </c>
      <c r="J373" s="40"/>
      <c r="K373" s="140">
        <f>I373/درآمدها!$F$12</f>
        <v>4.5670597823247805E-4</v>
      </c>
      <c r="L373" s="54"/>
      <c r="M373" s="53">
        <v>0</v>
      </c>
      <c r="N373" s="54"/>
      <c r="O373" s="53">
        <v>0</v>
      </c>
      <c r="P373" s="56"/>
      <c r="Q373" s="53">
        <v>105619000</v>
      </c>
      <c r="R373" s="54"/>
      <c r="S373" s="53">
        <f t="shared" si="10"/>
        <v>105619000</v>
      </c>
      <c r="T373" s="40"/>
      <c r="U373" s="140">
        <f>S373/درآمدها!$F$12</f>
        <v>4.5670597823247805E-4</v>
      </c>
      <c r="V373" s="52"/>
      <c r="W373" s="47"/>
    </row>
    <row r="374" spans="1:23" ht="21.75" customHeight="1" x14ac:dyDescent="0.2">
      <c r="A374" s="27" t="s">
        <v>588</v>
      </c>
      <c r="C374" s="53">
        <v>0</v>
      </c>
      <c r="D374" s="54"/>
      <c r="E374" s="53"/>
      <c r="F374" s="54"/>
      <c r="G374" s="53"/>
      <c r="H374" s="54"/>
      <c r="I374" s="53"/>
      <c r="J374" s="54"/>
      <c r="K374" s="53"/>
      <c r="L374" s="54"/>
      <c r="M374" s="53">
        <v>0</v>
      </c>
      <c r="N374" s="54"/>
      <c r="O374" s="53">
        <v>0</v>
      </c>
      <c r="P374" s="56"/>
      <c r="Q374" s="53">
        <v>1718098</v>
      </c>
      <c r="R374" s="54"/>
      <c r="S374" s="53">
        <f t="shared" si="10"/>
        <v>1718098</v>
      </c>
      <c r="T374" s="40"/>
      <c r="U374" s="140">
        <f>S374/درآمدها!$F$12</f>
        <v>7.4292090228961082E-6</v>
      </c>
      <c r="V374" s="52"/>
      <c r="W374" s="47"/>
    </row>
    <row r="375" spans="1:23" ht="21.75" customHeight="1" x14ac:dyDescent="0.2">
      <c r="A375" s="27" t="s">
        <v>111</v>
      </c>
      <c r="C375" s="53">
        <v>0</v>
      </c>
      <c r="D375" s="54"/>
      <c r="E375" s="53">
        <v>0</v>
      </c>
      <c r="F375" s="56"/>
      <c r="G375" s="53">
        <v>45337048909</v>
      </c>
      <c r="H375" s="54"/>
      <c r="I375" s="53">
        <f t="shared" ref="I375:I376" si="13">C375+E375+G375</f>
        <v>45337048909</v>
      </c>
      <c r="J375" s="40"/>
      <c r="K375" s="140">
        <f>I375/درآمدها!$F$12</f>
        <v>0.19604144398411788</v>
      </c>
      <c r="L375" s="54"/>
      <c r="M375" s="53">
        <v>0</v>
      </c>
      <c r="N375" s="54"/>
      <c r="O375" s="53">
        <v>0</v>
      </c>
      <c r="P375" s="56"/>
      <c r="Q375" s="53">
        <v>45337048909</v>
      </c>
      <c r="R375" s="54"/>
      <c r="S375" s="53">
        <f t="shared" si="10"/>
        <v>45337048909</v>
      </c>
      <c r="T375" s="40"/>
      <c r="U375" s="140">
        <f>S375/درآمدها!$F$12</f>
        <v>0.19604144398411788</v>
      </c>
      <c r="V375" s="52"/>
      <c r="W375" s="47"/>
    </row>
    <row r="376" spans="1:23" ht="21.75" customHeight="1" x14ac:dyDescent="0.2">
      <c r="A376" s="27" t="s">
        <v>589</v>
      </c>
      <c r="C376" s="53">
        <v>0</v>
      </c>
      <c r="D376" s="54"/>
      <c r="E376" s="53">
        <v>0</v>
      </c>
      <c r="F376" s="56"/>
      <c r="G376" s="53">
        <v>159297623</v>
      </c>
      <c r="H376" s="54"/>
      <c r="I376" s="53">
        <f t="shared" si="13"/>
        <v>159297623</v>
      </c>
      <c r="J376" s="40"/>
      <c r="K376" s="140">
        <f>I376/درآمدها!$F$12</f>
        <v>6.8881713273486302E-4</v>
      </c>
      <c r="L376" s="54"/>
      <c r="M376" s="53">
        <v>0</v>
      </c>
      <c r="N376" s="54"/>
      <c r="O376" s="53">
        <v>0</v>
      </c>
      <c r="P376" s="56"/>
      <c r="Q376" s="53">
        <v>159297623</v>
      </c>
      <c r="R376" s="54"/>
      <c r="S376" s="53">
        <f t="shared" si="10"/>
        <v>159297623</v>
      </c>
      <c r="T376" s="40"/>
      <c r="U376" s="140">
        <f>S376/درآمدها!$F$12</f>
        <v>6.8881713273486302E-4</v>
      </c>
      <c r="V376" s="52"/>
      <c r="W376" s="47"/>
    </row>
    <row r="377" spans="1:23" ht="21.75" customHeight="1" thickBot="1" x14ac:dyDescent="0.25">
      <c r="A377" s="168" t="s">
        <v>458</v>
      </c>
      <c r="C377" s="82">
        <f>SUM(C344:C376)</f>
        <v>2836200658</v>
      </c>
      <c r="D377" s="83"/>
      <c r="E377" s="82">
        <f>SUM(E344:E376)</f>
        <v>-431639699239</v>
      </c>
      <c r="F377" s="83"/>
      <c r="G377" s="82">
        <f>SUM(G344:G376)</f>
        <v>127827987887</v>
      </c>
      <c r="H377" s="83"/>
      <c r="I377" s="82">
        <f>SUM(I344:I376)</f>
        <v>-300975510694</v>
      </c>
      <c r="J377" s="83"/>
      <c r="K377" s="170">
        <f>SUM(K344:K376)</f>
        <v>-1.3014449581564191</v>
      </c>
      <c r="L377" s="83"/>
      <c r="M377" s="82">
        <f>SUM(M344:M376)</f>
        <v>46063443550</v>
      </c>
      <c r="N377" s="144"/>
      <c r="O377" s="82">
        <f>SUM(O344:O376)</f>
        <v>-227035235498</v>
      </c>
      <c r="P377" s="144"/>
      <c r="Q377" s="82">
        <f>SUM(Q344:Q376)</f>
        <v>203785400876</v>
      </c>
      <c r="R377" s="83"/>
      <c r="S377" s="82">
        <f>SUM(S344:S376)</f>
        <v>22813608928</v>
      </c>
      <c r="T377" s="145"/>
      <c r="U377" s="170">
        <f>SUM(U344:U376)</f>
        <v>9.8648080198405944E-2</v>
      </c>
      <c r="V377" s="52"/>
      <c r="W377" s="47"/>
    </row>
    <row r="378" spans="1:23" ht="21.75" customHeight="1" thickTop="1" x14ac:dyDescent="0.2">
      <c r="A378" s="194">
        <v>19</v>
      </c>
      <c r="B378" s="194"/>
      <c r="C378" s="194"/>
      <c r="D378" s="194"/>
      <c r="E378" s="194"/>
      <c r="F378" s="194"/>
      <c r="G378" s="194"/>
      <c r="H378" s="194"/>
      <c r="I378" s="194"/>
      <c r="J378" s="194"/>
      <c r="K378" s="194"/>
      <c r="L378" s="194"/>
      <c r="M378" s="194"/>
      <c r="N378" s="194"/>
      <c r="O378" s="194"/>
      <c r="P378" s="194"/>
      <c r="Q378" s="194"/>
      <c r="R378" s="194"/>
      <c r="S378" s="194"/>
      <c r="T378" s="194"/>
      <c r="U378" s="194"/>
      <c r="V378" s="52"/>
      <c r="W378" s="47"/>
    </row>
    <row r="379" spans="1:23" ht="21.75" customHeight="1" x14ac:dyDescent="0.2">
      <c r="A379" s="188" t="s">
        <v>0</v>
      </c>
      <c r="B379" s="188"/>
      <c r="C379" s="188"/>
      <c r="D379" s="188"/>
      <c r="E379" s="188"/>
      <c r="F379" s="188"/>
      <c r="G379" s="188"/>
      <c r="H379" s="188"/>
      <c r="I379" s="188"/>
      <c r="J379" s="188"/>
      <c r="K379" s="188"/>
      <c r="L379" s="188"/>
      <c r="M379" s="188"/>
      <c r="N379" s="188"/>
      <c r="O379" s="188"/>
      <c r="P379" s="188"/>
      <c r="Q379" s="188"/>
      <c r="R379" s="188"/>
      <c r="S379" s="188"/>
      <c r="T379" s="188"/>
      <c r="U379" s="188"/>
      <c r="V379" s="52"/>
      <c r="W379" s="47"/>
    </row>
    <row r="380" spans="1:23" ht="21.75" customHeight="1" x14ac:dyDescent="0.2">
      <c r="A380" s="188" t="s">
        <v>293</v>
      </c>
      <c r="B380" s="188"/>
      <c r="C380" s="188"/>
      <c r="D380" s="188"/>
      <c r="E380" s="188"/>
      <c r="F380" s="188"/>
      <c r="G380" s="188"/>
      <c r="H380" s="188"/>
      <c r="I380" s="188"/>
      <c r="J380" s="188"/>
      <c r="K380" s="188"/>
      <c r="L380" s="188"/>
      <c r="M380" s="188"/>
      <c r="N380" s="188"/>
      <c r="O380" s="188"/>
      <c r="P380" s="188"/>
      <c r="Q380" s="188"/>
      <c r="R380" s="188"/>
      <c r="S380" s="188"/>
      <c r="T380" s="188"/>
      <c r="U380" s="188"/>
      <c r="V380" s="52"/>
      <c r="W380" s="47"/>
    </row>
    <row r="381" spans="1:23" ht="21.75" customHeight="1" x14ac:dyDescent="0.2">
      <c r="A381" s="188" t="s">
        <v>2</v>
      </c>
      <c r="B381" s="188"/>
      <c r="C381" s="188"/>
      <c r="D381" s="188"/>
      <c r="E381" s="188"/>
      <c r="F381" s="188"/>
      <c r="G381" s="188"/>
      <c r="H381" s="188"/>
      <c r="I381" s="188"/>
      <c r="J381" s="188"/>
      <c r="K381" s="188"/>
      <c r="L381" s="188"/>
      <c r="M381" s="188"/>
      <c r="N381" s="188"/>
      <c r="O381" s="188"/>
      <c r="P381" s="188"/>
      <c r="Q381" s="188"/>
      <c r="R381" s="188"/>
      <c r="S381" s="188"/>
      <c r="T381" s="188"/>
      <c r="U381" s="188"/>
      <c r="V381" s="52"/>
      <c r="W381" s="47"/>
    </row>
    <row r="382" spans="1:23" ht="21.75" customHeight="1" x14ac:dyDescent="0.2">
      <c r="A382" s="130" t="s">
        <v>607</v>
      </c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138"/>
      <c r="V382" s="52"/>
      <c r="W382" s="47"/>
    </row>
    <row r="383" spans="1:23" ht="21.75" customHeight="1" x14ac:dyDescent="0.2">
      <c r="C383" s="195" t="s">
        <v>308</v>
      </c>
      <c r="D383" s="195"/>
      <c r="E383" s="195"/>
      <c r="F383" s="195"/>
      <c r="G383" s="195"/>
      <c r="H383" s="195"/>
      <c r="I383" s="195"/>
      <c r="J383" s="195"/>
      <c r="K383" s="195"/>
      <c r="M383" s="195" t="s">
        <v>309</v>
      </c>
      <c r="N383" s="195"/>
      <c r="O383" s="195"/>
      <c r="P383" s="195"/>
      <c r="Q383" s="195"/>
      <c r="R383" s="195"/>
      <c r="S383" s="195"/>
      <c r="T383" s="195"/>
      <c r="U383" s="195"/>
      <c r="V383" s="52"/>
      <c r="W383" s="47"/>
    </row>
    <row r="384" spans="1:23" ht="21.75" customHeight="1" x14ac:dyDescent="0.2">
      <c r="C384" s="3"/>
      <c r="D384" s="3"/>
      <c r="E384" s="3"/>
      <c r="F384" s="3"/>
      <c r="G384" s="3"/>
      <c r="H384" s="3"/>
      <c r="I384" s="191" t="s">
        <v>79</v>
      </c>
      <c r="J384" s="191"/>
      <c r="K384" s="191"/>
      <c r="M384" s="3"/>
      <c r="N384" s="3"/>
      <c r="O384" s="3"/>
      <c r="P384" s="3"/>
      <c r="Q384" s="3"/>
      <c r="R384" s="3"/>
      <c r="S384" s="191" t="s">
        <v>79</v>
      </c>
      <c r="T384" s="191"/>
      <c r="U384" s="191"/>
      <c r="V384" s="52"/>
      <c r="W384" s="47"/>
    </row>
    <row r="385" spans="1:23" ht="36.75" customHeight="1" x14ac:dyDescent="0.2">
      <c r="A385" s="24" t="s">
        <v>310</v>
      </c>
      <c r="C385" s="10" t="s">
        <v>311</v>
      </c>
      <c r="E385" s="10" t="s">
        <v>312</v>
      </c>
      <c r="G385" s="10" t="s">
        <v>313</v>
      </c>
      <c r="I385" s="11" t="s">
        <v>282</v>
      </c>
      <c r="J385" s="3"/>
      <c r="K385" s="137" t="s">
        <v>298</v>
      </c>
      <c r="M385" s="10" t="s">
        <v>311</v>
      </c>
      <c r="O385" s="133" t="s">
        <v>312</v>
      </c>
      <c r="P385" s="26"/>
      <c r="Q385" s="10" t="s">
        <v>313</v>
      </c>
      <c r="S385" s="134" t="s">
        <v>282</v>
      </c>
      <c r="T385" s="3"/>
      <c r="U385" s="137" t="s">
        <v>298</v>
      </c>
      <c r="V385" s="52"/>
      <c r="W385" s="47"/>
    </row>
    <row r="386" spans="1:23" ht="21.75" customHeight="1" x14ac:dyDescent="0.2">
      <c r="A386" s="27" t="s">
        <v>457</v>
      </c>
      <c r="C386" s="84">
        <f>C377</f>
        <v>2836200658</v>
      </c>
      <c r="D386" s="83"/>
      <c r="E386" s="84">
        <f>E377</f>
        <v>-431639699239</v>
      </c>
      <c r="F386" s="83"/>
      <c r="G386" s="84">
        <f>G377</f>
        <v>127827987887</v>
      </c>
      <c r="H386" s="83"/>
      <c r="I386" s="84">
        <f>I377</f>
        <v>-300975510694</v>
      </c>
      <c r="J386" s="83"/>
      <c r="K386" s="141">
        <f>K377</f>
        <v>-1.3014449581564191</v>
      </c>
      <c r="L386" s="83"/>
      <c r="M386" s="84">
        <f>M377</f>
        <v>46063443550</v>
      </c>
      <c r="N386" s="83"/>
      <c r="O386" s="84">
        <f>O377</f>
        <v>-227035235498</v>
      </c>
      <c r="P386" s="143"/>
      <c r="Q386" s="84">
        <f>Q377</f>
        <v>203785400876</v>
      </c>
      <c r="R386" s="83"/>
      <c r="S386" s="84">
        <f>S377</f>
        <v>22813608928</v>
      </c>
      <c r="T386" s="40"/>
      <c r="U386" s="136">
        <f>U377</f>
        <v>9.8648080198405944E-2</v>
      </c>
      <c r="V386" s="52"/>
      <c r="W386" s="47"/>
    </row>
    <row r="387" spans="1:23" ht="21.75" customHeight="1" x14ac:dyDescent="0.2">
      <c r="A387" s="27" t="s">
        <v>148</v>
      </c>
      <c r="C387" s="53">
        <v>0</v>
      </c>
      <c r="D387" s="54"/>
      <c r="E387" s="53">
        <v>0</v>
      </c>
      <c r="F387" s="56"/>
      <c r="G387" s="53">
        <v>21524582</v>
      </c>
      <c r="H387" s="54"/>
      <c r="I387" s="53">
        <f t="shared" ref="I387:I389" si="14">C387+E387+G387</f>
        <v>21524582</v>
      </c>
      <c r="J387" s="54"/>
      <c r="K387" s="140">
        <f>I387/درآمدها!$F$12</f>
        <v>9.3074212768111693E-5</v>
      </c>
      <c r="L387" s="54"/>
      <c r="M387" s="53">
        <v>0</v>
      </c>
      <c r="N387" s="54"/>
      <c r="O387" s="53">
        <v>0</v>
      </c>
      <c r="P387" s="56"/>
      <c r="Q387" s="53">
        <v>21524582</v>
      </c>
      <c r="R387" s="54"/>
      <c r="S387" s="53">
        <f t="shared" si="10"/>
        <v>21524582</v>
      </c>
      <c r="T387" s="40"/>
      <c r="U387" s="140">
        <f>S387/درآمدها!$F$12</f>
        <v>9.3074212768111693E-5</v>
      </c>
      <c r="V387" s="52"/>
      <c r="W387" s="47"/>
    </row>
    <row r="388" spans="1:23" ht="21.75" customHeight="1" x14ac:dyDescent="0.2">
      <c r="A388" s="27" t="s">
        <v>78</v>
      </c>
      <c r="C388" s="53">
        <v>0</v>
      </c>
      <c r="D388" s="54"/>
      <c r="E388" s="53">
        <v>0</v>
      </c>
      <c r="F388" s="56"/>
      <c r="G388" s="53">
        <v>4641160816</v>
      </c>
      <c r="H388" s="54"/>
      <c r="I388" s="53">
        <f t="shared" si="14"/>
        <v>4641160816</v>
      </c>
      <c r="J388" s="54"/>
      <c r="K388" s="140">
        <f>I388/درآمدها!$F$12</f>
        <v>2.0068793404648084E-2</v>
      </c>
      <c r="L388" s="54"/>
      <c r="M388" s="53">
        <v>0</v>
      </c>
      <c r="N388" s="54"/>
      <c r="O388" s="53">
        <v>0</v>
      </c>
      <c r="P388" s="56"/>
      <c r="Q388" s="53">
        <v>4641160816</v>
      </c>
      <c r="R388" s="54"/>
      <c r="S388" s="53">
        <f t="shared" si="10"/>
        <v>4641160816</v>
      </c>
      <c r="T388" s="40"/>
      <c r="U388" s="140">
        <f>S388/درآمدها!$F$12</f>
        <v>2.0068793404648084E-2</v>
      </c>
      <c r="V388" s="52"/>
      <c r="W388" s="47"/>
    </row>
    <row r="389" spans="1:23" ht="21.75" customHeight="1" x14ac:dyDescent="0.2">
      <c r="A389" s="27" t="s">
        <v>159</v>
      </c>
      <c r="C389" s="53">
        <v>0</v>
      </c>
      <c r="D389" s="54"/>
      <c r="E389" s="53">
        <v>0</v>
      </c>
      <c r="F389" s="56"/>
      <c r="G389" s="53">
        <v>3810163689</v>
      </c>
      <c r="H389" s="54"/>
      <c r="I389" s="53">
        <f t="shared" si="14"/>
        <v>3810163689</v>
      </c>
      <c r="J389" s="54"/>
      <c r="K389" s="140">
        <f>I389/درآمدها!$F$12</f>
        <v>1.6475487694549391E-2</v>
      </c>
      <c r="L389" s="54"/>
      <c r="M389" s="53">
        <v>0</v>
      </c>
      <c r="N389" s="54"/>
      <c r="O389" s="53">
        <v>0</v>
      </c>
      <c r="P389" s="56"/>
      <c r="Q389" s="53">
        <v>3810163689</v>
      </c>
      <c r="R389" s="54"/>
      <c r="S389" s="53">
        <f t="shared" si="10"/>
        <v>3810163689</v>
      </c>
      <c r="T389" s="40"/>
      <c r="U389" s="140">
        <f>S389/درآمدها!$F$12</f>
        <v>1.6475487694549391E-2</v>
      </c>
      <c r="V389" s="52"/>
      <c r="W389" s="47"/>
    </row>
    <row r="390" spans="1:23" ht="21.75" customHeight="1" x14ac:dyDescent="0.2">
      <c r="A390" s="27" t="s">
        <v>168</v>
      </c>
      <c r="C390" s="53">
        <v>0</v>
      </c>
      <c r="D390" s="54"/>
      <c r="E390" s="53"/>
      <c r="F390" s="54"/>
      <c r="G390" s="53"/>
      <c r="H390" s="54"/>
      <c r="I390" s="53"/>
      <c r="J390" s="54"/>
      <c r="K390" s="53"/>
      <c r="L390" s="54"/>
      <c r="M390" s="53">
        <v>0</v>
      </c>
      <c r="N390" s="54"/>
      <c r="O390" s="53">
        <v>0</v>
      </c>
      <c r="P390" s="56"/>
      <c r="Q390" s="53">
        <v>14483739469</v>
      </c>
      <c r="R390" s="54"/>
      <c r="S390" s="53">
        <f t="shared" si="10"/>
        <v>14483739469</v>
      </c>
      <c r="T390" s="40"/>
      <c r="U390" s="140">
        <f>S390/درآمدها!$F$12</f>
        <v>6.262898155307281E-2</v>
      </c>
      <c r="V390" s="52"/>
      <c r="W390" s="47"/>
    </row>
    <row r="391" spans="1:23" ht="21.75" customHeight="1" x14ac:dyDescent="0.2">
      <c r="A391" s="27" t="s">
        <v>77</v>
      </c>
      <c r="C391" s="53">
        <v>0</v>
      </c>
      <c r="D391" s="54"/>
      <c r="E391" s="53"/>
      <c r="F391" s="54"/>
      <c r="G391" s="53"/>
      <c r="H391" s="54"/>
      <c r="I391" s="53"/>
      <c r="J391" s="54"/>
      <c r="K391" s="53"/>
      <c r="L391" s="54"/>
      <c r="M391" s="53">
        <v>0</v>
      </c>
      <c r="N391" s="54"/>
      <c r="O391" s="53">
        <v>0</v>
      </c>
      <c r="P391" s="56"/>
      <c r="Q391" s="53">
        <v>2651720940</v>
      </c>
      <c r="R391" s="54"/>
      <c r="S391" s="53">
        <f t="shared" si="10"/>
        <v>2651720940</v>
      </c>
      <c r="T391" s="40"/>
      <c r="U391" s="140">
        <f>S391/درآمدها!$F$12</f>
        <v>1.1466277903618158E-2</v>
      </c>
      <c r="V391" s="52"/>
      <c r="W391" s="47"/>
    </row>
    <row r="392" spans="1:23" ht="21.75" customHeight="1" x14ac:dyDescent="0.2">
      <c r="A392" s="27" t="s">
        <v>147</v>
      </c>
      <c r="C392" s="53">
        <v>0</v>
      </c>
      <c r="D392" s="54"/>
      <c r="E392" s="53"/>
      <c r="F392" s="54"/>
      <c r="G392" s="53"/>
      <c r="H392" s="54"/>
      <c r="I392" s="53"/>
      <c r="J392" s="54"/>
      <c r="K392" s="53"/>
      <c r="L392" s="54"/>
      <c r="M392" s="53">
        <v>0</v>
      </c>
      <c r="N392" s="54"/>
      <c r="O392" s="53">
        <v>0</v>
      </c>
      <c r="P392" s="56"/>
      <c r="Q392" s="53">
        <v>187686795</v>
      </c>
      <c r="R392" s="54"/>
      <c r="S392" s="53">
        <f t="shared" si="10"/>
        <v>187686795</v>
      </c>
      <c r="T392" s="40"/>
      <c r="U392" s="140">
        <f>S392/درآمدها!$F$12</f>
        <v>8.1157444505054548E-4</v>
      </c>
      <c r="V392" s="52"/>
      <c r="W392" s="47"/>
    </row>
    <row r="393" spans="1:23" ht="21.75" customHeight="1" x14ac:dyDescent="0.2">
      <c r="A393" s="27" t="s">
        <v>146</v>
      </c>
      <c r="C393" s="53">
        <v>0</v>
      </c>
      <c r="D393" s="54"/>
      <c r="E393" s="53">
        <v>0</v>
      </c>
      <c r="F393" s="56"/>
      <c r="G393" s="53">
        <v>2439834474</v>
      </c>
      <c r="H393" s="54"/>
      <c r="I393" s="53">
        <f t="shared" ref="I393:I395" si="15">C393+E393+G393</f>
        <v>2439834474</v>
      </c>
      <c r="J393" s="40"/>
      <c r="K393" s="140">
        <f>I393/درآمدها!$F$12</f>
        <v>1.0550061922319786E-2</v>
      </c>
      <c r="L393" s="54"/>
      <c r="M393" s="53">
        <v>0</v>
      </c>
      <c r="N393" s="54"/>
      <c r="O393" s="53">
        <v>0</v>
      </c>
      <c r="P393" s="56"/>
      <c r="Q393" s="53">
        <v>2439834474</v>
      </c>
      <c r="R393" s="54"/>
      <c r="S393" s="53">
        <f t="shared" si="10"/>
        <v>2439834474</v>
      </c>
      <c r="T393" s="40"/>
      <c r="U393" s="140">
        <f>S393/درآمدها!$F$12</f>
        <v>1.0550061922319786E-2</v>
      </c>
      <c r="V393" s="52"/>
      <c r="W393" s="47"/>
    </row>
    <row r="394" spans="1:23" ht="21.75" customHeight="1" x14ac:dyDescent="0.2">
      <c r="A394" s="27" t="s">
        <v>178</v>
      </c>
      <c r="C394" s="53">
        <v>0</v>
      </c>
      <c r="D394" s="54"/>
      <c r="E394" s="53">
        <v>0</v>
      </c>
      <c r="F394" s="56"/>
      <c r="G394" s="53">
        <v>22390776496</v>
      </c>
      <c r="H394" s="54"/>
      <c r="I394" s="53">
        <f t="shared" si="15"/>
        <v>22390776496</v>
      </c>
      <c r="J394" s="40"/>
      <c r="K394" s="140">
        <f>I394/درآمدها!$F$12</f>
        <v>9.6819715041710844E-2</v>
      </c>
      <c r="L394" s="54"/>
      <c r="M394" s="53">
        <v>0</v>
      </c>
      <c r="N394" s="54"/>
      <c r="O394" s="53">
        <v>0</v>
      </c>
      <c r="P394" s="56"/>
      <c r="Q394" s="53">
        <v>22390776496</v>
      </c>
      <c r="R394" s="54"/>
      <c r="S394" s="53">
        <f t="shared" si="10"/>
        <v>22390776496</v>
      </c>
      <c r="T394" s="40"/>
      <c r="U394" s="140">
        <f>S394/درآمدها!$F$12</f>
        <v>9.6819715041710844E-2</v>
      </c>
      <c r="V394" s="52"/>
      <c r="W394" s="47"/>
    </row>
    <row r="395" spans="1:23" ht="21.75" customHeight="1" x14ac:dyDescent="0.2">
      <c r="A395" s="27" t="s">
        <v>110</v>
      </c>
      <c r="C395" s="53">
        <v>0</v>
      </c>
      <c r="D395" s="54"/>
      <c r="E395" s="53">
        <v>0</v>
      </c>
      <c r="F395" s="56"/>
      <c r="G395" s="53">
        <v>16555509658</v>
      </c>
      <c r="H395" s="54"/>
      <c r="I395" s="53">
        <f t="shared" si="15"/>
        <v>16555509658</v>
      </c>
      <c r="J395" s="40"/>
      <c r="K395" s="140">
        <f>I395/درآمدها!$F$12</f>
        <v>7.1587500672171941E-2</v>
      </c>
      <c r="L395" s="54"/>
      <c r="M395" s="53">
        <v>0</v>
      </c>
      <c r="N395" s="54"/>
      <c r="O395" s="53">
        <v>0</v>
      </c>
      <c r="P395" s="56"/>
      <c r="Q395" s="53">
        <v>16555509658</v>
      </c>
      <c r="R395" s="54"/>
      <c r="S395" s="53">
        <f t="shared" si="10"/>
        <v>16555509658</v>
      </c>
      <c r="T395" s="40"/>
      <c r="U395" s="140">
        <f>S395/درآمدها!$F$12</f>
        <v>7.1587500672171941E-2</v>
      </c>
      <c r="V395" s="52"/>
      <c r="W395" s="47"/>
    </row>
    <row r="396" spans="1:23" ht="21.75" customHeight="1" x14ac:dyDescent="0.2">
      <c r="A396" s="27" t="s">
        <v>165</v>
      </c>
      <c r="C396" s="53">
        <v>0</v>
      </c>
      <c r="D396" s="54"/>
      <c r="E396" s="53">
        <v>0</v>
      </c>
      <c r="F396" s="56"/>
      <c r="G396" s="53">
        <v>20194880</v>
      </c>
      <c r="H396" s="54"/>
      <c r="I396" s="53">
        <f t="shared" ref="I396" si="16">C396+E396+G396</f>
        <v>20194880</v>
      </c>
      <c r="J396" s="40"/>
      <c r="K396" s="140">
        <f>I396/درآمدها!$F$12</f>
        <v>8.7324462697881114E-5</v>
      </c>
      <c r="L396" s="54"/>
      <c r="M396" s="53">
        <v>0</v>
      </c>
      <c r="N396" s="54"/>
      <c r="O396" s="53">
        <v>0</v>
      </c>
      <c r="P396" s="56"/>
      <c r="Q396" s="53">
        <v>20194880</v>
      </c>
      <c r="R396" s="54"/>
      <c r="S396" s="53">
        <f t="shared" si="10"/>
        <v>20194880</v>
      </c>
      <c r="T396" s="40"/>
      <c r="U396" s="140">
        <f>S396/درآمدها!$F$12</f>
        <v>8.7324462697881114E-5</v>
      </c>
      <c r="V396" s="52"/>
      <c r="W396" s="47"/>
    </row>
    <row r="397" spans="1:23" ht="21.75" customHeight="1" x14ac:dyDescent="0.2">
      <c r="A397" s="27" t="s">
        <v>122</v>
      </c>
      <c r="C397" s="53">
        <v>0</v>
      </c>
      <c r="D397" s="54"/>
      <c r="E397" s="53">
        <v>0</v>
      </c>
      <c r="F397" s="56"/>
      <c r="G397" s="53">
        <v>229223854</v>
      </c>
      <c r="H397" s="54"/>
      <c r="I397" s="53">
        <f t="shared" ref="I397" si="17">C397+E397+G397</f>
        <v>229223854</v>
      </c>
      <c r="J397" s="54"/>
      <c r="K397" s="169">
        <v>8.5848151481198853E-4</v>
      </c>
      <c r="L397" s="54"/>
      <c r="M397" s="53">
        <v>0</v>
      </c>
      <c r="N397" s="54"/>
      <c r="O397" s="53">
        <v>0</v>
      </c>
      <c r="P397" s="56"/>
      <c r="Q397" s="53">
        <v>229223854</v>
      </c>
      <c r="R397" s="54"/>
      <c r="S397" s="53">
        <f t="shared" si="10"/>
        <v>229223854</v>
      </c>
      <c r="T397" s="40"/>
      <c r="U397" s="140">
        <f>S397/درآمدها!$F$12</f>
        <v>9.9118439367243318E-4</v>
      </c>
      <c r="V397" s="52"/>
      <c r="W397" s="47"/>
    </row>
    <row r="398" spans="1:23" ht="21.75" customHeight="1" thickBot="1" x14ac:dyDescent="0.25">
      <c r="A398" s="39" t="s">
        <v>79</v>
      </c>
      <c r="C398" s="82">
        <f>SUM(C386:C397)</f>
        <v>2836200658</v>
      </c>
      <c r="D398" s="83"/>
      <c r="E398" s="82">
        <f>SUM(E386:E397)</f>
        <v>-431639699239</v>
      </c>
      <c r="F398" s="83"/>
      <c r="G398" s="82">
        <f>SUM(G386:G397)</f>
        <v>177936376336</v>
      </c>
      <c r="H398" s="83"/>
      <c r="I398" s="82">
        <f>SUM(I386:I397)</f>
        <v>-250867122245</v>
      </c>
      <c r="J398" s="83"/>
      <c r="K398" s="82">
        <f>SUM(K386:K397)</f>
        <v>-1.0849045192307407</v>
      </c>
      <c r="L398" s="83"/>
      <c r="M398" s="82">
        <f>SUM(M386:M397)</f>
        <v>46063443550</v>
      </c>
      <c r="N398" s="144"/>
      <c r="O398" s="82">
        <f>SUM(O386:O397)</f>
        <v>-227035235498</v>
      </c>
      <c r="P398" s="144"/>
      <c r="Q398" s="82">
        <f>SUM(Q386:Q397)</f>
        <v>271216936529</v>
      </c>
      <c r="R398" s="83"/>
      <c r="S398" s="82">
        <f>SUM(S386:S397)</f>
        <v>90245144581</v>
      </c>
      <c r="T398" s="145"/>
      <c r="U398" s="152">
        <f>SUM(U9:U397)</f>
        <v>-4.7426889932343856</v>
      </c>
    </row>
    <row r="399" spans="1:23" ht="24.75" customHeight="1" thickTop="1" x14ac:dyDescent="0.2"/>
    <row r="400" spans="1:23" ht="24.75" customHeight="1" x14ac:dyDescent="0.2"/>
    <row r="401" spans="1:21" ht="24.75" customHeight="1" x14ac:dyDescent="0.2"/>
    <row r="402" spans="1:21" ht="24.75" customHeight="1" x14ac:dyDescent="0.2"/>
    <row r="403" spans="1:21" ht="24.75" customHeight="1" x14ac:dyDescent="0.2"/>
    <row r="404" spans="1:21" ht="24.75" customHeight="1" x14ac:dyDescent="0.2">
      <c r="A404" s="182">
        <v>20</v>
      </c>
      <c r="B404" s="182"/>
      <c r="C404" s="182"/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</row>
    <row r="405" spans="1:21" ht="15.75" x14ac:dyDescent="0.2">
      <c r="M405" s="61"/>
      <c r="N405" s="61"/>
      <c r="O405" s="61"/>
      <c r="P405" s="61"/>
      <c r="Q405" s="61"/>
    </row>
    <row r="406" spans="1:21" ht="15.75" x14ac:dyDescent="0.2">
      <c r="M406" s="61"/>
      <c r="N406" s="61"/>
      <c r="O406" s="42"/>
      <c r="P406" s="61"/>
      <c r="Q406" s="153"/>
    </row>
    <row r="407" spans="1:21" ht="15.75" x14ac:dyDescent="0.2">
      <c r="M407" s="62"/>
      <c r="N407" s="62"/>
      <c r="O407" s="42"/>
      <c r="P407" s="61"/>
      <c r="Q407" s="62"/>
    </row>
    <row r="408" spans="1:21" ht="15.75" x14ac:dyDescent="0.2">
      <c r="M408" s="62"/>
      <c r="N408" s="62"/>
      <c r="O408" s="42"/>
      <c r="P408" s="61"/>
      <c r="Q408" s="62"/>
    </row>
    <row r="409" spans="1:21" ht="15.75" x14ac:dyDescent="0.2">
      <c r="M409" s="61"/>
      <c r="N409" s="61"/>
      <c r="O409" s="153"/>
      <c r="P409" s="62"/>
      <c r="Q409" s="63"/>
    </row>
    <row r="410" spans="1:21" x14ac:dyDescent="0.2">
      <c r="O410" s="47"/>
    </row>
    <row r="413" spans="1:21" x14ac:dyDescent="0.2">
      <c r="Q413" s="34"/>
    </row>
    <row r="414" spans="1:21" x14ac:dyDescent="0.2">
      <c r="Q414" s="47"/>
    </row>
    <row r="422" spans="17:17" x14ac:dyDescent="0.2">
      <c r="Q422" s="34"/>
    </row>
    <row r="423" spans="17:17" x14ac:dyDescent="0.2">
      <c r="Q423" s="34"/>
    </row>
    <row r="424" spans="17:17" x14ac:dyDescent="0.2">
      <c r="Q424" s="34"/>
    </row>
    <row r="425" spans="17:17" x14ac:dyDescent="0.2">
      <c r="Q425" s="47"/>
    </row>
  </sheetData>
  <mergeCells count="80">
    <mergeCell ref="I384:K384"/>
    <mergeCell ref="S384:U384"/>
    <mergeCell ref="A404:U404"/>
    <mergeCell ref="A378:U378"/>
    <mergeCell ref="A379:U379"/>
    <mergeCell ref="A380:U380"/>
    <mergeCell ref="A381:U381"/>
    <mergeCell ref="C383:K383"/>
    <mergeCell ref="M383:U383"/>
    <mergeCell ref="A339:U339"/>
    <mergeCell ref="C341:K341"/>
    <mergeCell ref="M341:U341"/>
    <mergeCell ref="I342:K342"/>
    <mergeCell ref="S342:U342"/>
    <mergeCell ref="I300:K300"/>
    <mergeCell ref="S300:U300"/>
    <mergeCell ref="A336:U336"/>
    <mergeCell ref="A337:U337"/>
    <mergeCell ref="A338:U338"/>
    <mergeCell ref="A294:U294"/>
    <mergeCell ref="A295:U295"/>
    <mergeCell ref="A296:U296"/>
    <mergeCell ref="A297:U297"/>
    <mergeCell ref="C299:K299"/>
    <mergeCell ref="M299:U299"/>
    <mergeCell ref="A255:U255"/>
    <mergeCell ref="C257:K257"/>
    <mergeCell ref="M257:U257"/>
    <mergeCell ref="I258:K258"/>
    <mergeCell ref="S258:U258"/>
    <mergeCell ref="I216:K216"/>
    <mergeCell ref="S216:U216"/>
    <mergeCell ref="A252:U252"/>
    <mergeCell ref="A253:U253"/>
    <mergeCell ref="A254:U254"/>
    <mergeCell ref="A210:U210"/>
    <mergeCell ref="A211:U211"/>
    <mergeCell ref="A212:U212"/>
    <mergeCell ref="A213:U213"/>
    <mergeCell ref="C215:K215"/>
    <mergeCell ref="M215:U215"/>
    <mergeCell ref="A171:U171"/>
    <mergeCell ref="C173:K173"/>
    <mergeCell ref="M173:U173"/>
    <mergeCell ref="I174:K174"/>
    <mergeCell ref="S174:U174"/>
    <mergeCell ref="I132:K132"/>
    <mergeCell ref="S132:U132"/>
    <mergeCell ref="A168:U168"/>
    <mergeCell ref="A169:U169"/>
    <mergeCell ref="A170:U170"/>
    <mergeCell ref="A126:U126"/>
    <mergeCell ref="A127:U127"/>
    <mergeCell ref="A128:U128"/>
    <mergeCell ref="A129:U129"/>
    <mergeCell ref="C131:K131"/>
    <mergeCell ref="M131:U131"/>
    <mergeCell ref="A87:U87"/>
    <mergeCell ref="C89:K89"/>
    <mergeCell ref="M89:U89"/>
    <mergeCell ref="I90:K90"/>
    <mergeCell ref="S90:U90"/>
    <mergeCell ref="I48:K48"/>
    <mergeCell ref="S48:U48"/>
    <mergeCell ref="A84:U84"/>
    <mergeCell ref="A85:U85"/>
    <mergeCell ref="A86:U86"/>
    <mergeCell ref="A42:U42"/>
    <mergeCell ref="A43:U43"/>
    <mergeCell ref="A44:U44"/>
    <mergeCell ref="A45:U45"/>
    <mergeCell ref="C47:K47"/>
    <mergeCell ref="M47:U47"/>
    <mergeCell ref="I7:K7"/>
    <mergeCell ref="S7:U7"/>
    <mergeCell ref="A1:U1"/>
    <mergeCell ref="A2:U2"/>
    <mergeCell ref="A3:U3"/>
    <mergeCell ref="M6:U6"/>
    <mergeCell ref="C6:K6"/>
  </mergeCells>
  <printOptions horizontalCentered="1"/>
  <pageMargins left="0" right="0" top="0" bottom="0" header="0" footer="0"/>
  <pageSetup scale="6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21"/>
  <sheetViews>
    <sheetView rightToLeft="1" view="pageBreakPreview" zoomScale="98" zoomScaleNormal="100" zoomScaleSheetLayoutView="98" workbookViewId="0">
      <selection activeCell="L23" sqref="L23"/>
    </sheetView>
  </sheetViews>
  <sheetFormatPr defaultRowHeight="12.75" x14ac:dyDescent="0.2"/>
  <cols>
    <col min="1" max="1" width="6.7109375" bestFit="1" customWidth="1"/>
    <col min="2" max="2" width="22.7109375" customWidth="1"/>
    <col min="3" max="3" width="1.28515625" customWidth="1"/>
    <col min="4" max="4" width="14.8554687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6.140625" bestFit="1" customWidth="1"/>
    <col min="11" max="11" width="1.28515625" customWidth="1"/>
    <col min="12" max="12" width="15" bestFit="1" customWidth="1"/>
    <col min="13" max="13" width="1.28515625" customWidth="1"/>
    <col min="14" max="14" width="15.42578125" bestFit="1" customWidth="1"/>
    <col min="15" max="15" width="1.28515625" customWidth="1"/>
    <col min="16" max="16" width="13.42578125" bestFit="1" customWidth="1"/>
    <col min="17" max="17" width="1.28515625" customWidth="1"/>
    <col min="18" max="18" width="16.140625" bestFit="1" customWidth="1"/>
    <col min="19" max="19" width="0.28515625" customWidth="1"/>
    <col min="20" max="20" width="14.28515625" bestFit="1" customWidth="1"/>
  </cols>
  <sheetData>
    <row r="1" spans="1:20" ht="24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</row>
    <row r="2" spans="1:20" ht="24" x14ac:dyDescent="0.2">
      <c r="A2" s="188" t="s">
        <v>293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</row>
    <row r="3" spans="1:20" ht="24" x14ac:dyDescent="0.2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</row>
    <row r="4" spans="1:20" ht="23.25" customHeight="1" x14ac:dyDescent="0.2"/>
    <row r="5" spans="1:20" ht="24" x14ac:dyDescent="0.2">
      <c r="A5" s="1" t="s">
        <v>317</v>
      </c>
      <c r="B5" s="189" t="s">
        <v>318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</row>
    <row r="6" spans="1:20" ht="24" customHeight="1" x14ac:dyDescent="0.2">
      <c r="D6" s="190" t="s">
        <v>308</v>
      </c>
      <c r="E6" s="190"/>
      <c r="F6" s="190"/>
      <c r="G6" s="190"/>
      <c r="H6" s="190"/>
      <c r="I6" s="190"/>
      <c r="J6" s="190"/>
      <c r="L6" s="190" t="s">
        <v>309</v>
      </c>
      <c r="M6" s="190"/>
      <c r="N6" s="190"/>
      <c r="O6" s="190"/>
      <c r="P6" s="190"/>
      <c r="Q6" s="190"/>
      <c r="R6" s="190"/>
    </row>
    <row r="7" spans="1:20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0" ht="31.5" customHeight="1" x14ac:dyDescent="0.2">
      <c r="A8" s="190" t="s">
        <v>319</v>
      </c>
      <c r="B8" s="190"/>
      <c r="D8" s="2" t="s">
        <v>320</v>
      </c>
      <c r="F8" s="2" t="s">
        <v>312</v>
      </c>
      <c r="H8" s="2" t="s">
        <v>313</v>
      </c>
      <c r="J8" s="2" t="s">
        <v>79</v>
      </c>
      <c r="L8" s="2" t="s">
        <v>320</v>
      </c>
      <c r="N8" s="2" t="s">
        <v>312</v>
      </c>
      <c r="P8" s="2" t="s">
        <v>313</v>
      </c>
      <c r="R8" s="2" t="s">
        <v>79</v>
      </c>
    </row>
    <row r="9" spans="1:20" s="106" customFormat="1" ht="28.5" customHeight="1" x14ac:dyDescent="0.2">
      <c r="A9" s="202" t="s">
        <v>260</v>
      </c>
      <c r="B9" s="202"/>
      <c r="D9" s="114">
        <v>9509621725</v>
      </c>
      <c r="F9" s="114">
        <v>37993112500</v>
      </c>
      <c r="H9" s="114">
        <v>0</v>
      </c>
      <c r="J9" s="114">
        <v>47502734225</v>
      </c>
      <c r="L9" s="114">
        <v>29775349185</v>
      </c>
      <c r="N9" s="114">
        <v>10481708077</v>
      </c>
      <c r="P9" s="114">
        <v>7496466923</v>
      </c>
      <c r="R9" s="114">
        <f>L9+N9+P9</f>
        <v>47753524185</v>
      </c>
      <c r="T9" s="154"/>
    </row>
    <row r="10" spans="1:20" s="106" customFormat="1" ht="28.5" customHeight="1" x14ac:dyDescent="0.2">
      <c r="A10" s="205" t="s">
        <v>321</v>
      </c>
      <c r="B10" s="205"/>
      <c r="D10" s="108">
        <v>0</v>
      </c>
      <c r="F10" s="108">
        <v>0</v>
      </c>
      <c r="H10" s="108">
        <v>0</v>
      </c>
      <c r="J10" s="108">
        <v>0</v>
      </c>
      <c r="L10" s="108">
        <v>3250244428</v>
      </c>
      <c r="N10" s="108">
        <v>0</v>
      </c>
      <c r="P10" s="108">
        <v>72500000</v>
      </c>
      <c r="R10" s="108">
        <f>L10+N10+P10</f>
        <v>3322744428</v>
      </c>
    </row>
    <row r="11" spans="1:20" s="106" customFormat="1" ht="28.5" customHeight="1" x14ac:dyDescent="0.2">
      <c r="A11" s="205" t="s">
        <v>264</v>
      </c>
      <c r="B11" s="205"/>
      <c r="D11" s="108">
        <v>26092211782</v>
      </c>
      <c r="F11" s="108">
        <v>55679386282</v>
      </c>
      <c r="H11" s="108">
        <v>0</v>
      </c>
      <c r="J11" s="108">
        <v>81771598064</v>
      </c>
      <c r="L11" s="108">
        <v>46910372887</v>
      </c>
      <c r="N11" s="108">
        <v>25404482015</v>
      </c>
      <c r="P11" s="108">
        <v>0</v>
      </c>
      <c r="R11" s="108">
        <f>L11+N11+P11</f>
        <v>72314854902</v>
      </c>
    </row>
    <row r="12" spans="1:20" s="106" customFormat="1" ht="28.5" customHeight="1" x14ac:dyDescent="0.2">
      <c r="A12" s="203" t="s">
        <v>322</v>
      </c>
      <c r="B12" s="203"/>
      <c r="D12" s="116">
        <v>0</v>
      </c>
      <c r="F12" s="116">
        <v>0</v>
      </c>
      <c r="H12" s="116">
        <v>0</v>
      </c>
      <c r="J12" s="116">
        <v>0</v>
      </c>
      <c r="L12" s="116">
        <v>588113533</v>
      </c>
      <c r="N12" s="116">
        <v>0</v>
      </c>
      <c r="P12" s="116">
        <v>0</v>
      </c>
      <c r="R12" s="116">
        <f>L12+N12+P12</f>
        <v>588113533</v>
      </c>
    </row>
    <row r="13" spans="1:20" ht="24.75" customHeight="1" x14ac:dyDescent="0.2">
      <c r="A13" s="185" t="s">
        <v>79</v>
      </c>
      <c r="B13" s="185"/>
      <c r="D13" s="9">
        <v>35601833507</v>
      </c>
      <c r="F13" s="9">
        <v>93672498782</v>
      </c>
      <c r="H13" s="9">
        <v>0</v>
      </c>
      <c r="J13" s="9">
        <v>129274332289</v>
      </c>
      <c r="L13" s="9">
        <v>80524080033</v>
      </c>
      <c r="N13" s="9">
        <f>SUM(N9:N12)</f>
        <v>35886190092</v>
      </c>
      <c r="P13" s="9">
        <f>SUM(P9:P12)</f>
        <v>7568966923</v>
      </c>
      <c r="R13" s="9">
        <f>SUM(R9:R12)</f>
        <v>123979237048</v>
      </c>
      <c r="T13" s="34"/>
    </row>
    <row r="14" spans="1:20" ht="21" customHeight="1" x14ac:dyDescent="0.2"/>
    <row r="15" spans="1:20" ht="21" customHeight="1" x14ac:dyDescent="0.2">
      <c r="T15" s="34"/>
    </row>
    <row r="16" spans="1:20" ht="21" customHeight="1" x14ac:dyDescent="0.2">
      <c r="T16" s="34"/>
    </row>
    <row r="17" spans="1:20" ht="21" customHeight="1" x14ac:dyDescent="0.2">
      <c r="T17" s="34"/>
    </row>
    <row r="18" spans="1:20" ht="21" customHeight="1" x14ac:dyDescent="0.2">
      <c r="A18" s="182">
        <v>21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</row>
    <row r="20" spans="1:20" x14ac:dyDescent="0.2">
      <c r="N20" s="34"/>
    </row>
    <row r="21" spans="1:20" x14ac:dyDescent="0.2">
      <c r="N21" s="34"/>
    </row>
  </sheetData>
  <mergeCells count="13">
    <mergeCell ref="A1:R1"/>
    <mergeCell ref="A2:R2"/>
    <mergeCell ref="A3:R3"/>
    <mergeCell ref="B5:R5"/>
    <mergeCell ref="D6:J6"/>
    <mergeCell ref="L6:R6"/>
    <mergeCell ref="A18:R18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0</vt:lpstr>
      <vt:lpstr>سهام</vt:lpstr>
      <vt:lpstr>اوراق مشتقه</vt:lpstr>
      <vt:lpstr>اوراق</vt:lpstr>
      <vt:lpstr>تعدیل قیمت</vt:lpstr>
      <vt:lpstr>سپرده</vt:lpstr>
      <vt:lpstr>درآمدها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'0'!Print_Area</vt:lpstr>
      <vt:lpstr>اوراق!Print_Area</vt:lpstr>
      <vt:lpstr>'اوراق مشتقه'!Print_Area</vt:lpstr>
      <vt:lpstr>'تعدیل قیمت'!Print_Area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moner tabrizi</dc:creator>
  <dc:description/>
  <cp:lastModifiedBy>moner tabrizi</cp:lastModifiedBy>
  <cp:lastPrinted>2024-08-28T11:56:13Z</cp:lastPrinted>
  <dcterms:created xsi:type="dcterms:W3CDTF">2024-08-26T05:05:55Z</dcterms:created>
  <dcterms:modified xsi:type="dcterms:W3CDTF">2024-08-31T09:31:38Z</dcterms:modified>
</cp:coreProperties>
</file>