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730\"/>
    </mc:Choice>
  </mc:AlternateContent>
  <xr:revisionPtr revIDLastSave="0" documentId="13_ncr:1_{0B29341D-7CD4-45EF-86AE-035019A5444A}" xr6:coauthVersionLast="36" xr6:coauthVersionMax="47" xr10:uidLastSave="{00000000-0000-0000-0000-000000000000}"/>
  <bookViews>
    <workbookView xWindow="0" yWindow="0" windowWidth="28800" windowHeight="12225" tabRatio="1000" xr2:uid="{00000000-000D-0000-FFFF-FFFF00000000}"/>
  </bookViews>
  <sheets>
    <sheet name="1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ها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externalReferences>
    <externalReference r:id="rId18"/>
    <externalReference r:id="rId19"/>
  </externalReferences>
  <definedNames>
    <definedName name="_xlnm.Print_Area" localSheetId="0">'1'!$A$1:$I$34</definedName>
    <definedName name="_xlnm.Print_Area" localSheetId="7">'1-2'!$A$1:$W$497</definedName>
    <definedName name="_xlnm.Print_Area" localSheetId="8">'2-2'!$A$1:$S$22</definedName>
    <definedName name="_xlnm.Print_Area" localSheetId="9">'3-2'!$A$1:$K$23</definedName>
    <definedName name="_xlnm.Print_Area" localSheetId="10">'4-2'!$A$1:$G$21</definedName>
    <definedName name="_xlnm.Print_Area" localSheetId="3">اوراق!$A$1:$AK$19</definedName>
    <definedName name="_xlnm.Print_Area" localSheetId="2">'اوراق مشتقه'!$A$1:$W$175</definedName>
    <definedName name="_xlnm.Print_Area" localSheetId="4">'تعدیل قیمت'!$A$1:$N$21</definedName>
    <definedName name="_xlnm.Print_Area" localSheetId="15">'درآمد اعمال اختیار'!$A$1:$V$320</definedName>
    <definedName name="_xlnm.Print_Area" localSheetId="11">'درآمد سود سهام'!$A$1:$T$33</definedName>
    <definedName name="_xlnm.Print_Area" localSheetId="16">'درآمد ناشی از تغییر قیمت اوراق'!$A$1:$Q$150</definedName>
    <definedName name="_xlnm.Print_Area" localSheetId="14">'درآمد ناشی از فروش'!$A$1:$R$36</definedName>
    <definedName name="_xlnm.Print_Area" localSheetId="6">درآمدها!$A$1:$K$17</definedName>
    <definedName name="_xlnm.Print_Area" localSheetId="5">سپرده!$A$1:$M$24</definedName>
    <definedName name="_xlnm.Print_Area" localSheetId="1">سهام!$A$1:$AB$54</definedName>
    <definedName name="_xlnm.Print_Area" localSheetId="12">'سود اوراق بهادار'!$A$1:$T$27</definedName>
    <definedName name="_xlnm.Print_Area" localSheetId="13">'سود سپرده بانکی'!$A$1:$N$24</definedName>
  </definedNames>
  <calcPr calcId="191029"/>
</workbook>
</file>

<file path=xl/calcChain.xml><?xml version="1.0" encoding="utf-8"?>
<calcChain xmlns="http://schemas.openxmlformats.org/spreadsheetml/2006/main">
  <c r="A150" i="21" l="1"/>
  <c r="A81" i="21"/>
  <c r="A40" i="21"/>
  <c r="E80" i="21"/>
  <c r="G80" i="21"/>
  <c r="I80" i="21"/>
  <c r="M80" i="21"/>
  <c r="Q80" i="21"/>
  <c r="O80" i="21"/>
  <c r="Q48" i="21"/>
  <c r="O48" i="21"/>
  <c r="Q39" i="21"/>
  <c r="O39" i="21"/>
  <c r="M39" i="21"/>
  <c r="M48" i="21" s="1"/>
  <c r="I39" i="21"/>
  <c r="I48" i="21" s="1"/>
  <c r="G39" i="21"/>
  <c r="G48" i="21" s="1"/>
  <c r="E39" i="21"/>
  <c r="E48" i="21" s="1"/>
  <c r="U318" i="20" l="1"/>
  <c r="S318" i="20"/>
  <c r="U280" i="20"/>
  <c r="S280" i="20"/>
  <c r="U233" i="20"/>
  <c r="S233" i="20"/>
  <c r="U184" i="20"/>
  <c r="S184" i="20"/>
  <c r="U139" i="20"/>
  <c r="S139" i="20"/>
  <c r="U92" i="20"/>
  <c r="S92" i="20"/>
  <c r="S45" i="20"/>
  <c r="U45" i="20"/>
  <c r="G184" i="20"/>
  <c r="I184" i="20"/>
  <c r="K184" i="20"/>
  <c r="M184" i="20"/>
  <c r="O184" i="20"/>
  <c r="Q184" i="20"/>
  <c r="S53" i="20"/>
  <c r="A320" i="20"/>
  <c r="A281" i="20"/>
  <c r="A234" i="20"/>
  <c r="A187" i="20"/>
  <c r="A140" i="20"/>
  <c r="A93" i="20"/>
  <c r="A46" i="20"/>
  <c r="A36" i="19"/>
  <c r="A24" i="18"/>
  <c r="A27" i="17"/>
  <c r="A33" i="15"/>
  <c r="S28" i="15"/>
  <c r="Q28" i="15"/>
  <c r="O28" i="15"/>
  <c r="A21" i="14"/>
  <c r="A23" i="13"/>
  <c r="A22" i="11"/>
  <c r="J18" i="13"/>
  <c r="J9" i="13"/>
  <c r="J10" i="13"/>
  <c r="J11" i="13"/>
  <c r="J12" i="13"/>
  <c r="J13" i="13"/>
  <c r="J14" i="13"/>
  <c r="J15" i="13"/>
  <c r="J16" i="13"/>
  <c r="J17" i="13"/>
  <c r="J8" i="13"/>
  <c r="F18" i="13"/>
  <c r="F9" i="13"/>
  <c r="F10" i="13"/>
  <c r="F11" i="13"/>
  <c r="F12" i="13"/>
  <c r="F13" i="13"/>
  <c r="F14" i="13"/>
  <c r="F15" i="13"/>
  <c r="F16" i="13"/>
  <c r="F17" i="13"/>
  <c r="F8" i="13"/>
  <c r="D495" i="9"/>
  <c r="R495" i="9"/>
  <c r="P495" i="9"/>
  <c r="R473" i="9"/>
  <c r="P473" i="9"/>
  <c r="D473" i="9"/>
  <c r="R370" i="9"/>
  <c r="R324" i="9"/>
  <c r="R278" i="9"/>
  <c r="P138" i="9"/>
  <c r="R46" i="9"/>
  <c r="P46" i="9"/>
  <c r="A497" i="9"/>
  <c r="D464" i="9"/>
  <c r="A417" i="9"/>
  <c r="A465" i="9" s="1"/>
  <c r="A325" i="9"/>
  <c r="A371" i="9" s="1"/>
  <c r="L18" i="7"/>
  <c r="D18" i="7"/>
  <c r="F18" i="7"/>
  <c r="H18" i="7"/>
  <c r="J18" i="7"/>
  <c r="L9" i="7"/>
  <c r="L10" i="7"/>
  <c r="L11" i="7"/>
  <c r="L12" i="7"/>
  <c r="L13" i="7"/>
  <c r="L14" i="7"/>
  <c r="L15" i="7"/>
  <c r="L16" i="7"/>
  <c r="L17" i="7"/>
  <c r="L8" i="7"/>
  <c r="Q88" i="21"/>
  <c r="O88" i="21"/>
  <c r="O149" i="21" s="1"/>
  <c r="M88" i="21"/>
  <c r="M149" i="21" s="1"/>
  <c r="K88" i="21"/>
  <c r="K149" i="21" s="1"/>
  <c r="I88" i="21"/>
  <c r="I149" i="21" s="1"/>
  <c r="G88" i="21"/>
  <c r="G149" i="21" s="1"/>
  <c r="E88" i="21"/>
  <c r="E149" i="21" s="1"/>
  <c r="C80" i="21"/>
  <c r="C88" i="21" s="1"/>
  <c r="C149" i="21" s="1"/>
  <c r="U53" i="20"/>
  <c r="Q45" i="20"/>
  <c r="Q53" i="20" s="1"/>
  <c r="Q92" i="20" s="1"/>
  <c r="Q100" i="20" s="1"/>
  <c r="Q139" i="20" s="1"/>
  <c r="Q147" i="20" s="1"/>
  <c r="O45" i="20"/>
  <c r="O53" i="20" s="1"/>
  <c r="O92" i="20" s="1"/>
  <c r="O100" i="20" s="1"/>
  <c r="O139" i="20" s="1"/>
  <c r="O147" i="20" s="1"/>
  <c r="M45" i="20"/>
  <c r="M53" i="20" s="1"/>
  <c r="M92" i="20" s="1"/>
  <c r="M100" i="20" s="1"/>
  <c r="M139" i="20" s="1"/>
  <c r="M147" i="20" s="1"/>
  <c r="K45" i="20"/>
  <c r="K53" i="20" s="1"/>
  <c r="K92" i="20" s="1"/>
  <c r="K100" i="20" s="1"/>
  <c r="K139" i="20" s="1"/>
  <c r="K147" i="20" s="1"/>
  <c r="I45" i="20"/>
  <c r="I53" i="20" s="1"/>
  <c r="I92" i="20" s="1"/>
  <c r="I100" i="20" s="1"/>
  <c r="I139" i="20" s="1"/>
  <c r="I147" i="20" s="1"/>
  <c r="G45" i="20"/>
  <c r="G53" i="20" s="1"/>
  <c r="G92" i="20" s="1"/>
  <c r="G100" i="20" s="1"/>
  <c r="G139" i="20" s="1"/>
  <c r="G147" i="20" s="1"/>
  <c r="Q149" i="21" l="1"/>
  <c r="S100" i="20"/>
  <c r="U100" i="20"/>
  <c r="G194" i="20"/>
  <c r="I194" i="20"/>
  <c r="K194" i="20"/>
  <c r="M194" i="20"/>
  <c r="O194" i="20"/>
  <c r="Q194" i="20"/>
  <c r="S147" i="20" l="1"/>
  <c r="S194" i="20" s="1"/>
  <c r="S241" i="20" s="1"/>
  <c r="S288" i="20" s="1"/>
  <c r="U147" i="20"/>
  <c r="U194" i="20" s="1"/>
  <c r="O233" i="20"/>
  <c r="O241" i="20" s="1"/>
  <c r="O280" i="20" s="1"/>
  <c r="O288" i="20" s="1"/>
  <c r="O318" i="20" s="1"/>
  <c r="M233" i="20"/>
  <c r="M241" i="20" s="1"/>
  <c r="M280" i="20" s="1"/>
  <c r="M288" i="20" s="1"/>
  <c r="M318" i="20" s="1"/>
  <c r="K233" i="20"/>
  <c r="K241" i="20" s="1"/>
  <c r="K280" i="20" s="1"/>
  <c r="K288" i="20" s="1"/>
  <c r="K318" i="20" s="1"/>
  <c r="I233" i="20"/>
  <c r="I241" i="20" s="1"/>
  <c r="I280" i="20" s="1"/>
  <c r="I288" i="20" s="1"/>
  <c r="I318" i="20" s="1"/>
  <c r="Q233" i="20"/>
  <c r="Q241" i="20" s="1"/>
  <c r="Q280" i="20" s="1"/>
  <c r="Q288" i="20" s="1"/>
  <c r="Q318" i="20" s="1"/>
  <c r="G233" i="20"/>
  <c r="G241" i="20" s="1"/>
  <c r="G280" i="20" s="1"/>
  <c r="G288" i="20" s="1"/>
  <c r="G318" i="20" s="1"/>
  <c r="Q34" i="19"/>
  <c r="U241" i="20" l="1"/>
  <c r="U288" i="20" s="1"/>
  <c r="O34" i="19"/>
  <c r="M34" i="19"/>
  <c r="I34" i="19" l="1"/>
  <c r="G34" i="19"/>
  <c r="E34" i="19"/>
  <c r="C34" i="19"/>
  <c r="K34" i="19"/>
  <c r="C18" i="18"/>
  <c r="E18" i="18"/>
  <c r="G18" i="18"/>
  <c r="I18" i="18"/>
  <c r="K18" i="18"/>
  <c r="M18" i="18"/>
  <c r="I13" i="17" l="1"/>
  <c r="M13" i="17"/>
  <c r="O13" i="17"/>
  <c r="S13" i="17"/>
  <c r="R55" i="9"/>
  <c r="R92" i="9" s="1"/>
  <c r="R101" i="9" s="1"/>
  <c r="R138" i="9" s="1"/>
  <c r="R147" i="9" s="1"/>
  <c r="R184" i="9" s="1"/>
  <c r="R193" i="9" s="1"/>
  <c r="R232" i="9" s="1"/>
  <c r="R241" i="9" s="1"/>
  <c r="R287" i="9" s="1"/>
  <c r="P55" i="9"/>
  <c r="P92" i="9" s="1"/>
  <c r="P101" i="9" s="1"/>
  <c r="P147" i="9" s="1"/>
  <c r="P184" i="9" s="1"/>
  <c r="P193" i="9" s="1"/>
  <c r="P232" i="9" s="1"/>
  <c r="P241" i="9" s="1"/>
  <c r="P278" i="9" s="1"/>
  <c r="P287" i="9" s="1"/>
  <c r="F46" i="9"/>
  <c r="F55" i="9" s="1"/>
  <c r="F92" i="9" s="1"/>
  <c r="F101" i="9" s="1"/>
  <c r="D46" i="9"/>
  <c r="D55" i="9" s="1"/>
  <c r="D92" i="9" s="1"/>
  <c r="D101" i="9" s="1"/>
  <c r="D138" i="9" s="1"/>
  <c r="D147" i="9" s="1"/>
  <c r="D184" i="9" s="1"/>
  <c r="D193" i="9" s="1"/>
  <c r="D232" i="9" s="1"/>
  <c r="D241" i="9" s="1"/>
  <c r="D278" i="9" s="1"/>
  <c r="D287" i="9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58" i="9"/>
  <c r="J41" i="9"/>
  <c r="J42" i="9"/>
  <c r="J43" i="9"/>
  <c r="J44" i="9"/>
  <c r="J57" i="9"/>
  <c r="J59" i="9"/>
  <c r="J60" i="9"/>
  <c r="J61" i="9"/>
  <c r="J62" i="9"/>
  <c r="J63" i="9"/>
  <c r="J64" i="9"/>
  <c r="J65" i="9"/>
  <c r="J66" i="9"/>
  <c r="J67" i="9"/>
  <c r="J45" i="9"/>
  <c r="J56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91" i="9"/>
  <c r="J102" i="9"/>
  <c r="J103" i="9"/>
  <c r="J134" i="9"/>
  <c r="J135" i="9"/>
  <c r="J136" i="9"/>
  <c r="J150" i="9"/>
  <c r="J149" i="9"/>
  <c r="J151" i="9"/>
  <c r="J152" i="9"/>
  <c r="J153" i="9"/>
  <c r="J154" i="9"/>
  <c r="J155" i="9"/>
  <c r="J156" i="9"/>
  <c r="J157" i="9"/>
  <c r="J158" i="9"/>
  <c r="J159" i="9"/>
  <c r="J160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137" i="9"/>
  <c r="J148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183" i="9"/>
  <c r="J194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231" i="9"/>
  <c r="J242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6" i="9"/>
  <c r="J397" i="9"/>
  <c r="J398" i="9"/>
  <c r="J399" i="9"/>
  <c r="J400" i="9"/>
  <c r="J401" i="9"/>
  <c r="J402" i="9"/>
  <c r="J404" i="9"/>
  <c r="J405" i="9"/>
  <c r="J406" i="9"/>
  <c r="J407" i="9"/>
  <c r="J408" i="9"/>
  <c r="J426" i="9"/>
  <c r="J427" i="9"/>
  <c r="J288" i="9"/>
  <c r="J428" i="9"/>
  <c r="J429" i="9"/>
  <c r="J430" i="9"/>
  <c r="J431" i="9"/>
  <c r="J432" i="9"/>
  <c r="J433" i="9"/>
  <c r="J434" i="9"/>
  <c r="J435" i="9"/>
  <c r="J439" i="9"/>
  <c r="J446" i="9"/>
  <c r="J450" i="9"/>
  <c r="J451" i="9"/>
  <c r="J452" i="9"/>
  <c r="J455" i="9"/>
  <c r="J456" i="9"/>
  <c r="J457" i="9"/>
  <c r="J458" i="9"/>
  <c r="J459" i="9"/>
  <c r="J460" i="9"/>
  <c r="J461" i="9"/>
  <c r="J462" i="9"/>
  <c r="J477" i="9"/>
  <c r="J479" i="9"/>
  <c r="J482" i="9"/>
  <c r="J484" i="9"/>
  <c r="J485" i="9"/>
  <c r="J486" i="9"/>
  <c r="J487" i="9"/>
  <c r="J493" i="9"/>
  <c r="F409" i="9"/>
  <c r="J409" i="9" s="1"/>
  <c r="F410" i="9"/>
  <c r="J410" i="9" s="1"/>
  <c r="F411" i="9"/>
  <c r="J411" i="9" s="1"/>
  <c r="F412" i="9"/>
  <c r="J412" i="9" s="1"/>
  <c r="F413" i="9"/>
  <c r="J413" i="9" s="1"/>
  <c r="F414" i="9"/>
  <c r="F415" i="9"/>
  <c r="J415" i="9" s="1"/>
  <c r="F277" i="9"/>
  <c r="J277" i="9" s="1"/>
  <c r="F436" i="9"/>
  <c r="J436" i="9" s="1"/>
  <c r="F437" i="9"/>
  <c r="J437" i="9" s="1"/>
  <c r="F438" i="9"/>
  <c r="J438" i="9" s="1"/>
  <c r="F440" i="9"/>
  <c r="J440" i="9" s="1"/>
  <c r="F441" i="9"/>
  <c r="J441" i="9" s="1"/>
  <c r="F442" i="9"/>
  <c r="J442" i="9" s="1"/>
  <c r="F443" i="9"/>
  <c r="J443" i="9" s="1"/>
  <c r="F444" i="9"/>
  <c r="J444" i="9" s="1"/>
  <c r="F445" i="9"/>
  <c r="J445" i="9" s="1"/>
  <c r="F447" i="9"/>
  <c r="J447" i="9" s="1"/>
  <c r="F448" i="9"/>
  <c r="J448" i="9" s="1"/>
  <c r="F449" i="9"/>
  <c r="J449" i="9" s="1"/>
  <c r="F453" i="9"/>
  <c r="J453" i="9" s="1"/>
  <c r="F454" i="9"/>
  <c r="J454" i="9" s="1"/>
  <c r="F463" i="9"/>
  <c r="J463" i="9" s="1"/>
  <c r="F474" i="9"/>
  <c r="J474" i="9" s="1"/>
  <c r="F475" i="9"/>
  <c r="J475" i="9" s="1"/>
  <c r="F476" i="9"/>
  <c r="J476" i="9" s="1"/>
  <c r="F478" i="9"/>
  <c r="J478" i="9" s="1"/>
  <c r="F480" i="9"/>
  <c r="J480" i="9" s="1"/>
  <c r="F481" i="9"/>
  <c r="J481" i="9" s="1"/>
  <c r="F483" i="9"/>
  <c r="J483" i="9" s="1"/>
  <c r="F488" i="9"/>
  <c r="J488" i="9" s="1"/>
  <c r="F489" i="9"/>
  <c r="J489" i="9" s="1"/>
  <c r="F490" i="9"/>
  <c r="J490" i="9" s="1"/>
  <c r="F491" i="9"/>
  <c r="J491" i="9" s="1"/>
  <c r="F492" i="9"/>
  <c r="J492" i="9" s="1"/>
  <c r="F494" i="9"/>
  <c r="J494" i="9" s="1"/>
  <c r="F403" i="9"/>
  <c r="J403" i="9" s="1"/>
  <c r="F393" i="9"/>
  <c r="J393" i="9" s="1"/>
  <c r="F394" i="9"/>
  <c r="J394" i="9" s="1"/>
  <c r="F395" i="9"/>
  <c r="J395" i="9" s="1"/>
  <c r="F392" i="9"/>
  <c r="J392" i="9" s="1"/>
  <c r="F161" i="9"/>
  <c r="J161" i="9" s="1"/>
  <c r="H9" i="9"/>
  <c r="T11" i="9"/>
  <c r="T12" i="9"/>
  <c r="T14" i="9"/>
  <c r="T9" i="9"/>
  <c r="F9" i="8"/>
  <c r="R10" i="11"/>
  <c r="R11" i="11"/>
  <c r="R12" i="11"/>
  <c r="R13" i="11"/>
  <c r="R9" i="11"/>
  <c r="T21" i="9"/>
  <c r="T22" i="9"/>
  <c r="T23" i="9"/>
  <c r="T24" i="9"/>
  <c r="T30" i="9"/>
  <c r="T38" i="9"/>
  <c r="T39" i="9"/>
  <c r="T40" i="9"/>
  <c r="T58" i="9"/>
  <c r="T41" i="9"/>
  <c r="T42" i="9"/>
  <c r="T43" i="9"/>
  <c r="T44" i="9"/>
  <c r="T57" i="9"/>
  <c r="T59" i="9"/>
  <c r="T60" i="9"/>
  <c r="T61" i="9"/>
  <c r="T62" i="9"/>
  <c r="T63" i="9"/>
  <c r="T64" i="9"/>
  <c r="T65" i="9"/>
  <c r="T66" i="9"/>
  <c r="T67" i="9"/>
  <c r="T45" i="9"/>
  <c r="T56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91" i="9"/>
  <c r="T102" i="9"/>
  <c r="T103" i="9"/>
  <c r="T134" i="9"/>
  <c r="T135" i="9"/>
  <c r="T136" i="9"/>
  <c r="T150" i="9"/>
  <c r="T149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137" i="9"/>
  <c r="T148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183" i="9"/>
  <c r="T194" i="9"/>
  <c r="T289" i="9"/>
  <c r="T290" i="9"/>
  <c r="T291" i="9"/>
  <c r="T292" i="9"/>
  <c r="T293" i="9"/>
  <c r="T294" i="9"/>
  <c r="T295" i="9"/>
  <c r="T296" i="9"/>
  <c r="T297" i="9"/>
  <c r="T298" i="9"/>
  <c r="T299" i="9"/>
  <c r="T300" i="9"/>
  <c r="T301" i="9"/>
  <c r="T302" i="9"/>
  <c r="T303" i="9"/>
  <c r="T304" i="9"/>
  <c r="T305" i="9"/>
  <c r="T306" i="9"/>
  <c r="T307" i="9"/>
  <c r="T308" i="9"/>
  <c r="T309" i="9"/>
  <c r="T310" i="9"/>
  <c r="T311" i="9"/>
  <c r="T312" i="9"/>
  <c r="T313" i="9"/>
  <c r="T314" i="9"/>
  <c r="T315" i="9"/>
  <c r="T316" i="9"/>
  <c r="T317" i="9"/>
  <c r="T318" i="9"/>
  <c r="T319" i="9"/>
  <c r="T320" i="9"/>
  <c r="T321" i="9"/>
  <c r="T322" i="9"/>
  <c r="T323" i="9"/>
  <c r="T334" i="9"/>
  <c r="T335" i="9"/>
  <c r="T336" i="9"/>
  <c r="T337" i="9"/>
  <c r="T338" i="9"/>
  <c r="T339" i="9"/>
  <c r="T340" i="9"/>
  <c r="T341" i="9"/>
  <c r="T342" i="9"/>
  <c r="T343" i="9"/>
  <c r="T344" i="9"/>
  <c r="T345" i="9"/>
  <c r="T346" i="9"/>
  <c r="T347" i="9"/>
  <c r="T348" i="9"/>
  <c r="T349" i="9"/>
  <c r="T350" i="9"/>
  <c r="T351" i="9"/>
  <c r="T352" i="9"/>
  <c r="T353" i="9"/>
  <c r="T231" i="9"/>
  <c r="T242" i="9"/>
  <c r="T354" i="9"/>
  <c r="T355" i="9"/>
  <c r="T356" i="9"/>
  <c r="T357" i="9"/>
  <c r="T358" i="9"/>
  <c r="T359" i="9"/>
  <c r="T360" i="9"/>
  <c r="T361" i="9"/>
  <c r="T362" i="9"/>
  <c r="T363" i="9"/>
  <c r="T364" i="9"/>
  <c r="T365" i="9"/>
  <c r="T366" i="9"/>
  <c r="T367" i="9"/>
  <c r="T368" i="9"/>
  <c r="T369" i="9"/>
  <c r="T380" i="9"/>
  <c r="T381" i="9"/>
  <c r="T382" i="9"/>
  <c r="T383" i="9"/>
  <c r="T384" i="9"/>
  <c r="T385" i="9"/>
  <c r="T386" i="9"/>
  <c r="T387" i="9"/>
  <c r="T388" i="9"/>
  <c r="T389" i="9"/>
  <c r="T390" i="9"/>
  <c r="T391" i="9"/>
  <c r="T392" i="9"/>
  <c r="T393" i="9"/>
  <c r="T394" i="9"/>
  <c r="T395" i="9"/>
  <c r="T396" i="9"/>
  <c r="T397" i="9"/>
  <c r="T398" i="9"/>
  <c r="T399" i="9"/>
  <c r="T400" i="9"/>
  <c r="T401" i="9"/>
  <c r="T402" i="9"/>
  <c r="T403" i="9"/>
  <c r="T404" i="9"/>
  <c r="T405" i="9"/>
  <c r="T406" i="9"/>
  <c r="T407" i="9"/>
  <c r="T408" i="9"/>
  <c r="T409" i="9"/>
  <c r="T410" i="9"/>
  <c r="T411" i="9"/>
  <c r="T412" i="9"/>
  <c r="T413" i="9"/>
  <c r="T414" i="9"/>
  <c r="T415" i="9"/>
  <c r="T426" i="9"/>
  <c r="T427" i="9"/>
  <c r="T277" i="9"/>
  <c r="T288" i="9"/>
  <c r="T428" i="9"/>
  <c r="T429" i="9"/>
  <c r="T430" i="9"/>
  <c r="T431" i="9"/>
  <c r="T432" i="9"/>
  <c r="T433" i="9"/>
  <c r="T434" i="9"/>
  <c r="T435" i="9"/>
  <c r="T436" i="9"/>
  <c r="T437" i="9"/>
  <c r="T438" i="9"/>
  <c r="T439" i="9"/>
  <c r="T440" i="9"/>
  <c r="T441" i="9"/>
  <c r="T442" i="9"/>
  <c r="T443" i="9"/>
  <c r="T444" i="9"/>
  <c r="T445" i="9"/>
  <c r="T446" i="9"/>
  <c r="T447" i="9"/>
  <c r="T448" i="9"/>
  <c r="T449" i="9"/>
  <c r="T450" i="9"/>
  <c r="T451" i="9"/>
  <c r="T452" i="9"/>
  <c r="T453" i="9"/>
  <c r="T454" i="9"/>
  <c r="T455" i="9"/>
  <c r="T456" i="9"/>
  <c r="T457" i="9"/>
  <c r="T458" i="9"/>
  <c r="T459" i="9"/>
  <c r="T460" i="9"/>
  <c r="T461" i="9"/>
  <c r="T462" i="9"/>
  <c r="T463" i="9"/>
  <c r="T474" i="9"/>
  <c r="T475" i="9"/>
  <c r="T476" i="9"/>
  <c r="T477" i="9"/>
  <c r="T478" i="9"/>
  <c r="T479" i="9"/>
  <c r="T480" i="9"/>
  <c r="T481" i="9"/>
  <c r="T482" i="9"/>
  <c r="T483" i="9"/>
  <c r="T484" i="9"/>
  <c r="T485" i="9"/>
  <c r="T486" i="9"/>
  <c r="T487" i="9"/>
  <c r="T488" i="9"/>
  <c r="T489" i="9"/>
  <c r="T490" i="9"/>
  <c r="T491" i="9"/>
  <c r="T492" i="9"/>
  <c r="T493" i="9"/>
  <c r="T494" i="9"/>
  <c r="N37" i="9"/>
  <c r="T37" i="9" s="1"/>
  <c r="N36" i="9"/>
  <c r="T36" i="9" s="1"/>
  <c r="N35" i="9"/>
  <c r="T35" i="9" s="1"/>
  <c r="N34" i="9"/>
  <c r="T34" i="9" s="1"/>
  <c r="N33" i="9"/>
  <c r="T33" i="9" s="1"/>
  <c r="N32" i="9"/>
  <c r="T32" i="9" s="1"/>
  <c r="N31" i="9"/>
  <c r="T31" i="9" s="1"/>
  <c r="N29" i="9"/>
  <c r="T29" i="9" s="1"/>
  <c r="N28" i="9"/>
  <c r="T28" i="9" s="1"/>
  <c r="N27" i="9"/>
  <c r="T27" i="9" s="1"/>
  <c r="N26" i="9"/>
  <c r="T26" i="9" s="1"/>
  <c r="N25" i="9"/>
  <c r="T25" i="9" s="1"/>
  <c r="N20" i="9"/>
  <c r="T20" i="9" s="1"/>
  <c r="N19" i="9"/>
  <c r="T19" i="9" s="1"/>
  <c r="N18" i="9"/>
  <c r="T18" i="9" s="1"/>
  <c r="N17" i="9"/>
  <c r="T17" i="9" s="1"/>
  <c r="N16" i="9"/>
  <c r="T16" i="9" s="1"/>
  <c r="N15" i="9"/>
  <c r="T15" i="9" s="1"/>
  <c r="N13" i="9"/>
  <c r="T13" i="9" s="1"/>
  <c r="N10" i="9"/>
  <c r="D14" i="11"/>
  <c r="F14" i="11"/>
  <c r="J14" i="11"/>
  <c r="L14" i="11"/>
  <c r="N14" i="11"/>
  <c r="P14" i="11"/>
  <c r="F10" i="8"/>
  <c r="D18" i="13"/>
  <c r="H18" i="13"/>
  <c r="F11" i="8"/>
  <c r="N46" i="9" l="1"/>
  <c r="N55" i="9" s="1"/>
  <c r="J414" i="9"/>
  <c r="D324" i="9"/>
  <c r="D333" i="9" s="1"/>
  <c r="D370" i="9" s="1"/>
  <c r="D379" i="9" s="1"/>
  <c r="D416" i="9" s="1"/>
  <c r="D425" i="9" s="1"/>
  <c r="P324" i="9"/>
  <c r="P333" i="9" s="1"/>
  <c r="R333" i="9"/>
  <c r="R379" i="9" s="1"/>
  <c r="R416" i="9" s="1"/>
  <c r="R425" i="9" s="1"/>
  <c r="R464" i="9" s="1"/>
  <c r="F138" i="9"/>
  <c r="F147" i="9" s="1"/>
  <c r="F184" i="9" s="1"/>
  <c r="F193" i="9" s="1"/>
  <c r="F232" i="9" s="1"/>
  <c r="F241" i="9" s="1"/>
  <c r="F278" i="9" s="1"/>
  <c r="F287" i="9" s="1"/>
  <c r="H46" i="9"/>
  <c r="H55" i="9" s="1"/>
  <c r="H92" i="9" s="1"/>
  <c r="H101" i="9" s="1"/>
  <c r="H138" i="9" s="1"/>
  <c r="H147" i="9" s="1"/>
  <c r="H184" i="9" s="1"/>
  <c r="H193" i="9" s="1"/>
  <c r="H232" i="9" s="1"/>
  <c r="H241" i="9" s="1"/>
  <c r="H278" i="9" s="1"/>
  <c r="H287" i="9" s="1"/>
  <c r="J9" i="9"/>
  <c r="J46" i="9" s="1"/>
  <c r="J55" i="9" s="1"/>
  <c r="J92" i="9" s="1"/>
  <c r="J101" i="9" s="1"/>
  <c r="J138" i="9" s="1"/>
  <c r="J147" i="9" s="1"/>
  <c r="J184" i="9" s="1"/>
  <c r="J193" i="9" s="1"/>
  <c r="J232" i="9" s="1"/>
  <c r="J241" i="9" s="1"/>
  <c r="J278" i="9" s="1"/>
  <c r="J287" i="9" s="1"/>
  <c r="T10" i="9"/>
  <c r="R14" i="11"/>
  <c r="N92" i="9" l="1"/>
  <c r="N101" i="9" s="1"/>
  <c r="N138" i="9" s="1"/>
  <c r="N147" i="9" s="1"/>
  <c r="N184" i="9" s="1"/>
  <c r="N193" i="9" s="1"/>
  <c r="N232" i="9" s="1"/>
  <c r="N241" i="9" s="1"/>
  <c r="N278" i="9" s="1"/>
  <c r="N287" i="9" s="1"/>
  <c r="N324" i="9" s="1"/>
  <c r="N333" i="9" s="1"/>
  <c r="N370" i="9" s="1"/>
  <c r="N379" i="9" s="1"/>
  <c r="N416" i="9" s="1"/>
  <c r="N425" i="9" s="1"/>
  <c r="N464" i="9" s="1"/>
  <c r="N473" i="9" s="1"/>
  <c r="N495" i="9" s="1"/>
  <c r="T46" i="9"/>
  <c r="T55" i="9" s="1"/>
  <c r="T92" i="9" s="1"/>
  <c r="T101" i="9" s="1"/>
  <c r="T138" i="9" s="1"/>
  <c r="T147" i="9" s="1"/>
  <c r="T184" i="9" s="1"/>
  <c r="T193" i="9" s="1"/>
  <c r="T232" i="9" s="1"/>
  <c r="T241" i="9" s="1"/>
  <c r="T278" i="9" s="1"/>
  <c r="T287" i="9" s="1"/>
  <c r="T324" i="9" s="1"/>
  <c r="T333" i="9" s="1"/>
  <c r="T370" i="9" s="1"/>
  <c r="T379" i="9" s="1"/>
  <c r="T416" i="9" s="1"/>
  <c r="T425" i="9" s="1"/>
  <c r="T464" i="9" s="1"/>
  <c r="T473" i="9" s="1"/>
  <c r="T495" i="9" s="1"/>
  <c r="P370" i="9"/>
  <c r="P379" i="9" s="1"/>
  <c r="P416" i="9" s="1"/>
  <c r="P425" i="9" s="1"/>
  <c r="P464" i="9" s="1"/>
  <c r="H324" i="9"/>
  <c r="H333" i="9" s="1"/>
  <c r="H370" i="9" s="1"/>
  <c r="H379" i="9" s="1"/>
  <c r="H416" i="9" s="1"/>
  <c r="H425" i="9" s="1"/>
  <c r="H464" i="9" s="1"/>
  <c r="H473" i="9" s="1"/>
  <c r="H495" i="9" s="1"/>
  <c r="F324" i="9"/>
  <c r="F333" i="9" s="1"/>
  <c r="F370" i="9" s="1"/>
  <c r="F379" i="9" s="1"/>
  <c r="F416" i="9" s="1"/>
  <c r="F425" i="9" s="1"/>
  <c r="F464" i="9" s="1"/>
  <c r="F473" i="9" s="1"/>
  <c r="F495" i="9" s="1"/>
  <c r="J324" i="9"/>
  <c r="J333" i="9" s="1"/>
  <c r="J370" i="9" s="1"/>
  <c r="J379" i="9" s="1"/>
  <c r="J416" i="9" s="1"/>
  <c r="J425" i="9" s="1"/>
  <c r="J464" i="9" s="1"/>
  <c r="J473" i="9" s="1"/>
  <c r="J495" i="9" s="1"/>
  <c r="F8" i="8" l="1"/>
  <c r="F12" i="8" s="1"/>
  <c r="V89" i="9" l="1"/>
  <c r="V114" i="9"/>
  <c r="V126" i="9"/>
  <c r="V135" i="9"/>
  <c r="V159" i="9"/>
  <c r="V171" i="9"/>
  <c r="V195" i="9"/>
  <c r="V207" i="9"/>
  <c r="V217" i="9"/>
  <c r="V229" i="9"/>
  <c r="V253" i="9"/>
  <c r="V265" i="9"/>
  <c r="V183" i="9"/>
  <c r="V299" i="9"/>
  <c r="V311" i="9"/>
  <c r="V323" i="9"/>
  <c r="V345" i="9"/>
  <c r="V355" i="9"/>
  <c r="V367" i="9"/>
  <c r="V389" i="9"/>
  <c r="V401" i="9"/>
  <c r="V413" i="9"/>
  <c r="V433" i="9"/>
  <c r="V445" i="9"/>
  <c r="V457" i="9"/>
  <c r="V479" i="9"/>
  <c r="V491" i="9"/>
  <c r="L19" i="9"/>
  <c r="L31" i="9"/>
  <c r="L42" i="9"/>
  <c r="L67" i="9"/>
  <c r="L77" i="9"/>
  <c r="L89" i="9"/>
  <c r="L114" i="9"/>
  <c r="L126" i="9"/>
  <c r="L135" i="9"/>
  <c r="L159" i="9"/>
  <c r="L171" i="9"/>
  <c r="L195" i="9"/>
  <c r="L207" i="9"/>
  <c r="L217" i="9"/>
  <c r="L229" i="9"/>
  <c r="L253" i="9"/>
  <c r="L265" i="9"/>
  <c r="L183" i="9"/>
  <c r="L299" i="9"/>
  <c r="L311" i="9"/>
  <c r="L323" i="9"/>
  <c r="L345" i="9"/>
  <c r="L355" i="9"/>
  <c r="L367" i="9"/>
  <c r="L389" i="9"/>
  <c r="L401" i="9"/>
  <c r="L433" i="9"/>
  <c r="L457" i="9"/>
  <c r="L479" i="9"/>
  <c r="V104" i="9"/>
  <c r="V116" i="9"/>
  <c r="V128" i="9"/>
  <c r="V150" i="9"/>
  <c r="V161" i="9"/>
  <c r="V173" i="9"/>
  <c r="V197" i="9"/>
  <c r="V209" i="9"/>
  <c r="V219" i="9"/>
  <c r="V243" i="9"/>
  <c r="V255" i="9"/>
  <c r="V267" i="9"/>
  <c r="V289" i="9"/>
  <c r="V301" i="9"/>
  <c r="V313" i="9"/>
  <c r="V335" i="9"/>
  <c r="V347" i="9"/>
  <c r="V357" i="9"/>
  <c r="V369" i="9"/>
  <c r="V391" i="9"/>
  <c r="V403" i="9"/>
  <c r="V415" i="9"/>
  <c r="V435" i="9"/>
  <c r="V447" i="9"/>
  <c r="V459" i="9"/>
  <c r="V481" i="9"/>
  <c r="V493" i="9"/>
  <c r="V9" i="9"/>
  <c r="L21" i="9"/>
  <c r="L33" i="9"/>
  <c r="L44" i="9"/>
  <c r="L56" i="9"/>
  <c r="L79" i="9"/>
  <c r="L104" i="9"/>
  <c r="L116" i="9"/>
  <c r="L128" i="9"/>
  <c r="L150" i="9"/>
  <c r="L173" i="9"/>
  <c r="L197" i="9"/>
  <c r="L209" i="9"/>
  <c r="L219" i="9"/>
  <c r="L243" i="9"/>
  <c r="L255" i="9"/>
  <c r="L267" i="9"/>
  <c r="L289" i="9"/>
  <c r="L301" i="9"/>
  <c r="L313" i="9"/>
  <c r="L335" i="9"/>
  <c r="L347" i="9"/>
  <c r="L357" i="9"/>
  <c r="L369" i="9"/>
  <c r="L391" i="9"/>
  <c r="L435" i="9"/>
  <c r="L459" i="9"/>
  <c r="L493" i="9"/>
  <c r="V106" i="9"/>
  <c r="V118" i="9"/>
  <c r="V130" i="9"/>
  <c r="V151" i="9"/>
  <c r="V163" i="9"/>
  <c r="V175" i="9"/>
  <c r="V199" i="9"/>
  <c r="V137" i="9"/>
  <c r="V221" i="9"/>
  <c r="V245" i="9"/>
  <c r="V257" i="9"/>
  <c r="V269" i="9"/>
  <c r="V291" i="9"/>
  <c r="V303" i="9"/>
  <c r="V315" i="9"/>
  <c r="V337" i="9"/>
  <c r="V349" i="9"/>
  <c r="V359" i="9"/>
  <c r="V381" i="9"/>
  <c r="V393" i="9"/>
  <c r="V405" i="9"/>
  <c r="V427" i="9"/>
  <c r="V437" i="9"/>
  <c r="V449" i="9"/>
  <c r="V461" i="9"/>
  <c r="V483" i="9"/>
  <c r="V11" i="9"/>
  <c r="L11" i="9"/>
  <c r="L23" i="9"/>
  <c r="L35" i="9"/>
  <c r="L59" i="9"/>
  <c r="L69" i="9"/>
  <c r="L81" i="9"/>
  <c r="L106" i="9"/>
  <c r="L118" i="9"/>
  <c r="L130" i="9"/>
  <c r="L151" i="9"/>
  <c r="L163" i="9"/>
  <c r="L175" i="9"/>
  <c r="L199" i="9"/>
  <c r="L137" i="9"/>
  <c r="L221" i="9"/>
  <c r="L245" i="9"/>
  <c r="L257" i="9"/>
  <c r="L269" i="9"/>
  <c r="L291" i="9"/>
  <c r="L303" i="9"/>
  <c r="L315" i="9"/>
  <c r="L337" i="9"/>
  <c r="L349" i="9"/>
  <c r="L359" i="9"/>
  <c r="L381" i="9"/>
  <c r="L405" i="9"/>
  <c r="L427" i="9"/>
  <c r="L461" i="9"/>
  <c r="V107" i="9"/>
  <c r="V119" i="9"/>
  <c r="V131" i="9"/>
  <c r="V152" i="9"/>
  <c r="V164" i="9"/>
  <c r="V176" i="9"/>
  <c r="V200" i="9"/>
  <c r="V148" i="9"/>
  <c r="V222" i="9"/>
  <c r="V246" i="9"/>
  <c r="V258" i="9"/>
  <c r="V270" i="9"/>
  <c r="V292" i="9"/>
  <c r="V304" i="9"/>
  <c r="V316" i="9"/>
  <c r="V338" i="9"/>
  <c r="V350" i="9"/>
  <c r="V360" i="9"/>
  <c r="V382" i="9"/>
  <c r="V394" i="9"/>
  <c r="V406" i="9"/>
  <c r="V277" i="9"/>
  <c r="V438" i="9"/>
  <c r="V450" i="9"/>
  <c r="V462" i="9"/>
  <c r="V484" i="9"/>
  <c r="V12" i="9"/>
  <c r="L12" i="9"/>
  <c r="L24" i="9"/>
  <c r="L36" i="9"/>
  <c r="L60" i="9"/>
  <c r="L70" i="9"/>
  <c r="L82" i="9"/>
  <c r="L107" i="9"/>
  <c r="L119" i="9"/>
  <c r="L131" i="9"/>
  <c r="L152" i="9"/>
  <c r="L164" i="9"/>
  <c r="L176" i="9"/>
  <c r="L200" i="9"/>
  <c r="L148" i="9"/>
  <c r="L222" i="9"/>
  <c r="L246" i="9"/>
  <c r="L258" i="9"/>
  <c r="L270" i="9"/>
  <c r="L292" i="9"/>
  <c r="L304" i="9"/>
  <c r="L316" i="9"/>
  <c r="L338" i="9"/>
  <c r="L350" i="9"/>
  <c r="L360" i="9"/>
  <c r="L382" i="9"/>
  <c r="L406" i="9"/>
  <c r="L450" i="9"/>
  <c r="L462" i="9"/>
  <c r="L484" i="9"/>
  <c r="V83" i="9"/>
  <c r="V108" i="9"/>
  <c r="V120" i="9"/>
  <c r="V132" i="9"/>
  <c r="V153" i="9"/>
  <c r="V165" i="9"/>
  <c r="V177" i="9"/>
  <c r="V201" i="9"/>
  <c r="V211" i="9"/>
  <c r="V223" i="9"/>
  <c r="V247" i="9"/>
  <c r="V259" i="9"/>
  <c r="V271" i="9"/>
  <c r="V293" i="9"/>
  <c r="V305" i="9"/>
  <c r="V317" i="9"/>
  <c r="V339" i="9"/>
  <c r="V351" i="9"/>
  <c r="V361" i="9"/>
  <c r="V383" i="9"/>
  <c r="V395" i="9"/>
  <c r="V407" i="9"/>
  <c r="V288" i="9"/>
  <c r="V439" i="9"/>
  <c r="V451" i="9"/>
  <c r="V463" i="9"/>
  <c r="V485" i="9"/>
  <c r="L13" i="9"/>
  <c r="L25" i="9"/>
  <c r="L37" i="9"/>
  <c r="L61" i="9"/>
  <c r="L71" i="9"/>
  <c r="L83" i="9"/>
  <c r="L108" i="9"/>
  <c r="L120" i="9"/>
  <c r="L132" i="9"/>
  <c r="L153" i="9"/>
  <c r="L165" i="9"/>
  <c r="L177" i="9"/>
  <c r="L201" i="9"/>
  <c r="L211" i="9"/>
  <c r="L223" i="9"/>
  <c r="L247" i="9"/>
  <c r="L259" i="9"/>
  <c r="L271" i="9"/>
  <c r="L293" i="9"/>
  <c r="L305" i="9"/>
  <c r="L317" i="9"/>
  <c r="L339" i="9"/>
  <c r="L351" i="9"/>
  <c r="L361" i="9"/>
  <c r="L383" i="9"/>
  <c r="L407" i="9"/>
  <c r="L288" i="9"/>
  <c r="L439" i="9"/>
  <c r="L451" i="9"/>
  <c r="L485" i="9"/>
  <c r="V85" i="9"/>
  <c r="V110" i="9"/>
  <c r="V122" i="9"/>
  <c r="V91" i="9"/>
  <c r="V155" i="9"/>
  <c r="V167" i="9"/>
  <c r="V179" i="9"/>
  <c r="V203" i="9"/>
  <c r="V213" i="9"/>
  <c r="V225" i="9"/>
  <c r="V249" i="9"/>
  <c r="V261" i="9"/>
  <c r="V273" i="9"/>
  <c r="V295" i="9"/>
  <c r="V307" i="9"/>
  <c r="V319" i="9"/>
  <c r="V341" i="9"/>
  <c r="V353" i="9"/>
  <c r="V363" i="9"/>
  <c r="V385" i="9"/>
  <c r="V397" i="9"/>
  <c r="V409" i="9"/>
  <c r="V429" i="9"/>
  <c r="V441" i="9"/>
  <c r="V453" i="9"/>
  <c r="V475" i="9"/>
  <c r="V487" i="9"/>
  <c r="L15" i="9"/>
  <c r="L27" i="9"/>
  <c r="L39" i="9"/>
  <c r="L63" i="9"/>
  <c r="L73" i="9"/>
  <c r="L85" i="9"/>
  <c r="L110" i="9"/>
  <c r="L122" i="9"/>
  <c r="L91" i="9"/>
  <c r="L155" i="9"/>
  <c r="L167" i="9"/>
  <c r="L179" i="9"/>
  <c r="L203" i="9"/>
  <c r="L213" i="9"/>
  <c r="L225" i="9"/>
  <c r="L249" i="9"/>
  <c r="L261" i="9"/>
  <c r="L273" i="9"/>
  <c r="L295" i="9"/>
  <c r="L307" i="9"/>
  <c r="L319" i="9"/>
  <c r="L341" i="9"/>
  <c r="L353" i="9"/>
  <c r="L363" i="9"/>
  <c r="L385" i="9"/>
  <c r="L397" i="9"/>
  <c r="L429" i="9"/>
  <c r="L487" i="9"/>
  <c r="V87" i="9"/>
  <c r="V112" i="9"/>
  <c r="V124" i="9"/>
  <c r="V103" i="9"/>
  <c r="V157" i="9"/>
  <c r="V169" i="9"/>
  <c r="V181" i="9"/>
  <c r="V205" i="9"/>
  <c r="V215" i="9"/>
  <c r="V227" i="9"/>
  <c r="V251" i="9"/>
  <c r="V263" i="9"/>
  <c r="V275" i="9"/>
  <c r="V297" i="9"/>
  <c r="V309" i="9"/>
  <c r="V321" i="9"/>
  <c r="V343" i="9"/>
  <c r="V242" i="9"/>
  <c r="V365" i="9"/>
  <c r="V387" i="9"/>
  <c r="V399" i="9"/>
  <c r="V411" i="9"/>
  <c r="V431" i="9"/>
  <c r="V443" i="9"/>
  <c r="V455" i="9"/>
  <c r="V477" i="9"/>
  <c r="V489" i="9"/>
  <c r="L17" i="9"/>
  <c r="L29" i="9"/>
  <c r="L58" i="9"/>
  <c r="L65" i="9"/>
  <c r="L75" i="9"/>
  <c r="L87" i="9"/>
  <c r="L112" i="9"/>
  <c r="L124" i="9"/>
  <c r="L103" i="9"/>
  <c r="L157" i="9"/>
  <c r="L169" i="9"/>
  <c r="L181" i="9"/>
  <c r="L205" i="9"/>
  <c r="L215" i="9"/>
  <c r="L227" i="9"/>
  <c r="L251" i="9"/>
  <c r="L263" i="9"/>
  <c r="L275" i="9"/>
  <c r="L297" i="9"/>
  <c r="L309" i="9"/>
  <c r="L321" i="9"/>
  <c r="L343" i="9"/>
  <c r="L242" i="9"/>
  <c r="L365" i="9"/>
  <c r="L387" i="9"/>
  <c r="L399" i="9"/>
  <c r="L431" i="9"/>
  <c r="L455" i="9"/>
  <c r="L477" i="9"/>
  <c r="V88" i="9"/>
  <c r="V113" i="9"/>
  <c r="V125" i="9"/>
  <c r="V134" i="9"/>
  <c r="V158" i="9"/>
  <c r="V170" i="9"/>
  <c r="V182" i="9"/>
  <c r="V206" i="9"/>
  <c r="V216" i="9"/>
  <c r="V228" i="9"/>
  <c r="V252" i="9"/>
  <c r="V264" i="9"/>
  <c r="V276" i="9"/>
  <c r="V298" i="9"/>
  <c r="V310" i="9"/>
  <c r="V322" i="9"/>
  <c r="V344" i="9"/>
  <c r="V115" i="9"/>
  <c r="V160" i="9"/>
  <c r="V208" i="9"/>
  <c r="V254" i="9"/>
  <c r="V300" i="9"/>
  <c r="V346" i="9"/>
  <c r="V384" i="9"/>
  <c r="V412" i="9"/>
  <c r="V448" i="9"/>
  <c r="V488" i="9"/>
  <c r="L14" i="9"/>
  <c r="L41" i="9"/>
  <c r="L80" i="9"/>
  <c r="L123" i="9"/>
  <c r="L160" i="9"/>
  <c r="L202" i="9"/>
  <c r="L228" i="9"/>
  <c r="L268" i="9"/>
  <c r="L308" i="9"/>
  <c r="L346" i="9"/>
  <c r="L384" i="9"/>
  <c r="V117" i="9"/>
  <c r="V162" i="9"/>
  <c r="V210" i="9"/>
  <c r="V256" i="9"/>
  <c r="V302" i="9"/>
  <c r="V348" i="9"/>
  <c r="V386" i="9"/>
  <c r="V414" i="9"/>
  <c r="V452" i="9"/>
  <c r="V490" i="9"/>
  <c r="V34" i="9"/>
  <c r="L16" i="9"/>
  <c r="L43" i="9"/>
  <c r="L84" i="9"/>
  <c r="L125" i="9"/>
  <c r="L162" i="9"/>
  <c r="L204" i="9"/>
  <c r="L230" i="9"/>
  <c r="L272" i="9"/>
  <c r="L310" i="9"/>
  <c r="L348" i="9"/>
  <c r="L386" i="9"/>
  <c r="L452" i="9"/>
  <c r="V121" i="9"/>
  <c r="V166" i="9"/>
  <c r="V212" i="9"/>
  <c r="V260" i="9"/>
  <c r="V306" i="9"/>
  <c r="V352" i="9"/>
  <c r="V388" i="9"/>
  <c r="V426" i="9"/>
  <c r="V454" i="9"/>
  <c r="V492" i="9"/>
  <c r="L18" i="9"/>
  <c r="L57" i="9"/>
  <c r="L86" i="9"/>
  <c r="L127" i="9"/>
  <c r="L166" i="9"/>
  <c r="L206" i="9"/>
  <c r="L244" i="9"/>
  <c r="L274" i="9"/>
  <c r="L312" i="9"/>
  <c r="L352" i="9"/>
  <c r="L388" i="9"/>
  <c r="L426" i="9"/>
  <c r="V123" i="9"/>
  <c r="V168" i="9"/>
  <c r="V214" i="9"/>
  <c r="V262" i="9"/>
  <c r="V308" i="9"/>
  <c r="V231" i="9"/>
  <c r="V390" i="9"/>
  <c r="V428" i="9"/>
  <c r="V456" i="9"/>
  <c r="V494" i="9"/>
  <c r="L20" i="9"/>
  <c r="L62" i="9"/>
  <c r="L88" i="9"/>
  <c r="L129" i="9"/>
  <c r="L168" i="9"/>
  <c r="L208" i="9"/>
  <c r="L248" i="9"/>
  <c r="L276" i="9"/>
  <c r="L314" i="9"/>
  <c r="L231" i="9"/>
  <c r="L390" i="9"/>
  <c r="L428" i="9"/>
  <c r="L456" i="9"/>
  <c r="V127" i="9"/>
  <c r="V172" i="9"/>
  <c r="V218" i="9"/>
  <c r="V266" i="9"/>
  <c r="V312" i="9"/>
  <c r="V354" i="9"/>
  <c r="V392" i="9"/>
  <c r="V430" i="9"/>
  <c r="V458" i="9"/>
  <c r="V14" i="9"/>
  <c r="L22" i="9"/>
  <c r="L64" i="9"/>
  <c r="L90" i="9"/>
  <c r="L133" i="9"/>
  <c r="L170" i="9"/>
  <c r="L210" i="9"/>
  <c r="L250" i="9"/>
  <c r="L194" i="9"/>
  <c r="L318" i="9"/>
  <c r="L354" i="9"/>
  <c r="L430" i="9"/>
  <c r="L458" i="9"/>
  <c r="V111" i="9"/>
  <c r="V204" i="9"/>
  <c r="V250" i="9"/>
  <c r="V296" i="9"/>
  <c r="V342" i="9"/>
  <c r="V380" i="9"/>
  <c r="V410" i="9"/>
  <c r="V446" i="9"/>
  <c r="V486" i="9"/>
  <c r="V30" i="9"/>
  <c r="L10" i="9"/>
  <c r="L40" i="9"/>
  <c r="L121" i="9"/>
  <c r="L158" i="9"/>
  <c r="L198" i="9"/>
  <c r="L266" i="9"/>
  <c r="L306" i="9"/>
  <c r="L344" i="9"/>
  <c r="L410" i="9"/>
  <c r="L446" i="9"/>
  <c r="V129" i="9"/>
  <c r="V174" i="9"/>
  <c r="V220" i="9"/>
  <c r="V268" i="9"/>
  <c r="V314" i="9"/>
  <c r="V356" i="9"/>
  <c r="V396" i="9"/>
  <c r="V432" i="9"/>
  <c r="V460" i="9"/>
  <c r="L26" i="9"/>
  <c r="L66" i="9"/>
  <c r="L105" i="9"/>
  <c r="L102" i="9"/>
  <c r="L172" i="9"/>
  <c r="L212" i="9"/>
  <c r="L252" i="9"/>
  <c r="L290" i="9"/>
  <c r="L320" i="9"/>
  <c r="L356" i="9"/>
  <c r="L396" i="9"/>
  <c r="L432" i="9"/>
  <c r="L460" i="9"/>
  <c r="V84" i="9"/>
  <c r="V133" i="9"/>
  <c r="V178" i="9"/>
  <c r="V224" i="9"/>
  <c r="V272" i="9"/>
  <c r="V318" i="9"/>
  <c r="V358" i="9"/>
  <c r="V398" i="9"/>
  <c r="V434" i="9"/>
  <c r="V474" i="9"/>
  <c r="L28" i="9"/>
  <c r="L45" i="9"/>
  <c r="L109" i="9"/>
  <c r="L134" i="9"/>
  <c r="L174" i="9"/>
  <c r="L214" i="9"/>
  <c r="L254" i="9"/>
  <c r="L294" i="9"/>
  <c r="L322" i="9"/>
  <c r="L358" i="9"/>
  <c r="L398" i="9"/>
  <c r="L434" i="9"/>
  <c r="V86" i="9"/>
  <c r="V102" i="9"/>
  <c r="V180" i="9"/>
  <c r="V226" i="9"/>
  <c r="V274" i="9"/>
  <c r="V320" i="9"/>
  <c r="V362" i="9"/>
  <c r="V400" i="9"/>
  <c r="V436" i="9"/>
  <c r="V476" i="9"/>
  <c r="L30" i="9"/>
  <c r="L68" i="9"/>
  <c r="L111" i="9"/>
  <c r="L136" i="9"/>
  <c r="L178" i="9"/>
  <c r="L216" i="9"/>
  <c r="L256" i="9"/>
  <c r="L296" i="9"/>
  <c r="L334" i="9"/>
  <c r="L362" i="9"/>
  <c r="L400" i="9"/>
  <c r="V90" i="9"/>
  <c r="V136" i="9"/>
  <c r="V196" i="9"/>
  <c r="V230" i="9"/>
  <c r="V194" i="9"/>
  <c r="V334" i="9"/>
  <c r="V364" i="9"/>
  <c r="V402" i="9"/>
  <c r="V440" i="9"/>
  <c r="V478" i="9"/>
  <c r="L32" i="9"/>
  <c r="L72" i="9"/>
  <c r="L113" i="9"/>
  <c r="L149" i="9"/>
  <c r="L180" i="9"/>
  <c r="L218" i="9"/>
  <c r="L260" i="9"/>
  <c r="L298" i="9"/>
  <c r="L336" i="9"/>
  <c r="L364" i="9"/>
  <c r="L402" i="9"/>
  <c r="V105" i="9"/>
  <c r="V149" i="9"/>
  <c r="V198" i="9"/>
  <c r="V244" i="9"/>
  <c r="V290" i="9"/>
  <c r="V336" i="9"/>
  <c r="V366" i="9"/>
  <c r="V404" i="9"/>
  <c r="V442" i="9"/>
  <c r="V480" i="9"/>
  <c r="L34" i="9"/>
  <c r="L74" i="9"/>
  <c r="L115" i="9"/>
  <c r="L154" i="9"/>
  <c r="L182" i="9"/>
  <c r="L220" i="9"/>
  <c r="L262" i="9"/>
  <c r="L300" i="9"/>
  <c r="L340" i="9"/>
  <c r="L366" i="9"/>
  <c r="L404" i="9"/>
  <c r="V109" i="9"/>
  <c r="V154" i="9"/>
  <c r="V202" i="9"/>
  <c r="V248" i="9"/>
  <c r="V294" i="9"/>
  <c r="V340" i="9"/>
  <c r="V368" i="9"/>
  <c r="V408" i="9"/>
  <c r="V444" i="9"/>
  <c r="V482" i="9"/>
  <c r="L38" i="9"/>
  <c r="L76" i="9"/>
  <c r="L117" i="9"/>
  <c r="L156" i="9"/>
  <c r="L196" i="9"/>
  <c r="L224" i="9"/>
  <c r="L264" i="9"/>
  <c r="L302" i="9"/>
  <c r="L342" i="9"/>
  <c r="L368" i="9"/>
  <c r="L408" i="9"/>
  <c r="L482" i="9"/>
  <c r="V156" i="9"/>
  <c r="L78" i="9"/>
  <c r="L226" i="9"/>
  <c r="L380" i="9"/>
  <c r="L486" i="9"/>
  <c r="V74" i="9"/>
  <c r="V64" i="9"/>
  <c r="V22" i="9"/>
  <c r="L448" i="9"/>
  <c r="L415" i="9"/>
  <c r="V27" i="9"/>
  <c r="L395" i="9"/>
  <c r="V20" i="9"/>
  <c r="L454" i="9"/>
  <c r="V16" i="9"/>
  <c r="V19" i="9"/>
  <c r="V25" i="9"/>
  <c r="V81" i="9"/>
  <c r="V29" i="9"/>
  <c r="V67" i="9"/>
  <c r="L449" i="9"/>
  <c r="L480" i="9"/>
  <c r="L393" i="9"/>
  <c r="L437" i="9"/>
  <c r="V66" i="9"/>
  <c r="V36" i="9"/>
  <c r="V71" i="9"/>
  <c r="V69" i="9"/>
  <c r="V79" i="9"/>
  <c r="V42" i="9"/>
  <c r="V21" i="9"/>
  <c r="L491" i="9"/>
  <c r="V45" i="9"/>
  <c r="L413" i="9"/>
  <c r="L475" i="9"/>
  <c r="V57" i="9"/>
  <c r="L444" i="9"/>
  <c r="L494" i="9"/>
  <c r="L490" i="9"/>
  <c r="V41" i="9"/>
  <c r="V73" i="9"/>
  <c r="V61" i="9"/>
  <c r="V59" i="9"/>
  <c r="V56" i="9"/>
  <c r="L443" i="9"/>
  <c r="V39" i="9"/>
  <c r="V58" i="9"/>
  <c r="V24" i="9"/>
  <c r="L277" i="9"/>
  <c r="V68" i="9"/>
  <c r="V33" i="9"/>
  <c r="V77" i="9"/>
  <c r="L412" i="9"/>
  <c r="L474" i="9"/>
  <c r="L436" i="9"/>
  <c r="L161" i="9"/>
  <c r="V63" i="9"/>
  <c r="V75" i="9"/>
  <c r="V23" i="9"/>
  <c r="V44" i="9"/>
  <c r="L441" i="9"/>
  <c r="L438" i="9"/>
  <c r="V70" i="9"/>
  <c r="V13" i="9"/>
  <c r="L411" i="9"/>
  <c r="V31" i="9"/>
  <c r="L489" i="9"/>
  <c r="L488" i="9"/>
  <c r="L478" i="9"/>
  <c r="L440" i="9"/>
  <c r="V18" i="9"/>
  <c r="L483" i="9"/>
  <c r="V82" i="9"/>
  <c r="L392" i="9"/>
  <c r="V72" i="9"/>
  <c r="V26" i="9"/>
  <c r="V40" i="9"/>
  <c r="L447" i="9"/>
  <c r="L394" i="9"/>
  <c r="L463" i="9"/>
  <c r="V17" i="9"/>
  <c r="V32" i="9"/>
  <c r="V62" i="9"/>
  <c r="L492" i="9"/>
  <c r="V78" i="9"/>
  <c r="L414" i="9"/>
  <c r="L481" i="9"/>
  <c r="V60" i="9"/>
  <c r="L403" i="9"/>
  <c r="L409" i="9"/>
  <c r="V38" i="9"/>
  <c r="V28" i="9"/>
  <c r="L445" i="9"/>
  <c r="L453" i="9"/>
  <c r="V35" i="9"/>
  <c r="L476" i="9"/>
  <c r="V80" i="9"/>
  <c r="V43" i="9"/>
  <c r="V65" i="9"/>
  <c r="V76" i="9"/>
  <c r="V37" i="9"/>
  <c r="L442" i="9"/>
  <c r="V15" i="9"/>
  <c r="L9" i="9"/>
  <c r="V10" i="9"/>
  <c r="L46" i="9" l="1"/>
  <c r="L55" i="9" s="1"/>
  <c r="L92" i="9" s="1"/>
  <c r="L101" i="9" s="1"/>
  <c r="L138" i="9" s="1"/>
  <c r="L147" i="9" s="1"/>
  <c r="V46" i="9"/>
  <c r="V55" i="9" s="1"/>
  <c r="L184" i="9" l="1"/>
  <c r="L193" i="9" s="1"/>
  <c r="L232" i="9" s="1"/>
  <c r="L241" i="9" s="1"/>
  <c r="L278" i="9" s="1"/>
  <c r="L287" i="9" s="1"/>
  <c r="V92" i="9"/>
  <c r="V101" i="9" s="1"/>
  <c r="L324" i="9" l="1"/>
  <c r="L333" i="9" s="1"/>
  <c r="L370" i="9" s="1"/>
  <c r="L379" i="9" s="1"/>
  <c r="L416" i="9" s="1"/>
  <c r="L425" i="9" s="1"/>
  <c r="L464" i="9" s="1"/>
  <c r="L473" i="9" s="1"/>
  <c r="L495" i="9" s="1"/>
  <c r="V138" i="9"/>
  <c r="V147" i="9" s="1"/>
  <c r="V184" i="9" l="1"/>
  <c r="V193" i="9" s="1"/>
  <c r="V232" i="9" l="1"/>
  <c r="V241" i="9" s="1"/>
  <c r="V278" i="9" l="1"/>
  <c r="V287" i="9" s="1"/>
  <c r="V324" i="9" l="1"/>
  <c r="V333" i="9" s="1"/>
  <c r="V370" i="9" s="1"/>
  <c r="V379" i="9" s="1"/>
  <c r="V416" i="9" s="1"/>
  <c r="V425" i="9" s="1"/>
  <c r="V464" i="9" s="1"/>
  <c r="V473" i="9" s="1"/>
  <c r="V495" i="9" s="1"/>
</calcChain>
</file>

<file path=xl/sharedStrings.xml><?xml version="1.0" encoding="utf-8"?>
<sst xmlns="http://schemas.openxmlformats.org/spreadsheetml/2006/main" count="2662" uniqueCount="768">
  <si>
    <t>صندوق سهامی حفظ ارزش دماوند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</si>
  <si>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</si>
  <si>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</si>
  <si>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</si>
  <si>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</si>
  <si>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</si>
  <si>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</si>
  <si>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</si>
  <si>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</si>
  <si>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</si>
  <si>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</si>
  <si>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</si>
  <si>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</si>
  <si>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</si>
  <si>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</si>
  <si>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</si>
  <si>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</si>
  <si>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</si>
  <si>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</si>
  <si>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</si>
  <si>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آساس-40000-14030827</t>
  </si>
  <si>
    <t>اختیارخ آساس-40000-14031030</t>
  </si>
  <si>
    <t>اختیارخ اهرم-18000-1403/07/25</t>
  </si>
  <si>
    <t>اختیارخ شتاب-6000-1403/08/23</t>
  </si>
  <si>
    <t>اختیارخ شتاب-7000-1403/08/23</t>
  </si>
  <si>
    <t>اختیارخ شتاب-7500-1403/08/23</t>
  </si>
  <si>
    <t>اختیارخ شتاب-9000-1403/08/23</t>
  </si>
  <si>
    <t>اختیارخ فصبا-3000-14030918</t>
  </si>
  <si>
    <t>اختیارخ فصبا-3200-14030715</t>
  </si>
  <si>
    <t>اختیارخ فصبا-3200-14030918</t>
  </si>
  <si>
    <t>اختیارخ فصبا-3400-14030715</t>
  </si>
  <si>
    <t>اختیارخ فصبا-3400-14030918</t>
  </si>
  <si>
    <t>اختیارخ فصبا-3600-14030715</t>
  </si>
  <si>
    <t>اختیارخ هم وزن-13000-14030904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</si>
  <si>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</si>
  <si>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</si>
  <si>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</si>
  <si>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</si>
  <si>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</si>
  <si>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بیمه اتکایی ایران معین</t>
  </si>
  <si>
    <t>بیمه کوثر</t>
  </si>
  <si>
    <t>بین المللی توسعه ص. معادن غدیر</t>
  </si>
  <si>
    <t>پالایش نفت اصفهان</t>
  </si>
  <si>
    <t>پالایش نفت بندرعباس</t>
  </si>
  <si>
    <t>تامین سرمایه دماوند</t>
  </si>
  <si>
    <t>ح.آهن و فولاد غدیر ایرانیان</t>
  </si>
  <si>
    <t>داده گسترعصرنوین-های وب</t>
  </si>
  <si>
    <t>ذوب آهن اصفهان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</si>
  <si>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</si>
  <si>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</si>
  <si>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</si>
  <si>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</si>
  <si>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</si>
  <si>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</si>
  <si>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فولاد مبارکه اصفهان</t>
  </si>
  <si>
    <t>گواهي سپرده کالايي شمش طلا</t>
  </si>
  <si>
    <t>ملی‌ صنایع‌ مس‌ ایران‌</t>
  </si>
  <si>
    <t>نورایستا پلاستیک</t>
  </si>
  <si>
    <t>اختیارخ خودرو-2800-1403/09/07</t>
  </si>
  <si>
    <t>اختیارخ خودرو-2800-1403/08/02</t>
  </si>
  <si>
    <t>اختیارخ اهرم-18000-1403/08/30</t>
  </si>
  <si>
    <t>گروه‌صنعتی‌سپاهان‌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</si>
  <si>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</si>
  <si>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</si>
  <si>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</si>
  <si>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</si>
  <si>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</si>
  <si>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</si>
  <si>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</si>
  <si>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</si>
  <si>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</si>
  <si>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فملی-6130-1403/07/04</t>
  </si>
  <si>
    <t>اختیار خرید</t>
  </si>
  <si>
    <t>موقعیت فروش</t>
  </si>
  <si>
    <t>-</t>
  </si>
  <si>
    <t>1403/07/04</t>
  </si>
  <si>
    <t>اختیارخ شستا-550-1403/09/14</t>
  </si>
  <si>
    <t>1403/09/14</t>
  </si>
  <si>
    <t>اختیارخ اهرم-20000-1403/07/25</t>
  </si>
  <si>
    <t>1403/07/25</t>
  </si>
  <si>
    <t>اختیارخ خودرو-2400-1403/10/05</t>
  </si>
  <si>
    <t>1403/10/05</t>
  </si>
  <si>
    <t>اختیارخ کرمان-950-14030715</t>
  </si>
  <si>
    <t>1403/07/15</t>
  </si>
  <si>
    <t>اختیارخ فولاد-4600-1403/07/18</t>
  </si>
  <si>
    <t>1403/07/18</t>
  </si>
  <si>
    <t>اختیارخ شستا-650-1403/08/09</t>
  </si>
  <si>
    <t>1403/08/09</t>
  </si>
  <si>
    <t>اختیارخ شستا-800-1403/07/11</t>
  </si>
  <si>
    <t>1403/07/11</t>
  </si>
  <si>
    <t>1403/09/07</t>
  </si>
  <si>
    <t>اختیارخ فملی-4130-1403/07/04</t>
  </si>
  <si>
    <t>اختیارخ خودرو-2800-1403/10/05</t>
  </si>
  <si>
    <t>اختیارخ کرمان-900-14030715</t>
  </si>
  <si>
    <t>اختیارخ شستا-950-1403/09/14</t>
  </si>
  <si>
    <t>اختیارخ خساپا-2400-1403/07/25</t>
  </si>
  <si>
    <t>اختیارخ خساپا-2400-1403/08/30</t>
  </si>
  <si>
    <t>1403/08/30</t>
  </si>
  <si>
    <t>اختیارخ کوثر-1612-14030702</t>
  </si>
  <si>
    <t>1403/07/02</t>
  </si>
  <si>
    <t>اختیارخ ذوب-300-1403/07/22</t>
  </si>
  <si>
    <t>1403/07/22</t>
  </si>
  <si>
    <t>اختیارخ شستا-1100-1403/10/12</t>
  </si>
  <si>
    <t>1403/10/12</t>
  </si>
  <si>
    <t>اختیارخ شتاب-8000-1403/08/23</t>
  </si>
  <si>
    <t>1403/08/23</t>
  </si>
  <si>
    <t>اختیارخ فولاد-4000-1403/09/21</t>
  </si>
  <si>
    <t>1403/09/21</t>
  </si>
  <si>
    <t>اختیارخ وبملت-1900-1403/07/25</t>
  </si>
  <si>
    <t>اختیارخ خساپا-2000-1403/08/30</t>
  </si>
  <si>
    <t>اختیارخ های وب-678-1403/07/18</t>
  </si>
  <si>
    <t>اختیارخ خساپا-2200-1403/08/30</t>
  </si>
  <si>
    <t>اختیارخ خساپا-2600-1403/07/25</t>
  </si>
  <si>
    <t>اختیارخ شستا-700-1403/07/11</t>
  </si>
  <si>
    <t>اختیارخ خودرو-2800-1403/07/04</t>
  </si>
  <si>
    <t>اختیارخ شستا-800-1403/09/14</t>
  </si>
  <si>
    <t>اختیارخ خساپا-2600-1403/08/30</t>
  </si>
  <si>
    <t>اختیارخ شستا-1100-1403/07/11</t>
  </si>
  <si>
    <t>اختیارخ شستا-850-1403/10/12</t>
  </si>
  <si>
    <t>اختیارخ شستا-1000-1403/07/11</t>
  </si>
  <si>
    <t>اختیارخ خودرو-2000-1403/10/05</t>
  </si>
  <si>
    <t>اختیارخ شستا-850-1403/08/09</t>
  </si>
  <si>
    <t>اختیارخ ذوب-400-1403/07/22</t>
  </si>
  <si>
    <t>اختیارخ وبملت-2200-1403/09/28</t>
  </si>
  <si>
    <t>1403/09/28</t>
  </si>
  <si>
    <t>اختیارخ آساس-45000-14031030</t>
  </si>
  <si>
    <t>1403/10/30</t>
  </si>
  <si>
    <t>اختیارخ وبصادر-1700-1403/07/18</t>
  </si>
  <si>
    <t>اختیارخ وبملت-2000-1403/07/25</t>
  </si>
  <si>
    <t>اختیارخ خودرو-1900-1403/08/02</t>
  </si>
  <si>
    <t>1403/08/02</t>
  </si>
  <si>
    <t>اختیارخ کوثر-1812-14030702</t>
  </si>
  <si>
    <t>اختیارخ کرمان-900-14030820</t>
  </si>
  <si>
    <t>1403/08/20</t>
  </si>
  <si>
    <t>اختیارخ وتجارت-1300-1403/07/11</t>
  </si>
  <si>
    <t>اختیارخ خودرو-1900-1403/07/04</t>
  </si>
  <si>
    <t>اختیارخ وبملت-2200-1403/07/25</t>
  </si>
  <si>
    <t>اختیارخ خساپا-1700-1403/08/30</t>
  </si>
  <si>
    <t>اختیارخ خودرو-2600-1403/09/07</t>
  </si>
  <si>
    <t>اختیارخ خساپا-1800-1403/08/30</t>
  </si>
  <si>
    <t>اختیارخ شستا-950-1403/08/09</t>
  </si>
  <si>
    <t>اختیارخ خودرو-2600-1403/10/05</t>
  </si>
  <si>
    <t>اختیارخ وتجارت-1400-1403/08/16</t>
  </si>
  <si>
    <t>1403/08/16</t>
  </si>
  <si>
    <t>اختیارخ وبملت-1500-1403/09/28</t>
  </si>
  <si>
    <t>اختیارخ خودرو-1900-1403/10/05</t>
  </si>
  <si>
    <t>اختیارخ خودرو-2600-1403/08/02</t>
  </si>
  <si>
    <t>اختیارخ شستا-1000-1403/09/14</t>
  </si>
  <si>
    <t>اختیارخ خساپا-1900-1403/08/30</t>
  </si>
  <si>
    <t>اختیارخ شستا-1050-1403/08/09</t>
  </si>
  <si>
    <t>اختیارخ شستا-550-1403/08/09</t>
  </si>
  <si>
    <t>اختیارخ خودرو-2000-1403/08/02</t>
  </si>
  <si>
    <t>اختیارخ وبصادر-1600-1403/07/18</t>
  </si>
  <si>
    <t>اختیارخ خودرو-2400-1403/07/04</t>
  </si>
  <si>
    <t>اختیارخ فملی-7130-1403/07/04</t>
  </si>
  <si>
    <t>اختیارخ شپنا-4390-1403/08/09</t>
  </si>
  <si>
    <t>اختیارخ خودرو-2200-1403/08/02</t>
  </si>
  <si>
    <t>اختیارخ خودرو-2400-1403/08/02</t>
  </si>
  <si>
    <t>اختیارخ خودرو-2200-1403/07/04</t>
  </si>
  <si>
    <t>اختیارخ شستا-1200-1403/07/11</t>
  </si>
  <si>
    <t>اختیارخ خودرو-1900-1403/09/07</t>
  </si>
  <si>
    <t>اختیارخ خودرو-2400-1403/09/07</t>
  </si>
  <si>
    <t>اختیارخ خودرو-2400-1403/11/03</t>
  </si>
  <si>
    <t>1403/11/03</t>
  </si>
  <si>
    <t>اختیارخ وبصادر-1500-1403/11/17</t>
  </si>
  <si>
    <t>1403/11/17</t>
  </si>
  <si>
    <t>اختیارخ خودرو-2400-1403/12/01</t>
  </si>
  <si>
    <t>1403/12/01</t>
  </si>
  <si>
    <t>اختیارخ کرمان-1400-14030820</t>
  </si>
  <si>
    <t>اختیارخ شستا-1050-1403/11/10</t>
  </si>
  <si>
    <t>1403/11/10</t>
  </si>
  <si>
    <t>اختیارخ شستا-1050-1403/10/12</t>
  </si>
  <si>
    <t>اختیارخ وبصادر-1600-1403/09/21</t>
  </si>
  <si>
    <t>اختیارخ خودرو-2200-1403/11/03</t>
  </si>
  <si>
    <t>اختیارخ شستا-1200-1403/09/14</t>
  </si>
  <si>
    <t>اختیارخ فولاد-4500-1403/09/21</t>
  </si>
  <si>
    <t>اختیارخ خودرو-2800-1403/11/03</t>
  </si>
  <si>
    <t>اختیارخ وبصادر-1800-1403/09/21</t>
  </si>
  <si>
    <t>اختیارخ خساپا-2600-1403/10/26</t>
  </si>
  <si>
    <t>1403/10/26</t>
  </si>
  <si>
    <t>اختیارخ کرمان-1100-14030820</t>
  </si>
  <si>
    <t>اختیارخ وبملت-2400-1403/09/28</t>
  </si>
  <si>
    <t>اختیارخ کرمان-1000-14030820</t>
  </si>
  <si>
    <t>اختیارخ کرمان-1100-14030918</t>
  </si>
  <si>
    <t>1403/09/18</t>
  </si>
  <si>
    <t>اختیارخ خساپا-2600-1403/09/21</t>
  </si>
  <si>
    <t>اختیارخ کرمان-1300-14030820</t>
  </si>
  <si>
    <t>اختیارخ شستا-950-1403/11/10</t>
  </si>
  <si>
    <t>اختیارخ خساپا-2400-1403/10/26</t>
  </si>
  <si>
    <t>اختیارخ ذوب-400-1403/09/28</t>
  </si>
  <si>
    <t>اختیارخ شپنا-3890-1403/08/09</t>
  </si>
  <si>
    <t>اختیارخ کرمان-1500-14030820</t>
  </si>
  <si>
    <t>اختیارخ وبملت-1900-1403/11/24</t>
  </si>
  <si>
    <t>1403/11/24</t>
  </si>
  <si>
    <t>اختیارخ وتجارت-1500-1403/08/16</t>
  </si>
  <si>
    <t>اختیارخ کرمان-1200-14030820</t>
  </si>
  <si>
    <t>اختیارخ کرمان-1100-14031016</t>
  </si>
  <si>
    <t>1403/10/16</t>
  </si>
  <si>
    <t>اختیارخ خودرو-2000-1403/11/03</t>
  </si>
  <si>
    <t>اختیارخ خودرو-2600-1403/11/03</t>
  </si>
  <si>
    <t>اختیارخ شپنا-4000-1403/10/12</t>
  </si>
  <si>
    <t>اختیارخ اهرم-20000-1403/08/30</t>
  </si>
  <si>
    <t>اختیارخ وبصادر-2000-1403/09/21</t>
  </si>
  <si>
    <t>اختیارخ خودرو-3000-1403/11/03</t>
  </si>
  <si>
    <t>اختیارخ وبملت-2000-1403/09/28</t>
  </si>
  <si>
    <t>اختیارخ وبملت-2600-1403/09/28</t>
  </si>
  <si>
    <t>اختیارخ خودرو-2200-1403/12/01</t>
  </si>
  <si>
    <t>اختیارخ شستا-1150-1403/10/12</t>
  </si>
  <si>
    <t>اختیارخ شستا-1150-1403/09/14</t>
  </si>
  <si>
    <t>اختیارخ فملی-6500-1403/09/07</t>
  </si>
  <si>
    <t>اختیارخ خساپا-2400-1403/09/21</t>
  </si>
  <si>
    <t>اختیارخ خساپا-2200-1403/11/24</t>
  </si>
  <si>
    <t>اختیارخ وبصادر-1900-1403/09/21</t>
  </si>
  <si>
    <t>موقعیت خرید</t>
  </si>
  <si>
    <t>1403/08/27</t>
  </si>
  <si>
    <t>1403/09/04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</si>
  <si>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</si>
  <si>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</si>
  <si>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</si>
  <si>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</si>
  <si>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</si>
  <si>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</si>
  <si>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</si>
  <si>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</si>
  <si>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</si>
  <si>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</si>
  <si>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</si>
  <si>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</si>
  <si>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</si>
  <si>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اندیمشک07-6ماهه23%</t>
  </si>
  <si>
    <t>1402/10/06</t>
  </si>
  <si>
    <t>1407/10/06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</si>
  <si>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</si>
  <si>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</si>
  <si>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</si>
  <si>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</si>
  <si>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</si>
  <si>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</si>
  <si>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</si>
  <si>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</si>
  <si>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</si>
  <si>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</si>
  <si>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</si>
  <si>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8.87%</t>
  </si>
  <si>
    <t>سایر</t>
  </si>
  <si>
    <t>10.00%</t>
  </si>
  <si>
    <t>0.00%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</si>
  <si>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</si>
  <si>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</si>
  <si>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</si>
  <si>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</si>
  <si>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</si>
  <si>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</si>
  <si>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</si>
  <si>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</si>
  <si>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</si>
  <si>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</si>
  <si>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</si>
  <si>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</si>
  <si>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</si>
  <si>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سپرده کوتاه مدت بانک شهر خیابان خرمشهر 7001003086530</t>
  </si>
  <si>
    <t>سپرده بلند مدت بانک پاسارگاد جهان کودک 290.303.16508474.1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</si>
  <si>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</si>
  <si>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</si>
  <si>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</si>
  <si>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</si>
  <si>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</si>
  <si>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</si>
  <si>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</si>
  <si>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</si>
  <si>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</si>
  <si>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</si>
  <si>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</si>
  <si>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</si>
  <si>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</si>
  <si>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</si>
  <si>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</si>
  <si>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</si>
  <si>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</si>
  <si>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</si>
  <si>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</si>
  <si>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</si>
  <si>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</si>
  <si>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</si>
  <si>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</si>
  <si>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فرابورس ایران</t>
  </si>
  <si>
    <t>اختیارخ خودرو-2800-1403/04/06</t>
  </si>
  <si>
    <t>گ.س.وت.ص.پتروشیمی خلیج فارس</t>
  </si>
  <si>
    <t>بانک سامان</t>
  </si>
  <si>
    <t>آنتی بیوتیک سازی ایران</t>
  </si>
  <si>
    <t>گروه دارویی برکت</t>
  </si>
  <si>
    <t>پارس خودرو</t>
  </si>
  <si>
    <t>بانک دی</t>
  </si>
  <si>
    <t>پالایش نفت تهران</t>
  </si>
  <si>
    <t>زامیاد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</si>
  <si>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</si>
  <si>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</si>
  <si>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</si>
  <si>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</si>
  <si>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</si>
  <si>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</si>
  <si>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</si>
  <si>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</si>
  <si>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</si>
  <si>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</si>
  <si>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</si>
  <si>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</si>
  <si>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</si>
  <si>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</si>
  <si>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</si>
  <si>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</si>
  <si>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</si>
  <si>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</si>
  <si>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</si>
  <si>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</si>
  <si>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</si>
  <si>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</si>
  <si>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</si>
  <si>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</si>
  <si>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</si>
  <si>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</si>
  <si>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</si>
  <si>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</si>
  <si>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</si>
  <si>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</si>
  <si>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</si>
  <si>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</si>
  <si>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</si>
  <si>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</si>
  <si>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</si>
  <si>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</si>
  <si>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</si>
  <si>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</si>
  <si>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</si>
  <si>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</si>
  <si>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</si>
  <si>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</si>
  <si>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</si>
  <si>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</si>
  <si>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</si>
  <si>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</si>
  <si>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</si>
  <si>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</si>
  <si>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</si>
  <si>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</si>
  <si>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</si>
  <si>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</si>
  <si>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</si>
  <si>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</si>
  <si>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</si>
  <si>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</si>
  <si>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ضستا80261</t>
  </si>
  <si>
    <t>ضخود80341</t>
  </si>
  <si>
    <t>ضستا80271</t>
  </si>
  <si>
    <t>ضصاد90221</t>
  </si>
  <si>
    <t>ضخود90281</t>
  </si>
  <si>
    <t>ضصاد90201</t>
  </si>
  <si>
    <t>ضسپا80651</t>
  </si>
  <si>
    <t>ضملت90191</t>
  </si>
  <si>
    <t>ضشنا80331</t>
  </si>
  <si>
    <t>ضتاب80161</t>
  </si>
  <si>
    <t>ضملت90211</t>
  </si>
  <si>
    <t>ضخود71091</t>
  </si>
  <si>
    <t>درآمد ناشی از تغییر قیمت اوراق بهادار</t>
  </si>
  <si>
    <t>سود و زیان ناشی از تغییر قیمت</t>
  </si>
  <si>
    <t>ضستا90271</t>
  </si>
  <si>
    <t>ضستا90221</t>
  </si>
  <si>
    <t>ضستا10361</t>
  </si>
  <si>
    <t>ضصاد90181</t>
  </si>
  <si>
    <t>ضخود12311</t>
  </si>
  <si>
    <t>ضکرمان8091</t>
  </si>
  <si>
    <t>ضخود11321</t>
  </si>
  <si>
    <t>ضصاد11511</t>
  </si>
  <si>
    <t>ضخود10841</t>
  </si>
  <si>
    <t>ضستا11251</t>
  </si>
  <si>
    <t>ضستا80231</t>
  </si>
  <si>
    <t>ضخود10861</t>
  </si>
  <si>
    <t>ضخود80311</t>
  </si>
  <si>
    <t>ضملت90201</t>
  </si>
  <si>
    <t>ضفلا90171</t>
  </si>
  <si>
    <t>ضخود11351</t>
  </si>
  <si>
    <t>ضخود10821</t>
  </si>
  <si>
    <t>ضستا80251</t>
  </si>
  <si>
    <t>ضکرمان8061</t>
  </si>
  <si>
    <t>ضکرمان8031</t>
  </si>
  <si>
    <t>ضاساس10051</t>
  </si>
  <si>
    <t>ضسپا10251</t>
  </si>
  <si>
    <t>ضکرمان8051</t>
  </si>
  <si>
    <t>ضکرمان9061</t>
  </si>
  <si>
    <t>ضسپا90051</t>
  </si>
  <si>
    <t>ضسپا80641</t>
  </si>
  <si>
    <t>ضستا10351</t>
  </si>
  <si>
    <t>ضستا90261</t>
  </si>
  <si>
    <t>ضذوب90131</t>
  </si>
  <si>
    <t>ضفلا90161</t>
  </si>
  <si>
    <t>ضسپا80631</t>
  </si>
  <si>
    <t>ضکرمان8081</t>
  </si>
  <si>
    <t>ضستا11241</t>
  </si>
  <si>
    <t>ضسپا10241</t>
  </si>
  <si>
    <t>ضسپا80661</t>
  </si>
  <si>
    <t>ضکرمان8101</t>
  </si>
  <si>
    <t>ضملت11681</t>
  </si>
  <si>
    <t>ضستا90231</t>
  </si>
  <si>
    <t>ضشنا80321</t>
  </si>
  <si>
    <t>ضجار80051</t>
  </si>
  <si>
    <t>ضستا10341</t>
  </si>
  <si>
    <t>ضسپا80621</t>
  </si>
  <si>
    <t>ضستا80221</t>
  </si>
  <si>
    <t>ضشنا10701</t>
  </si>
  <si>
    <t>ضملت90131</t>
  </si>
  <si>
    <t>ضکرمان8071</t>
  </si>
  <si>
    <t>ضخود11311</t>
  </si>
  <si>
    <t>ضخود11341</t>
  </si>
  <si>
    <t>ضستا90251</t>
  </si>
  <si>
    <t>ضخود80321</t>
  </si>
  <si>
    <t>ضکرمان10061</t>
  </si>
  <si>
    <t>ضهرم80051</t>
  </si>
  <si>
    <t>ضخود10811</t>
  </si>
  <si>
    <t>ضخود11361</t>
  </si>
  <si>
    <t>ضسپا80601</t>
  </si>
  <si>
    <t>ضجار80041</t>
  </si>
  <si>
    <t>ضخود12301</t>
  </si>
  <si>
    <t>ضخود10851</t>
  </si>
  <si>
    <t>ضملت90181</t>
  </si>
  <si>
    <t>ضسپا80611</t>
  </si>
  <si>
    <t>ضسپا90041</t>
  </si>
  <si>
    <t>ضخود90241</t>
  </si>
  <si>
    <t>ضملی90161</t>
  </si>
  <si>
    <t>ضخود90271</t>
  </si>
  <si>
    <t>ضسپا11221</t>
  </si>
  <si>
    <t>ضخود11331</t>
  </si>
  <si>
    <t>ضستا10371</t>
  </si>
  <si>
    <t>ضصاد90211</t>
  </si>
  <si>
    <t>ضستا90281</t>
  </si>
  <si>
    <t>ضخود80331</t>
  </si>
  <si>
    <t>-2-2</t>
  </si>
  <si>
    <t xml:space="preserve"> اختیارخ شتاب-7500-1403/06/07</t>
  </si>
  <si>
    <t xml:space="preserve"> اختیارخ شستا-1100-1403/06/11</t>
  </si>
  <si>
    <t xml:space="preserve"> اختیارخ فصبا-3600-14030715</t>
  </si>
  <si>
    <t xml:space="preserve"> اختیارخ اهرم-15000-1403/06/28</t>
  </si>
  <si>
    <t>اختیارخ اهرم-16000-1403/06/28</t>
  </si>
  <si>
    <t xml:space="preserve"> اختیارخ آساس-45000-14031030</t>
  </si>
  <si>
    <t xml:space="preserve"> اختیارخ شستا-1200-1403/07/11</t>
  </si>
  <si>
    <t xml:space="preserve"> اختیارخ شستا-1100-1403/08/09</t>
  </si>
  <si>
    <t xml:space="preserve"> اختیارخ شستا-1200-1403/08/09</t>
  </si>
  <si>
    <t xml:space="preserve"> اختیارخ شستا-700-1403/08/09</t>
  </si>
  <si>
    <t xml:space="preserve"> اختیارخ شستا-800-1403/08/09</t>
  </si>
  <si>
    <t xml:space="preserve"> اختیارخ شستا-1000-1403/08/09</t>
  </si>
  <si>
    <t xml:space="preserve"> اختیارخ خودرو-2000-1403/08/02</t>
  </si>
  <si>
    <t xml:space="preserve"> اختیارخ خودرو-2400-1403/06/07</t>
  </si>
  <si>
    <t xml:space="preserve"> اختیارخ خودرو-2600-1403/06/07</t>
  </si>
  <si>
    <t xml:space="preserve"> اختیارخ خودرو-2400-1403/07/04</t>
  </si>
  <si>
    <t xml:space="preserve"> اختیارخ خودرو-2600-1403/07/04</t>
  </si>
  <si>
    <t xml:space="preserve"> اختیارخ خودرو-1900-1403/08/02</t>
  </si>
  <si>
    <t xml:space="preserve"> اختیارخ خودرو-2200-1403/08/02</t>
  </si>
  <si>
    <t xml:space="preserve"> اختیارخ خودرو-2400-1403/08/02</t>
  </si>
  <si>
    <t xml:space="preserve"> اختیارخ خودرو-2600-1403/08/02</t>
  </si>
  <si>
    <t xml:space="preserve"> اختیارخ خودرو-2800-1403/08/02</t>
  </si>
  <si>
    <t xml:space="preserve"> اختیارخ وبملت-2200-1403/07/25</t>
  </si>
  <si>
    <t xml:space="preserve"> اختیارخ ذوب-400-1403/07/22</t>
  </si>
  <si>
    <t xml:space="preserve"> اختیارخ خساپا-1700-1403/08/30</t>
  </si>
  <si>
    <t xml:space="preserve"> اختیارخ خساپا-1800-1403/08/30</t>
  </si>
  <si>
    <t xml:space="preserve"> اختیارخ خساپا-1900-1403/08/30</t>
  </si>
  <si>
    <t xml:space="preserve"> اختیارخ خساپا-2000-1403/08/30</t>
  </si>
  <si>
    <t xml:space="preserve"> اختیارخ خساپا-2200-1403/08/30</t>
  </si>
  <si>
    <t xml:space="preserve"> اختیارخ خساپا-2400-1403/08/30</t>
  </si>
  <si>
    <t xml:space="preserve"> اختیارخ خساپا-2600-1403/08/30</t>
  </si>
  <si>
    <t xml:space="preserve"> اختیارخ اهرم-20000-1403/08/30</t>
  </si>
  <si>
    <t xml:space="preserve"> اختیارخ خودرو-1900-1403/09/07</t>
  </si>
  <si>
    <t xml:space="preserve"> اختیارخ خودرو-2400-1403/09/07</t>
  </si>
  <si>
    <t xml:space="preserve"> اختیارخ خودرو-2600-1403/09/07</t>
  </si>
  <si>
    <t xml:space="preserve"> اختیارخ وتجارت-1400-1403/08/16</t>
  </si>
  <si>
    <t xml:space="preserve"> اختیارخ وتجارت-1500-1403/08/16</t>
  </si>
  <si>
    <t xml:space="preserve"> اختیارخ شپنا-3890-1403/08/09</t>
  </si>
  <si>
    <t xml:space="preserve"> اختیارخ شپنا-4390-1403/08/09</t>
  </si>
  <si>
    <t xml:space="preserve"> اختیارخ کرمان-900-14030820</t>
  </si>
  <si>
    <t xml:space="preserve"> اختیارخ کرمان-1000-14030820</t>
  </si>
  <si>
    <t xml:space="preserve"> اختیارخ کرمان-1100-14030820</t>
  </si>
  <si>
    <t xml:space="preserve"> اختیارخ کرمان-1200-14030820</t>
  </si>
  <si>
    <t xml:space="preserve"> اختیارخ کرمان-1300-14030820</t>
  </si>
  <si>
    <t xml:space="preserve"> اختیارخ کرمان-1400-14030820</t>
  </si>
  <si>
    <t xml:space="preserve"> اختیارخ کرمان-1500-14030820</t>
  </si>
  <si>
    <t xml:space="preserve"> اختیارخ خساپا-2400-1403/09/21</t>
  </si>
  <si>
    <t xml:space="preserve"> اختیارخ خساپا-2600-1403/09/21</t>
  </si>
  <si>
    <t xml:space="preserve"> اختیارخ شستا-700-1403/09/14</t>
  </si>
  <si>
    <t xml:space="preserve"> اختیارخ شستا-800-1403/09/14</t>
  </si>
  <si>
    <t xml:space="preserve"> اختیارخ شستا-1000-1403/09/14</t>
  </si>
  <si>
    <t xml:space="preserve"> اختیارخ شستا-1100-1403/09/14</t>
  </si>
  <si>
    <t xml:space="preserve"> اختیارخ شستا-1200-1403/09/14</t>
  </si>
  <si>
    <t xml:space="preserve"> اختیارخ شستا-1300-1403/09/14</t>
  </si>
  <si>
    <t xml:space="preserve"> اختیارخ شتاب-8000-1403/08/23</t>
  </si>
  <si>
    <t xml:space="preserve"> اختیارخ شستا-1100-1403/10/12</t>
  </si>
  <si>
    <t xml:space="preserve"> اختیارخ شستا-1000-1403/10/12</t>
  </si>
  <si>
    <t xml:space="preserve"> اختیارخ خودرو-1900-1403/10/05</t>
  </si>
  <si>
    <t xml:space="preserve"> اختیارخ خودرو-2400-1403/10/05</t>
  </si>
  <si>
    <t xml:space="preserve"> اختیارخ خودرو-2800-1403/10/05</t>
  </si>
  <si>
    <t xml:space="preserve"> اختیارخ خودرو-2000-1403/10/05</t>
  </si>
  <si>
    <t xml:space="preserve"> اختیارخ خودرو-2600-1403/10/05</t>
  </si>
  <si>
    <t xml:space="preserve"> اختیارخ وبملت-2200-1403/09/28</t>
  </si>
  <si>
    <t xml:space="preserve"> اختیارخ وبملت-1500-1403/09/28</t>
  </si>
  <si>
    <t xml:space="preserve"> اختیارخ وبملت-2000-1403/09/28</t>
  </si>
  <si>
    <t xml:space="preserve"> اختیارخ وبملت-2400-1403/09/28</t>
  </si>
  <si>
    <t xml:space="preserve"> اختیارخ وبملت-2600-1403/09/28</t>
  </si>
  <si>
    <t xml:space="preserve"> اختیارخ ذوب-400-1403/09/28</t>
  </si>
  <si>
    <t xml:space="preserve"> اختیارخ خساپا-2400-1403/10/26</t>
  </si>
  <si>
    <t xml:space="preserve"> اختیارخ خساپا-2600-1403/10/26</t>
  </si>
  <si>
    <t xml:space="preserve"> اختیارخ فولاد-4000-1403/09/21</t>
  </si>
  <si>
    <t xml:space="preserve"> اختیارخ فولاد-4500-1403/09/21</t>
  </si>
  <si>
    <t xml:space="preserve"> اختیارخ وبصادر-1600-1403/09/21</t>
  </si>
  <si>
    <t xml:space="preserve"> اختیارخ وبصادر-1900-1403/09/21</t>
  </si>
  <si>
    <t xml:space="preserve"> اختیارخ وبصادر-2000-1403/09/21</t>
  </si>
  <si>
    <t xml:space="preserve"> اختیارخ شستا-1200-1403/10/12</t>
  </si>
  <si>
    <t xml:space="preserve"> اختیارخ شستا-1300-1403/10/12</t>
  </si>
  <si>
    <t xml:space="preserve"> اختیارخ فملی-6500-1403/09/07</t>
  </si>
  <si>
    <t xml:space="preserve"> اختیارخ خودرو-2000-1403/11/03</t>
  </si>
  <si>
    <t xml:space="preserve"> اختیارخ خودرو-2200-1403/11/03</t>
  </si>
  <si>
    <t xml:space="preserve"> اختیارخ خودرو-2400-1403/11/03</t>
  </si>
  <si>
    <t xml:space="preserve"> اختیارخ خودرو-2600-1403/11/03</t>
  </si>
  <si>
    <t xml:space="preserve"> اختیارخ خودرو-2800-1403/11/03</t>
  </si>
  <si>
    <t xml:space="preserve"> اختیارخ خودرو-3000-1403/11/03</t>
  </si>
  <si>
    <t xml:space="preserve"> اختیارخ شستا-1100-1403/11/10</t>
  </si>
  <si>
    <t xml:space="preserve"> اختیارخ شستا-1200-1403/11/10</t>
  </si>
  <si>
    <t xml:space="preserve"> اختیارخ شپنا-4000-1403/10/12</t>
  </si>
  <si>
    <t xml:space="preserve"> اختیارخ خساپا-2200-1403/11/24</t>
  </si>
  <si>
    <t xml:space="preserve"> اختیارخ خودرو-2200-1403/12/01</t>
  </si>
  <si>
    <t xml:space="preserve"> اختیارخ خودرو-2400-1403/12/01</t>
  </si>
  <si>
    <t xml:space="preserve"> اختیارخ وبصادر-1500-1403/11/17</t>
  </si>
  <si>
    <t xml:space="preserve"> اختیارخ کرمان-1100-14030918</t>
  </si>
  <si>
    <t xml:space="preserve"> اختیارخ کرمان-1100-14031016</t>
  </si>
  <si>
    <t xml:space="preserve"> اختیارخ وبملت-1900-1403/11/24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</si>
  <si>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</si>
  <si>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</si>
  <si>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</si>
  <si>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</si>
  <si>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</si>
  <si>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</si>
  <si>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</si>
  <si>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</si>
  <si>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</si>
  <si>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</si>
  <si>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</si>
  <si>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</si>
  <si>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</si>
  <si>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</si>
  <si>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</si>
  <si>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</si>
  <si>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</si>
  <si>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</si>
  <si>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</si>
  <si>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</si>
  <si>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</si>
  <si>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</si>
  <si>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</si>
  <si>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</si>
  <si>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</si>
  <si>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</si>
  <si>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</si>
  <si>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</si>
  <si>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</si>
  <si>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</si>
  <si>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</si>
  <si>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</si>
  <si>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</si>
  <si>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</si>
  <si>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</si>
  <si>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</si>
  <si>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</si>
  <si>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</si>
  <si>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</si>
  <si>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</si>
  <si>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</si>
  <si>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</si>
  <si>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</si>
  <si>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</si>
  <si>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</si>
  <si>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</si>
  <si>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</si>
  <si>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</si>
  <si>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</si>
  <si>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</si>
  <si>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</si>
  <si>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</si>
  <si>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</si>
  <si>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</si>
  <si>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</si>
  <si>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</si>
  <si>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</si>
  <si>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</si>
  <si>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</si>
  <si>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</si>
  <si>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</si>
  <si>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</si>
  <si>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</si>
  <si>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</si>
  <si>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</si>
  <si>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</si>
  <si>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</si>
  <si>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</si>
  <si>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</si>
  <si>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</si>
  <si>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</si>
  <si>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</si>
  <si>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</si>
  <si>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</si>
  <si>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</si>
  <si>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</si>
  <si>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</si>
  <si>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</si>
  <si>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</si>
  <si>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</si>
  <si>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</si>
  <si>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</si>
  <si>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</si>
  <si>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</si>
  <si>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</si>
  <si>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</si>
  <si>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</si>
  <si>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</si>
  <si>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</si>
  <si>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</si>
  <si>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</si>
  <si>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</si>
  <si>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</si>
  <si>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</si>
  <si>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</si>
  <si>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</si>
  <si>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</si>
  <si>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</si>
  <si>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</si>
  <si>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</si>
  <si>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</si>
  <si>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</si>
  <si>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</si>
  <si>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</si>
  <si>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</si>
  <si>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</si>
  <si>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</si>
  <si>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</si>
  <si>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</si>
  <si>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</si>
  <si>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</si>
  <si>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</si>
  <si>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</si>
  <si>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</si>
  <si>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</si>
  <si>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</si>
  <si>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</si>
  <si>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</si>
  <si>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</si>
  <si>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</si>
  <si>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</si>
  <si>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</si>
  <si>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</si>
  <si>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</si>
  <si>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</si>
  <si>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</si>
  <si>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</si>
  <si>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</si>
  <si>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</si>
  <si>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</si>
  <si>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</si>
  <si>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</si>
  <si>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</si>
  <si>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شتاب-7500-1403/06/07</t>
  </si>
  <si>
    <t>اختیارخ شتاب-8000-1403/06/07</t>
  </si>
  <si>
    <t>اختیارخ شتاب-9000-1403/06/07</t>
  </si>
  <si>
    <t>اختیارخ شتاب-10000-1403/06/07</t>
  </si>
  <si>
    <t>اختیارخ شتاب-11000-1403/06/07</t>
  </si>
  <si>
    <t>اختیارخ شتاب-12000-1403/06/07</t>
  </si>
  <si>
    <t>اختیارخ شپنا-4390-1403/06/21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</si>
  <si>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</si>
  <si>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</si>
  <si>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</si>
  <si>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</si>
  <si>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</si>
  <si>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</si>
  <si>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</si>
  <si>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خاور-1700-14030521</t>
  </si>
  <si>
    <t>اختیارخ خاور-1800-14030521</t>
  </si>
  <si>
    <t>اختیارخ خاور-2200-14030521</t>
  </si>
  <si>
    <t>اختیارخ وتجارت-1334-1403/06/21</t>
  </si>
  <si>
    <t>اختیارخ وتجارت-1500-1403/06/21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</si>
  <si>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</si>
  <si>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</si>
  <si>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</si>
  <si>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</si>
  <si>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</si>
  <si>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</si>
  <si>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</si>
  <si>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</si>
  <si>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</si>
  <si>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</si>
  <si>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</si>
  <si>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</si>
  <si>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اهرم-15000-1403/06/28</t>
  </si>
  <si>
    <t>اختیارخ اهرم-18000-1403/06/28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</si>
  <si>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</si>
  <si>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</si>
  <si>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</si>
  <si>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</si>
  <si>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آساس-45000-14030618</t>
  </si>
  <si>
    <t>اختیارخ شستا-1100-1403/08/09</t>
  </si>
  <si>
    <t>اختیارخ شستا-1200-1403/08/09</t>
  </si>
  <si>
    <t>اختیارخ خودرو-2800-1403/05/10</t>
  </si>
  <si>
    <t>اختیارخ خودرو-3250-1403/05/10</t>
  </si>
  <si>
    <t>اختیارخ خودرو-2200-1403/05/10</t>
  </si>
  <si>
    <t>اختیارخ خودرو-2600-1403/05/10</t>
  </si>
  <si>
    <t>اختیارخ خودرو-3000-1403/05/10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</si>
  <si>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</si>
  <si>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</si>
  <si>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</si>
  <si>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</si>
  <si>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</si>
  <si>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</si>
  <si>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خودرو-2600-1403/07/04</t>
  </si>
  <si>
    <t>اختیارخ وبصادر-1800-1403/07/18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</si>
  <si>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</si>
  <si>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</si>
  <si>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</si>
  <si>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</si>
  <si>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</si>
  <si>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</si>
  <si>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</si>
  <si>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</si>
  <si>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دی-650-14030605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</si>
  <si>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</si>
  <si>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</si>
  <si>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</si>
  <si>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</si>
  <si>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ذوب-500-1403/09/28</t>
  </si>
  <si>
    <t>نقل از صفحه قبل</t>
  </si>
  <si>
    <t>نقل به صفحه بعد</t>
  </si>
  <si>
    <t>ضتاب60001</t>
  </si>
  <si>
    <t>اختیارخ برکت-5395-1403/04/20</t>
  </si>
  <si>
    <t>اختیارخ برکت-5895-1403/04/20</t>
  </si>
  <si>
    <t>اختیارخ خاور-1590-14030521</t>
  </si>
  <si>
    <t>اختیارخ خاور-1690-14030521</t>
  </si>
  <si>
    <t>اختیارخ خاور-2090-14030521</t>
  </si>
  <si>
    <t>اختیارخ دی-650-14030508</t>
  </si>
  <si>
    <t>اختیارخ دی-700-14030508</t>
  </si>
  <si>
    <t>اختیارخ ذوب-477-1403/03/23</t>
  </si>
  <si>
    <t>اختیارخ فرابورس-7000-14030305</t>
  </si>
  <si>
    <t>اختیارخ فملی-4130-1403/05/17</t>
  </si>
  <si>
    <t>اختیارخ فولاد-4600-1403/05/31</t>
  </si>
  <si>
    <t>اختیارخ کرمان-1098-14030305</t>
  </si>
  <si>
    <t>اختیارخ کرمان-1198-14030305</t>
  </si>
  <si>
    <t>اختیارخ کرمان-1298-14030305</t>
  </si>
  <si>
    <t>اختیارخ کرمان-998-14030305</t>
  </si>
  <si>
    <t>اختیارخ های وب-678-1403/05/28</t>
  </si>
  <si>
    <t>اختیارخ های وب-778-1403/05/28</t>
  </si>
  <si>
    <t>اختیارخ وبصادر-1783-1403/05/17</t>
  </si>
  <si>
    <t>اختیارخ وبملت-1618-1403/05/24</t>
  </si>
  <si>
    <t>اختیارخ وبملت-1918-1403/05/24</t>
  </si>
  <si>
    <t>اختیارخ وتجارت-1034-1403/04/13</t>
  </si>
  <si>
    <t>اختیارخ وتجارت-1134-1403/04/13</t>
  </si>
  <si>
    <t>اختیارخ وتجارت-1234-1403/04/13</t>
  </si>
  <si>
    <t>اختیارخ وتجارت-1434-1403/04/13</t>
  </si>
  <si>
    <t>اختیارخ وتجارت-1434-1403/06/21</t>
  </si>
  <si>
    <t>اختیارخ وتجارت-1534-1403/04/13</t>
  </si>
  <si>
    <t>اختیارخ وتجارت-934-1403/04/13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</si>
  <si>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</si>
  <si>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</si>
  <si>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</si>
  <si>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مدیر صندوق</t>
  </si>
  <si>
    <t>امضاء</t>
  </si>
  <si>
    <t>شرکت تامین سرمایه دماوند</t>
  </si>
  <si>
    <t>‫برای ماه منتهی به 1403/07/30</t>
  </si>
  <si>
    <t>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</si>
</sst>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_(* #,##0.000_);_(* \(#,##0.000\);_(* &quot;-&quot;??_);_(@_)"/>
  </numFmts>
  <fonts count="2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B Nazanin"/>
      <charset val="178"/>
    </font>
    <font>
      <sz val="16"/>
      <color rgb="FF000000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u/>
      <sz val="14"/>
      <name val="B Nazanin"/>
      <charset val="178"/>
    </font>
    <font>
      <sz val="11"/>
      <name val="Calibri"/>
      <family val="2"/>
    </font>
    <font>
      <sz val="14"/>
      <name val="Calibri"/>
      <family val="2"/>
    </font>
    <font>
      <sz val="14"/>
      <color indexed="8"/>
      <name val="B Nazanin"/>
      <charset val="178"/>
    </font>
    <font>
      <b/>
      <sz val="14"/>
      <color indexed="8"/>
      <name val="B Nazanin"/>
      <charset val="178"/>
    </font>
    <font>
      <b/>
      <u/>
      <sz val="15"/>
      <color rgb="FF000000"/>
      <name val="B Nazanin"/>
      <charset val="178"/>
    </font>
    <font>
      <b/>
      <sz val="10"/>
      <color rgb="FF000000"/>
      <name val="B Nazanin"/>
      <charset val="178"/>
    </font>
    <font>
      <b/>
      <u/>
      <sz val="14"/>
      <color rgb="FF000000"/>
      <name val="B Nazanin"/>
      <charset val="178"/>
    </font>
    <font>
      <sz val="14"/>
      <color rgb="FF000000"/>
      <name val="Arial"/>
      <family val="2"/>
    </font>
    <font>
      <u/>
      <sz val="10"/>
      <color rgb="FF000000"/>
      <name val="Arial"/>
      <family val="2"/>
    </font>
    <font>
      <u/>
      <sz val="14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/>
    <xf numFmtId="0" fontId="12" fillId="0" borderId="0"/>
    <xf numFmtId="0" fontId="12" fillId="0" borderId="0"/>
  </cellStyleXfs>
  <cellXfs count="21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164" fontId="4" fillId="0" borderId="2" xfId="1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2" borderId="0" xfId="0" applyFont="1" applyFill="1" applyAlignment="1">
      <alignment wrapText="1"/>
    </xf>
    <xf numFmtId="3" fontId="9" fillId="2" borderId="0" xfId="0" applyNumberFormat="1" applyFont="1" applyFill="1" applyAlignment="1">
      <alignment wrapText="1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left"/>
    </xf>
    <xf numFmtId="164" fontId="3" fillId="0" borderId="3" xfId="1" applyNumberFormat="1" applyFont="1" applyFill="1" applyBorder="1" applyAlignment="1">
      <alignment vertical="center" wrapText="1"/>
    </xf>
    <xf numFmtId="164" fontId="4" fillId="0" borderId="0" xfId="1" applyNumberFormat="1" applyFont="1" applyFill="1" applyAlignment="1">
      <alignment vertical="top"/>
    </xf>
    <xf numFmtId="164" fontId="0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15" fillId="0" borderId="0" xfId="4" applyFont="1"/>
    <xf numFmtId="0" fontId="16" fillId="0" borderId="0" xfId="3" applyFont="1"/>
    <xf numFmtId="0" fontId="16" fillId="0" borderId="0" xfId="5" applyFont="1"/>
    <xf numFmtId="0" fontId="17" fillId="0" borderId="0" xfId="6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64" fontId="4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Fill="1" applyBorder="1" applyAlignment="1">
      <alignment horizontal="right" vertical="top" shrinkToFit="1"/>
    </xf>
    <xf numFmtId="164" fontId="4" fillId="0" borderId="0" xfId="1" applyNumberFormat="1" applyFont="1" applyFill="1" applyAlignment="1">
      <alignment horizontal="center" vertical="top" shrinkToFit="1"/>
    </xf>
    <xf numFmtId="164" fontId="4" fillId="0" borderId="0" xfId="1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64" fontId="4" fillId="0" borderId="2" xfId="1" applyNumberFormat="1" applyFont="1" applyFill="1" applyBorder="1" applyAlignment="1">
      <alignment horizontal="right" vertical="top" shrinkToFit="1"/>
    </xf>
    <xf numFmtId="164" fontId="5" fillId="0" borderId="0" xfId="1" applyNumberFormat="1" applyFont="1" applyAlignment="1">
      <alignment horizontal="left" shrinkToFit="1"/>
    </xf>
    <xf numFmtId="164" fontId="4" fillId="0" borderId="2" xfId="1" applyNumberFormat="1" applyFont="1" applyFill="1" applyBorder="1" applyAlignment="1">
      <alignment horizontal="center" vertical="top" shrinkToFit="1"/>
    </xf>
    <xf numFmtId="164" fontId="4" fillId="0" borderId="4" xfId="1" applyNumberFormat="1" applyFont="1" applyFill="1" applyBorder="1" applyAlignment="1">
      <alignment horizontal="right" vertical="top" shrinkToFit="1"/>
    </xf>
    <xf numFmtId="164" fontId="4" fillId="0" borderId="5" xfId="1" applyNumberFormat="1" applyFont="1" applyFill="1" applyBorder="1" applyAlignment="1">
      <alignment horizontal="right" vertical="top" shrinkToFit="1"/>
    </xf>
    <xf numFmtId="0" fontId="19" fillId="0" borderId="1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shrinkToFit="1"/>
    </xf>
    <xf numFmtId="164" fontId="4" fillId="0" borderId="0" xfId="1" applyNumberFormat="1" applyFont="1" applyFill="1" applyAlignment="1">
      <alignment vertical="top" shrinkToFit="1"/>
    </xf>
    <xf numFmtId="0" fontId="3" fillId="0" borderId="0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2" fontId="0" fillId="0" borderId="0" xfId="0" applyNumberFormat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4" fillId="0" borderId="2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4" fillId="0" borderId="5" xfId="0" applyNumberFormat="1" applyFont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166" fontId="4" fillId="0" borderId="5" xfId="1" applyNumberFormat="1" applyFont="1" applyFill="1" applyBorder="1" applyAlignment="1">
      <alignment horizontal="center" vertical="top"/>
    </xf>
    <xf numFmtId="166" fontId="4" fillId="0" borderId="2" xfId="1" applyNumberFormat="1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center"/>
    </xf>
    <xf numFmtId="43" fontId="4" fillId="0" borderId="0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right" vertical="top"/>
    </xf>
    <xf numFmtId="164" fontId="4" fillId="0" borderId="8" xfId="1" applyNumberFormat="1" applyFont="1" applyFill="1" applyBorder="1" applyAlignment="1">
      <alignment horizontal="right" vertical="top"/>
    </xf>
    <xf numFmtId="43" fontId="4" fillId="0" borderId="8" xfId="1" applyNumberFormat="1" applyFont="1" applyFill="1" applyBorder="1" applyAlignment="1">
      <alignment horizontal="right" vertical="top"/>
    </xf>
    <xf numFmtId="43" fontId="4" fillId="0" borderId="2" xfId="1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 shrinkToFit="1"/>
    </xf>
    <xf numFmtId="43" fontId="4" fillId="0" borderId="0" xfId="1" applyFont="1" applyFill="1" applyBorder="1" applyAlignment="1">
      <alignment horizontal="center" vertical="top" shrinkToFit="1"/>
    </xf>
    <xf numFmtId="0" fontId="0" fillId="0" borderId="0" xfId="0" applyAlignment="1">
      <alignment horizontal="left" shrinkToFit="1"/>
    </xf>
    <xf numFmtId="164" fontId="4" fillId="0" borderId="2" xfId="1" applyNumberFormat="1" applyFont="1" applyFill="1" applyBorder="1" applyAlignment="1">
      <alignment horizontal="right" vertical="center"/>
    </xf>
    <xf numFmtId="164" fontId="0" fillId="0" borderId="0" xfId="1" applyNumberFormat="1" applyFont="1" applyAlignment="1">
      <alignment horizontal="left" vertical="center"/>
    </xf>
    <xf numFmtId="164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164" fontId="4" fillId="0" borderId="8" xfId="1" applyNumberFormat="1" applyFont="1" applyFill="1" applyBorder="1" applyAlignment="1">
      <alignment horizontal="right" vertical="top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37" fontId="13" fillId="0" borderId="0" xfId="3" applyNumberFormat="1" applyFont="1" applyAlignment="1">
      <alignment horizontal="center" vertical="center"/>
    </xf>
    <xf numFmtId="37" fontId="13" fillId="0" borderId="0" xfId="3" applyNumberFormat="1" applyFont="1" applyAlignment="1">
      <alignment horizontal="center" vertical="center" wrapText="1"/>
    </xf>
    <xf numFmtId="0" fontId="17" fillId="0" borderId="7" xfId="6" applyFont="1" applyBorder="1" applyAlignment="1">
      <alignment horizontal="center" vertical="center"/>
    </xf>
    <xf numFmtId="164" fontId="4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2" xr:uid="{51DA22B7-A945-4EAC-8BE2-6C13FBA869B1}"/>
    <cellStyle name="Normal 2 2" xfId="6" xr:uid="{ECF7B4C3-71DA-4735-8569-9BA8DABFDE8C}"/>
    <cellStyle name="Normal 3" xfId="4" xr:uid="{78B9CE5D-95F4-4B53-A9E8-F39E7453C383}"/>
    <cellStyle name="Normal 3 2" xfId="5" xr:uid="{A6C3B99D-C818-489A-B77B-4B782408F614}"/>
    <cellStyle name="Normal 4" xfId="3" xr:uid="{0B6E9CC5-2FCF-4504-AA66-95027F78D2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0</xdr:rowOff>
    </xdr:from>
    <xdr:to>
      <xdr:col>6</xdr:col>
      <xdr:colOff>75855</xdr:colOff>
      <xdr:row>8</xdr:row>
      <xdr:rowOff>192338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9F72DA-6070-43CE-80D5-6966398B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95770" y="238125"/>
          <a:ext cx="2419005" cy="1859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11</xdr:col>
      <xdr:colOff>508424</xdr:colOff>
      <xdr:row>39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8822CC-7456-41A2-859E-9C3DFD2B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72376" y="9525"/>
          <a:ext cx="7471199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tabrizi\Downloads\&#1578;&#1585;&#1575;&#1586;%20&#1570;&#1586;&#1605;&#1575;&#1740;&#1588;&#1740;%20&#1578;&#1601;&#1589;&#1740;&#1604;&#1740;%20-%202024-10-26T150920.44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8;&#1585;&#1575;&#15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13">
          <cell r="F13">
            <v>3356469</v>
          </cell>
          <cell r="G1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قق نیافته"/>
      <sheetName val="فروش سهم"/>
      <sheetName val="فروش اختیار"/>
      <sheetName val="تحقق نیافته 6 ستون"/>
    </sheetNames>
    <sheetDataSet>
      <sheetData sheetId="0"/>
      <sheetData sheetId="1"/>
      <sheetData sheetId="2"/>
      <sheetData sheetId="3">
        <row r="1">
          <cell r="C1" t="str">
            <v>نام حساب</v>
          </cell>
          <cell r="D1"/>
          <cell r="E1" t="str">
            <v>بدهکار تا دوره</v>
          </cell>
          <cell r="F1" t="str">
            <v>بستانکار تا دوره</v>
          </cell>
          <cell r="G1" t="str">
            <v>بدهکار</v>
          </cell>
          <cell r="H1" t="str">
            <v>بستانکار</v>
          </cell>
          <cell r="I1" t="str">
            <v>مانده بدهکار</v>
          </cell>
          <cell r="J1" t="str">
            <v>مانده بستانکار</v>
          </cell>
          <cell r="K1" t="str">
            <v>تحقق</v>
          </cell>
        </row>
        <row r="2">
          <cell r="C2" t="str">
            <v>بیمه کوثر</v>
          </cell>
          <cell r="D2"/>
          <cell r="E2">
            <v>706429061</v>
          </cell>
          <cell r="F2">
            <v>371774700</v>
          </cell>
          <cell r="G2">
            <v>0</v>
          </cell>
          <cell r="H2">
            <v>334654361</v>
          </cell>
          <cell r="I2">
            <v>0</v>
          </cell>
          <cell r="J2">
            <v>0</v>
          </cell>
          <cell r="K2">
            <v>334654361</v>
          </cell>
        </row>
        <row r="3">
          <cell r="C3" t="str">
            <v>داده گسترعصرنوین-های وب</v>
          </cell>
          <cell r="D3"/>
          <cell r="E3">
            <v>1950638231</v>
          </cell>
          <cell r="F3">
            <v>1379948161</v>
          </cell>
          <cell r="G3">
            <v>297346201</v>
          </cell>
          <cell r="H3">
            <v>144805252</v>
          </cell>
          <cell r="I3">
            <v>723231019</v>
          </cell>
          <cell r="J3">
            <v>0</v>
          </cell>
          <cell r="K3">
            <v>-152540949</v>
          </cell>
        </row>
        <row r="4">
          <cell r="C4" t="str">
            <v>سرمایه گذاری صدرتامین</v>
          </cell>
          <cell r="D4"/>
          <cell r="E4">
            <v>5884776000</v>
          </cell>
          <cell r="F4">
            <v>7415613000</v>
          </cell>
          <cell r="G4">
            <v>1610361000</v>
          </cell>
          <cell r="H4">
            <v>2186910000</v>
          </cell>
          <cell r="I4">
            <v>0</v>
          </cell>
          <cell r="J4">
            <v>2107386000</v>
          </cell>
          <cell r="K4">
            <v>576549000</v>
          </cell>
        </row>
        <row r="5">
          <cell r="C5" t="str">
            <v>سرمایه گذاری تامین اجتماعی</v>
          </cell>
          <cell r="D5"/>
          <cell r="E5">
            <v>481730142925</v>
          </cell>
          <cell r="F5">
            <v>563007198361</v>
          </cell>
          <cell r="G5">
            <v>213915820107</v>
          </cell>
          <cell r="H5">
            <v>47822015853</v>
          </cell>
          <cell r="I5">
            <v>84816748818</v>
          </cell>
          <cell r="J5">
            <v>0</v>
          </cell>
          <cell r="K5">
            <v>-166093804254</v>
          </cell>
        </row>
        <row r="6">
          <cell r="C6" t="str">
            <v>پالایش نفت بندرعباس</v>
          </cell>
          <cell r="D6"/>
          <cell r="E6">
            <v>18901204657</v>
          </cell>
          <cell r="F6">
            <v>11045774230</v>
          </cell>
          <cell r="G6">
            <v>4374396549</v>
          </cell>
          <cell r="H6">
            <v>954973895</v>
          </cell>
          <cell r="I6">
            <v>11274853081</v>
          </cell>
          <cell r="J6">
            <v>0</v>
          </cell>
          <cell r="K6">
            <v>-3419422654</v>
          </cell>
        </row>
        <row r="7">
          <cell r="C7" t="str">
            <v>س. توسعه و عمران استان کرمان</v>
          </cell>
          <cell r="D7"/>
          <cell r="E7">
            <v>39849233785</v>
          </cell>
          <cell r="F7">
            <v>29890131701</v>
          </cell>
          <cell r="G7">
            <v>11690089631</v>
          </cell>
          <cell r="H7">
            <v>3154850465</v>
          </cell>
          <cell r="I7">
            <v>18494341250</v>
          </cell>
          <cell r="J7">
            <v>0</v>
          </cell>
          <cell r="K7">
            <v>-8535239166</v>
          </cell>
        </row>
        <row r="8">
          <cell r="C8" t="str">
            <v>آهن و فولاد غدیر ایرانیان</v>
          </cell>
          <cell r="D8"/>
          <cell r="E8">
            <v>10409437212</v>
          </cell>
          <cell r="F8">
            <v>4414338520</v>
          </cell>
          <cell r="G8">
            <v>1226767045</v>
          </cell>
          <cell r="H8">
            <v>0</v>
          </cell>
          <cell r="I8">
            <v>7221865737</v>
          </cell>
          <cell r="J8">
            <v>0</v>
          </cell>
          <cell r="K8">
            <v>-1226767045</v>
          </cell>
        </row>
        <row r="9">
          <cell r="C9" t="str">
            <v>بین المللی توسعه ص. معادن غدیر</v>
          </cell>
          <cell r="D9"/>
          <cell r="E9">
            <v>248002574</v>
          </cell>
          <cell r="F9">
            <v>200223460</v>
          </cell>
          <cell r="G9">
            <v>203142016</v>
          </cell>
          <cell r="H9">
            <v>45024958</v>
          </cell>
          <cell r="I9">
            <v>205896172</v>
          </cell>
          <cell r="J9">
            <v>0</v>
          </cell>
          <cell r="K9">
            <v>-158117058</v>
          </cell>
        </row>
        <row r="10">
          <cell r="C10" t="str">
            <v>ذوب آهن اصفهان</v>
          </cell>
          <cell r="D10"/>
          <cell r="E10">
            <v>9945007926</v>
          </cell>
          <cell r="F10">
            <v>10361074028</v>
          </cell>
          <cell r="G10">
            <v>3072130581</v>
          </cell>
          <cell r="H10">
            <v>859117585</v>
          </cell>
          <cell r="I10">
            <v>1796946894</v>
          </cell>
          <cell r="J10">
            <v>0</v>
          </cell>
          <cell r="K10">
            <v>-2213012996</v>
          </cell>
        </row>
        <row r="11">
          <cell r="C11" t="str">
            <v>تامین سرمایه دماوند</v>
          </cell>
          <cell r="D11"/>
          <cell r="E11">
            <v>324725263</v>
          </cell>
          <cell r="F11">
            <v>503403095</v>
          </cell>
          <cell r="G11">
            <v>10822024</v>
          </cell>
          <cell r="H11">
            <v>65952792</v>
          </cell>
          <cell r="I11">
            <v>0</v>
          </cell>
          <cell r="J11">
            <v>233808600</v>
          </cell>
          <cell r="K11">
            <v>55130768</v>
          </cell>
        </row>
        <row r="12">
          <cell r="C12" t="str">
            <v>صبا فولاد خلیج فارس</v>
          </cell>
          <cell r="D12"/>
          <cell r="E12">
            <v>11869288010</v>
          </cell>
          <cell r="F12">
            <v>11933503649</v>
          </cell>
          <cell r="G12">
            <v>415274596</v>
          </cell>
          <cell r="H12">
            <v>322866069</v>
          </cell>
          <cell r="I12">
            <v>28192888</v>
          </cell>
          <cell r="J12">
            <v>0</v>
          </cell>
          <cell r="K12">
            <v>-92408527</v>
          </cell>
        </row>
        <row r="13">
          <cell r="C13" t="str">
            <v>ایران خودرو دیزل</v>
          </cell>
          <cell r="D13"/>
          <cell r="E13">
            <v>414976376</v>
          </cell>
          <cell r="F13">
            <v>301559081</v>
          </cell>
          <cell r="G13">
            <v>49532915</v>
          </cell>
          <cell r="H13">
            <v>21377363</v>
          </cell>
          <cell r="I13">
            <v>141572847</v>
          </cell>
          <cell r="J13">
            <v>0</v>
          </cell>
          <cell r="K13">
            <v>-28155552</v>
          </cell>
        </row>
        <row r="14">
          <cell r="C14" t="str">
            <v>بیمه اتکایی ایران معین</v>
          </cell>
          <cell r="D14"/>
          <cell r="E14">
            <v>3830003950</v>
          </cell>
          <cell r="F14">
            <v>4124669262</v>
          </cell>
          <cell r="G14">
            <v>631407638</v>
          </cell>
          <cell r="H14">
            <v>87090709</v>
          </cell>
          <cell r="I14">
            <v>249651617</v>
          </cell>
          <cell r="J14">
            <v>0</v>
          </cell>
          <cell r="K14">
            <v>-544316929</v>
          </cell>
        </row>
        <row r="15">
          <cell r="C15" t="str">
            <v>نورایستا پلاستیک</v>
          </cell>
          <cell r="D15"/>
          <cell r="E15">
            <v>1608838210</v>
          </cell>
          <cell r="F15">
            <v>1935315928</v>
          </cell>
          <cell r="G15">
            <v>140558670</v>
          </cell>
          <cell r="H15">
            <v>105419002</v>
          </cell>
          <cell r="I15">
            <v>0</v>
          </cell>
          <cell r="J15">
            <v>291338050</v>
          </cell>
          <cell r="K15">
            <v>-35139668</v>
          </cell>
        </row>
        <row r="16">
          <cell r="C16" t="str">
            <v>گواهی سپرده کالایی شمش طلا</v>
          </cell>
          <cell r="D16"/>
          <cell r="E16">
            <v>15017880284</v>
          </cell>
          <cell r="F16">
            <v>19801828706</v>
          </cell>
          <cell r="G16">
            <v>6148460700</v>
          </cell>
          <cell r="H16">
            <v>18504215216</v>
          </cell>
          <cell r="I16">
            <v>0</v>
          </cell>
          <cell r="J16">
            <v>17139702938</v>
          </cell>
          <cell r="K16">
            <v>12355754516</v>
          </cell>
        </row>
        <row r="17">
          <cell r="C17" t="str">
            <v>اختیارخ فصبا-3200-14030715</v>
          </cell>
          <cell r="D17"/>
          <cell r="E17">
            <v>400180</v>
          </cell>
          <cell r="F17">
            <v>149601</v>
          </cell>
          <cell r="G17">
            <v>0</v>
          </cell>
          <cell r="H17">
            <v>250579</v>
          </cell>
          <cell r="I17">
            <v>0</v>
          </cell>
          <cell r="J17">
            <v>0</v>
          </cell>
          <cell r="K17">
            <v>250579</v>
          </cell>
        </row>
        <row r="18">
          <cell r="C18" t="str">
            <v>اختیارخ فصبا-3400-14030715</v>
          </cell>
          <cell r="D18"/>
          <cell r="E18">
            <v>6127128689</v>
          </cell>
          <cell r="F18">
            <v>4774828270</v>
          </cell>
          <cell r="G18">
            <v>0</v>
          </cell>
          <cell r="H18">
            <v>1352300419</v>
          </cell>
          <cell r="I18">
            <v>0</v>
          </cell>
          <cell r="J18">
            <v>0</v>
          </cell>
          <cell r="K18">
            <v>1352300419</v>
          </cell>
        </row>
        <row r="19">
          <cell r="C19" t="str">
            <v>اختیارخ فصبا-3600-14030715</v>
          </cell>
          <cell r="D19"/>
          <cell r="E19">
            <v>13289507761</v>
          </cell>
          <cell r="F19">
            <v>10669152166</v>
          </cell>
          <cell r="G19">
            <v>396029996</v>
          </cell>
          <cell r="H19">
            <v>3016385594</v>
          </cell>
          <cell r="I19">
            <v>0</v>
          </cell>
          <cell r="J19">
            <v>3</v>
          </cell>
          <cell r="K19">
            <v>2620355598</v>
          </cell>
        </row>
        <row r="20">
          <cell r="C20" t="str">
            <v>اختیارخ اهرم-18000-1403/07/25</v>
          </cell>
          <cell r="D20"/>
          <cell r="E20">
            <v>5190195743</v>
          </cell>
          <cell r="F20">
            <v>3954999323</v>
          </cell>
          <cell r="G20">
            <v>406755497</v>
          </cell>
          <cell r="H20">
            <v>1641951917</v>
          </cell>
          <cell r="I20">
            <v>0</v>
          </cell>
          <cell r="J20">
            <v>0</v>
          </cell>
          <cell r="K20">
            <v>1235196420</v>
          </cell>
        </row>
        <row r="21">
          <cell r="C21" t="str">
            <v>اختیارخ اهرم-20000-1403/07/25</v>
          </cell>
          <cell r="D21"/>
          <cell r="E21">
            <v>244741641</v>
          </cell>
          <cell r="F21">
            <v>344965141</v>
          </cell>
          <cell r="G21">
            <v>157656054</v>
          </cell>
          <cell r="H21">
            <v>57432554</v>
          </cell>
          <cell r="I21">
            <v>0</v>
          </cell>
          <cell r="J21">
            <v>0</v>
          </cell>
          <cell r="K21">
            <v>-100223500</v>
          </cell>
        </row>
        <row r="22">
          <cell r="C22" t="str">
            <v>اختیارخ آساس-40000-14031030</v>
          </cell>
          <cell r="D22"/>
          <cell r="E22">
            <v>10136975274</v>
          </cell>
          <cell r="F22">
            <v>9712526013</v>
          </cell>
          <cell r="G22">
            <v>31320238680</v>
          </cell>
          <cell r="H22">
            <v>4978443850</v>
          </cell>
          <cell r="I22">
            <v>26766244091</v>
          </cell>
          <cell r="J22">
            <v>0</v>
          </cell>
          <cell r="K22">
            <v>-26341794830</v>
          </cell>
        </row>
        <row r="23">
          <cell r="C23" t="str">
            <v>اختیارخ آساس-45000-14031030</v>
          </cell>
          <cell r="D23"/>
          <cell r="E23">
            <v>52486480</v>
          </cell>
          <cell r="F23">
            <v>52505792</v>
          </cell>
          <cell r="G23">
            <v>19494978</v>
          </cell>
          <cell r="H23">
            <v>56985322</v>
          </cell>
          <cell r="I23">
            <v>0</v>
          </cell>
          <cell r="J23">
            <v>37509656</v>
          </cell>
          <cell r="K23">
            <v>37490344</v>
          </cell>
        </row>
        <row r="24">
          <cell r="C24" t="str">
            <v>اختیارخ شستا-700-1403/07/11</v>
          </cell>
          <cell r="D24"/>
          <cell r="E24">
            <v>39129916</v>
          </cell>
          <cell r="F24">
            <v>24901932</v>
          </cell>
          <cell r="G24">
            <v>9497552</v>
          </cell>
          <cell r="H24">
            <v>23725536</v>
          </cell>
          <cell r="I24">
            <v>0</v>
          </cell>
          <cell r="J24">
            <v>0</v>
          </cell>
          <cell r="K24">
            <v>14227984</v>
          </cell>
        </row>
        <row r="25">
          <cell r="C25" t="str">
            <v>اختیارخ شستا-800-1403/07/11</v>
          </cell>
          <cell r="D25"/>
          <cell r="E25">
            <v>19195055</v>
          </cell>
          <cell r="F25">
            <v>5213080</v>
          </cell>
          <cell r="G25">
            <v>3799021</v>
          </cell>
          <cell r="H25">
            <v>17780996</v>
          </cell>
          <cell r="I25">
            <v>0</v>
          </cell>
          <cell r="J25">
            <v>0</v>
          </cell>
          <cell r="K25">
            <v>13981975</v>
          </cell>
        </row>
        <row r="26">
          <cell r="C26" t="str">
            <v>اختیارخ شستا-1000-1403/07/11</v>
          </cell>
          <cell r="D26"/>
          <cell r="E26">
            <v>18135237435</v>
          </cell>
          <cell r="F26">
            <v>13604695802</v>
          </cell>
          <cell r="G26">
            <v>4245370534</v>
          </cell>
          <cell r="H26">
            <v>8775912167</v>
          </cell>
          <cell r="I26">
            <v>0</v>
          </cell>
          <cell r="J26">
            <v>0</v>
          </cell>
          <cell r="K26">
            <v>4530541633</v>
          </cell>
        </row>
        <row r="27">
          <cell r="C27" t="str">
            <v>اختیارخ شستا-1100-1403/07/11</v>
          </cell>
          <cell r="D27"/>
          <cell r="E27">
            <v>11030061006</v>
          </cell>
          <cell r="F27">
            <v>8995545053</v>
          </cell>
          <cell r="G27">
            <v>117801657</v>
          </cell>
          <cell r="H27">
            <v>2152317610</v>
          </cell>
          <cell r="I27">
            <v>0</v>
          </cell>
          <cell r="J27">
            <v>0</v>
          </cell>
          <cell r="K27">
            <v>2034515953</v>
          </cell>
        </row>
        <row r="28">
          <cell r="C28" t="str">
            <v>اختیارخ شستا-1200-1403/07/11</v>
          </cell>
          <cell r="D28"/>
          <cell r="E28">
            <v>3206533638</v>
          </cell>
          <cell r="F28">
            <v>5477154311</v>
          </cell>
          <cell r="G28">
            <v>2728918621</v>
          </cell>
          <cell r="H28">
            <v>458297957</v>
          </cell>
          <cell r="I28">
            <v>0</v>
          </cell>
          <cell r="J28">
            <v>9</v>
          </cell>
          <cell r="K28">
            <v>-2270620664</v>
          </cell>
        </row>
        <row r="29">
          <cell r="C29" t="str">
            <v>اختیارخ شستا-1100-1403/08/09</v>
          </cell>
          <cell r="D29"/>
          <cell r="E29">
            <v>15514606720</v>
          </cell>
          <cell r="F29">
            <v>16376845153</v>
          </cell>
          <cell r="G29">
            <v>9944190105</v>
          </cell>
          <cell r="H29">
            <v>16827561804</v>
          </cell>
          <cell r="I29">
            <v>0</v>
          </cell>
          <cell r="J29">
            <v>7745610132</v>
          </cell>
          <cell r="K29">
            <v>6883371699</v>
          </cell>
        </row>
        <row r="30">
          <cell r="C30" t="str">
            <v>اختیارخ شستا-1200-1403/08/09</v>
          </cell>
          <cell r="D30"/>
          <cell r="E30">
            <v>2281874571</v>
          </cell>
          <cell r="F30">
            <v>2527102620</v>
          </cell>
          <cell r="G30">
            <v>7164207149</v>
          </cell>
          <cell r="H30">
            <v>9776940303</v>
          </cell>
          <cell r="I30">
            <v>0</v>
          </cell>
          <cell r="J30">
            <v>2857961203</v>
          </cell>
          <cell r="K30">
            <v>2612733154</v>
          </cell>
        </row>
        <row r="31">
          <cell r="C31" t="str">
            <v>اختیارخ شستا-700-1403/08/09</v>
          </cell>
          <cell r="D31"/>
          <cell r="E31">
            <v>4748775</v>
          </cell>
          <cell r="F31">
            <v>2604864</v>
          </cell>
          <cell r="G31">
            <v>2949240</v>
          </cell>
          <cell r="H31">
            <v>7897966</v>
          </cell>
          <cell r="I31">
            <v>0</v>
          </cell>
          <cell r="J31">
            <v>2804815</v>
          </cell>
          <cell r="K31">
            <v>4948726</v>
          </cell>
        </row>
        <row r="32">
          <cell r="C32" t="str">
            <v>اختیارخ شستا-800-1403/08/09</v>
          </cell>
          <cell r="D32"/>
          <cell r="E32">
            <v>90976</v>
          </cell>
          <cell r="F32">
            <v>22071</v>
          </cell>
          <cell r="G32">
            <v>140961</v>
          </cell>
          <cell r="H32">
            <v>209943</v>
          </cell>
          <cell r="I32">
            <v>0</v>
          </cell>
          <cell r="J32">
            <v>77</v>
          </cell>
          <cell r="K32">
            <v>68982</v>
          </cell>
        </row>
        <row r="33">
          <cell r="C33" t="str">
            <v>اختیارخ شستا-1000-1403/08/09</v>
          </cell>
          <cell r="D33"/>
          <cell r="E33">
            <v>1529869746</v>
          </cell>
          <cell r="F33">
            <v>1162892242</v>
          </cell>
          <cell r="G33">
            <v>457094264</v>
          </cell>
          <cell r="H33">
            <v>946838122</v>
          </cell>
          <cell r="I33">
            <v>0</v>
          </cell>
          <cell r="J33">
            <v>122766354</v>
          </cell>
          <cell r="K33">
            <v>489743858</v>
          </cell>
        </row>
        <row r="34">
          <cell r="C34" t="str">
            <v>اختیارخ خودرو-2000-1403/08/02</v>
          </cell>
          <cell r="D34"/>
          <cell r="E34">
            <v>1252733223</v>
          </cell>
          <cell r="F34">
            <v>1479271357</v>
          </cell>
          <cell r="G34">
            <v>365863760</v>
          </cell>
          <cell r="H34">
            <v>1008676193</v>
          </cell>
          <cell r="I34">
            <v>0</v>
          </cell>
          <cell r="J34">
            <v>869350567</v>
          </cell>
          <cell r="K34">
            <v>642812433</v>
          </cell>
        </row>
        <row r="35">
          <cell r="C35" t="str">
            <v>اختیارخ خودرو-2800-1403/07/04</v>
          </cell>
          <cell r="D35"/>
          <cell r="E35">
            <v>135428505</v>
          </cell>
          <cell r="F35">
            <v>346041750</v>
          </cell>
          <cell r="G35">
            <v>210613245</v>
          </cell>
          <cell r="H35">
            <v>0</v>
          </cell>
          <cell r="I35">
            <v>0</v>
          </cell>
          <cell r="J35">
            <v>0</v>
          </cell>
          <cell r="K35">
            <v>-210613245</v>
          </cell>
        </row>
        <row r="36">
          <cell r="C36" t="str">
            <v>اختیارخ خودرو-1900-1403/07/04</v>
          </cell>
          <cell r="D36"/>
          <cell r="E36">
            <v>603842</v>
          </cell>
          <cell r="F36">
            <v>224198</v>
          </cell>
          <cell r="G36">
            <v>121969</v>
          </cell>
          <cell r="H36">
            <v>501613</v>
          </cell>
          <cell r="I36">
            <v>0</v>
          </cell>
          <cell r="J36">
            <v>0</v>
          </cell>
          <cell r="K36">
            <v>379644</v>
          </cell>
        </row>
        <row r="37">
          <cell r="C37" t="str">
            <v>اختیارخ خودرو-2200-1403/07/04</v>
          </cell>
          <cell r="D37"/>
          <cell r="E37">
            <v>6506415</v>
          </cell>
          <cell r="F37">
            <v>5782503</v>
          </cell>
          <cell r="G37">
            <v>1307662</v>
          </cell>
          <cell r="H37">
            <v>2031574</v>
          </cell>
          <cell r="I37">
            <v>0</v>
          </cell>
          <cell r="J37">
            <v>0</v>
          </cell>
          <cell r="K37">
            <v>723912</v>
          </cell>
        </row>
        <row r="38">
          <cell r="C38" t="str">
            <v>اختیارخ خودرو-2400-1403/07/04</v>
          </cell>
          <cell r="D38"/>
          <cell r="E38">
            <v>22525896688</v>
          </cell>
          <cell r="F38">
            <v>20571081096</v>
          </cell>
          <cell r="G38">
            <v>1500272578</v>
          </cell>
          <cell r="H38">
            <v>3455088166</v>
          </cell>
          <cell r="I38">
            <v>4</v>
          </cell>
          <cell r="J38">
            <v>0</v>
          </cell>
          <cell r="K38">
            <v>1954815588</v>
          </cell>
        </row>
        <row r="39">
          <cell r="C39" t="str">
            <v>اختیارخ خودرو-1900-1403/08/02</v>
          </cell>
          <cell r="D39"/>
          <cell r="E39">
            <v>8005935</v>
          </cell>
          <cell r="F39">
            <v>9207456</v>
          </cell>
          <cell r="G39">
            <v>4718783</v>
          </cell>
          <cell r="H39">
            <v>6238391</v>
          </cell>
          <cell r="I39">
            <v>0</v>
          </cell>
          <cell r="J39">
            <v>2721129</v>
          </cell>
          <cell r="K39">
            <v>1519608</v>
          </cell>
        </row>
        <row r="40">
          <cell r="C40" t="str">
            <v>اختیارخ خودرو-2200-1403/08/02</v>
          </cell>
          <cell r="D40"/>
          <cell r="E40">
            <v>16735689</v>
          </cell>
          <cell r="F40">
            <v>4591483</v>
          </cell>
          <cell r="G40">
            <v>6973198</v>
          </cell>
          <cell r="H40">
            <v>28927544</v>
          </cell>
          <cell r="I40">
            <v>0</v>
          </cell>
          <cell r="J40">
            <v>9810140</v>
          </cell>
          <cell r="K40">
            <v>21954346</v>
          </cell>
        </row>
        <row r="41">
          <cell r="C41" t="str">
            <v>اختیارخ خودرو-2400-1403/08/02</v>
          </cell>
          <cell r="D41"/>
          <cell r="E41">
            <v>34447969812</v>
          </cell>
          <cell r="F41">
            <v>25029280374</v>
          </cell>
          <cell r="G41">
            <v>38702747601</v>
          </cell>
          <cell r="H41">
            <v>49396491825</v>
          </cell>
          <cell r="I41">
            <v>0</v>
          </cell>
          <cell r="J41">
            <v>1275054786</v>
          </cell>
          <cell r="K41">
            <v>10693744224</v>
          </cell>
        </row>
        <row r="42">
          <cell r="C42" t="str">
            <v>اختیارخ خودرو-2600-1403/08/02</v>
          </cell>
          <cell r="D42"/>
          <cell r="E42">
            <v>4514517290</v>
          </cell>
          <cell r="F42">
            <v>2309989561</v>
          </cell>
          <cell r="G42">
            <v>17501238834</v>
          </cell>
          <cell r="H42">
            <v>19705766556</v>
          </cell>
          <cell r="I42">
            <v>7</v>
          </cell>
          <cell r="J42">
            <v>0</v>
          </cell>
          <cell r="K42">
            <v>2204527722</v>
          </cell>
        </row>
        <row r="43">
          <cell r="C43" t="str">
            <v>اختیارخ خودرو-2800-1403/08/02</v>
          </cell>
          <cell r="D43"/>
          <cell r="E43">
            <v>0</v>
          </cell>
          <cell r="F43">
            <v>0</v>
          </cell>
          <cell r="G43">
            <v>263429802</v>
          </cell>
          <cell r="H43">
            <v>263429801</v>
          </cell>
          <cell r="I43">
            <v>1</v>
          </cell>
          <cell r="J43">
            <v>0</v>
          </cell>
          <cell r="K43">
            <v>-1</v>
          </cell>
        </row>
        <row r="44">
          <cell r="C44" t="str">
            <v>اختیارخ وتجارت-1300-1403/07/11</v>
          </cell>
          <cell r="D44"/>
          <cell r="E44">
            <v>374903437</v>
          </cell>
          <cell r="F44">
            <v>114980687</v>
          </cell>
          <cell r="G44">
            <v>80979142</v>
          </cell>
          <cell r="H44">
            <v>340901892</v>
          </cell>
          <cell r="I44">
            <v>0</v>
          </cell>
          <cell r="J44">
            <v>0</v>
          </cell>
          <cell r="K44">
            <v>259922750</v>
          </cell>
        </row>
        <row r="45">
          <cell r="C45" t="str">
            <v>اختیارخ وبصادر-1600-1403/07/18</v>
          </cell>
          <cell r="D45"/>
          <cell r="E45">
            <v>58784859</v>
          </cell>
          <cell r="F45">
            <v>2472</v>
          </cell>
          <cell r="G45">
            <v>185952104</v>
          </cell>
          <cell r="H45">
            <v>244734491</v>
          </cell>
          <cell r="I45">
            <v>0</v>
          </cell>
          <cell r="J45">
            <v>0</v>
          </cell>
          <cell r="K45">
            <v>58782387</v>
          </cell>
        </row>
        <row r="46">
          <cell r="C46" t="str">
            <v>اختیارخ وبصادر-1700-1403/07/18</v>
          </cell>
          <cell r="D46"/>
          <cell r="E46">
            <v>13496523</v>
          </cell>
          <cell r="F46">
            <v>6001287</v>
          </cell>
          <cell r="G46">
            <v>47490601</v>
          </cell>
          <cell r="H46">
            <v>54985837</v>
          </cell>
          <cell r="I46">
            <v>0</v>
          </cell>
          <cell r="J46">
            <v>0</v>
          </cell>
          <cell r="K46">
            <v>7495236</v>
          </cell>
        </row>
        <row r="47">
          <cell r="C47" t="str">
            <v>اختیارخ وبملت-1900-1403/07/25</v>
          </cell>
          <cell r="D47"/>
          <cell r="E47">
            <v>14650221</v>
          </cell>
          <cell r="F47">
            <v>13733972</v>
          </cell>
          <cell r="G47">
            <v>8771253</v>
          </cell>
          <cell r="H47">
            <v>9687502</v>
          </cell>
          <cell r="I47">
            <v>0</v>
          </cell>
          <cell r="J47">
            <v>0</v>
          </cell>
          <cell r="K47">
            <v>916249</v>
          </cell>
        </row>
        <row r="48">
          <cell r="C48" t="str">
            <v>اختیارخ وبملت-2000-1403/07/25</v>
          </cell>
          <cell r="D48"/>
          <cell r="E48">
            <v>2557105522</v>
          </cell>
          <cell r="F48">
            <v>2418532870</v>
          </cell>
          <cell r="G48">
            <v>2612242830</v>
          </cell>
          <cell r="H48">
            <v>2750815482</v>
          </cell>
          <cell r="I48">
            <v>0</v>
          </cell>
          <cell r="J48">
            <v>0</v>
          </cell>
          <cell r="K48">
            <v>138572652</v>
          </cell>
        </row>
        <row r="49">
          <cell r="C49" t="str">
            <v>اختیارخ وبملت-2200-1403/07/25</v>
          </cell>
          <cell r="D49"/>
          <cell r="E49">
            <v>205061182</v>
          </cell>
          <cell r="F49">
            <v>164274149</v>
          </cell>
          <cell r="G49">
            <v>3422764408</v>
          </cell>
          <cell r="H49">
            <v>3463551448</v>
          </cell>
          <cell r="I49">
            <v>0</v>
          </cell>
          <cell r="J49">
            <v>7</v>
          </cell>
          <cell r="K49">
            <v>40787040</v>
          </cell>
        </row>
        <row r="50">
          <cell r="C50" t="str">
            <v>اختیارخ کوثر-2000-14030702</v>
          </cell>
          <cell r="D50"/>
          <cell r="E50">
            <v>104674571</v>
          </cell>
          <cell r="F50">
            <v>0</v>
          </cell>
          <cell r="G50">
            <v>0</v>
          </cell>
          <cell r="H50">
            <v>104674571</v>
          </cell>
          <cell r="I50">
            <v>0</v>
          </cell>
          <cell r="J50">
            <v>0</v>
          </cell>
          <cell r="K50">
            <v>104674571</v>
          </cell>
        </row>
        <row r="51">
          <cell r="C51" t="str">
            <v>اختیارخ کوثر-2200-14030702</v>
          </cell>
          <cell r="D51"/>
          <cell r="E51">
            <v>86377751</v>
          </cell>
          <cell r="F51">
            <v>119890111</v>
          </cell>
          <cell r="G51">
            <v>57506180</v>
          </cell>
          <cell r="H51">
            <v>23993820</v>
          </cell>
          <cell r="I51">
            <v>0</v>
          </cell>
          <cell r="J51">
            <v>0</v>
          </cell>
          <cell r="K51">
            <v>-33512360</v>
          </cell>
        </row>
        <row r="52">
          <cell r="C52" t="str">
            <v>اختیارخ ذوب-300-1403/07/22</v>
          </cell>
          <cell r="D52"/>
          <cell r="E52">
            <v>334911732</v>
          </cell>
          <cell r="F52">
            <v>223363531</v>
          </cell>
          <cell r="G52">
            <v>87588505</v>
          </cell>
          <cell r="H52">
            <v>199136706</v>
          </cell>
          <cell r="I52">
            <v>0</v>
          </cell>
          <cell r="J52">
            <v>0</v>
          </cell>
          <cell r="K52">
            <v>111548201</v>
          </cell>
        </row>
        <row r="53">
          <cell r="C53" t="str">
            <v>اختیارخ ذوب-400-1403/07/22</v>
          </cell>
          <cell r="D53"/>
          <cell r="E53">
            <v>2431648596</v>
          </cell>
          <cell r="F53">
            <v>2154903219</v>
          </cell>
          <cell r="G53">
            <v>1076291180</v>
          </cell>
          <cell r="H53">
            <v>1353036549</v>
          </cell>
          <cell r="I53">
            <v>8</v>
          </cell>
          <cell r="J53">
            <v>0</v>
          </cell>
          <cell r="K53">
            <v>276745369</v>
          </cell>
        </row>
        <row r="54">
          <cell r="C54" t="str">
            <v>اختیارخ خساپا-2400-1403/07/25</v>
          </cell>
          <cell r="D54"/>
          <cell r="E54">
            <v>2278687169</v>
          </cell>
          <cell r="F54">
            <v>890255114</v>
          </cell>
          <cell r="G54">
            <v>23603401308</v>
          </cell>
          <cell r="H54">
            <v>24991833363</v>
          </cell>
          <cell r="I54">
            <v>0</v>
          </cell>
          <cell r="J54">
            <v>0</v>
          </cell>
          <cell r="K54">
            <v>1388432055</v>
          </cell>
        </row>
        <row r="55">
          <cell r="C55" t="str">
            <v>اختیارخ خساپا-2600-1403/07/25</v>
          </cell>
          <cell r="D55"/>
          <cell r="E55">
            <v>1112361559</v>
          </cell>
          <cell r="F55">
            <v>1603587818</v>
          </cell>
          <cell r="G55">
            <v>5764758851</v>
          </cell>
          <cell r="H55">
            <v>5273532592</v>
          </cell>
          <cell r="I55">
            <v>0</v>
          </cell>
          <cell r="J55">
            <v>0</v>
          </cell>
          <cell r="K55">
            <v>-491226259</v>
          </cell>
        </row>
        <row r="56">
          <cell r="C56" t="str">
            <v>اختیارخ خساپا-1700-1403/08/30</v>
          </cell>
          <cell r="D56"/>
          <cell r="E56">
            <v>160957</v>
          </cell>
          <cell r="F56">
            <v>372161</v>
          </cell>
          <cell r="G56">
            <v>49987</v>
          </cell>
          <cell r="H56">
            <v>330913</v>
          </cell>
          <cell r="I56">
            <v>0</v>
          </cell>
          <cell r="J56">
            <v>492130</v>
          </cell>
          <cell r="K56">
            <v>280926</v>
          </cell>
        </row>
        <row r="57">
          <cell r="C57" t="str">
            <v>اختیارخ خساپا-1800-1403/08/30</v>
          </cell>
          <cell r="D57"/>
          <cell r="E57">
            <v>2980231</v>
          </cell>
          <cell r="F57">
            <v>1193211</v>
          </cell>
          <cell r="G57">
            <v>494872</v>
          </cell>
          <cell r="H57">
            <v>1825529</v>
          </cell>
          <cell r="I57">
            <v>456363</v>
          </cell>
          <cell r="J57">
            <v>0</v>
          </cell>
          <cell r="K57">
            <v>1330657</v>
          </cell>
        </row>
        <row r="58">
          <cell r="C58" t="str">
            <v>اختیارخ خساپا-1900-1403/08/30</v>
          </cell>
          <cell r="D58"/>
          <cell r="E58">
            <v>133964</v>
          </cell>
          <cell r="F58">
            <v>333119</v>
          </cell>
          <cell r="G58">
            <v>12996</v>
          </cell>
          <cell r="H58">
            <v>356907</v>
          </cell>
          <cell r="I58">
            <v>0</v>
          </cell>
          <cell r="J58">
            <v>543066</v>
          </cell>
          <cell r="K58">
            <v>343911</v>
          </cell>
        </row>
        <row r="59">
          <cell r="C59" t="str">
            <v>اختیارخ خساپا-2000-1403/08/30</v>
          </cell>
          <cell r="D59"/>
          <cell r="E59">
            <v>91776359</v>
          </cell>
          <cell r="F59">
            <v>46311354</v>
          </cell>
          <cell r="G59">
            <v>239338350</v>
          </cell>
          <cell r="H59">
            <v>315218805</v>
          </cell>
          <cell r="I59">
            <v>0</v>
          </cell>
          <cell r="J59">
            <v>30415450</v>
          </cell>
          <cell r="K59">
            <v>75880455</v>
          </cell>
        </row>
        <row r="60">
          <cell r="C60" t="str">
            <v>اختیارخ خساپا-2200-1403/08/30</v>
          </cell>
          <cell r="D60"/>
          <cell r="E60">
            <v>1656191117</v>
          </cell>
          <cell r="F60">
            <v>1215538330</v>
          </cell>
          <cell r="G60">
            <v>1382463915</v>
          </cell>
          <cell r="H60">
            <v>2329955302</v>
          </cell>
          <cell r="I60">
            <v>0</v>
          </cell>
          <cell r="J60">
            <v>506838600</v>
          </cell>
          <cell r="K60">
            <v>947491387</v>
          </cell>
        </row>
        <row r="61">
          <cell r="C61" t="str">
            <v>اختیارخ خساپا-2400-1403/08/30</v>
          </cell>
          <cell r="D61"/>
          <cell r="E61">
            <v>1006036470</v>
          </cell>
          <cell r="F61">
            <v>730241700</v>
          </cell>
          <cell r="G61">
            <v>1437231114</v>
          </cell>
          <cell r="H61">
            <v>6289731420</v>
          </cell>
          <cell r="I61">
            <v>0</v>
          </cell>
          <cell r="J61">
            <v>4576705536</v>
          </cell>
          <cell r="K61">
            <v>4852500306</v>
          </cell>
        </row>
        <row r="62">
          <cell r="C62" t="str">
            <v>اختیارخ خساپا-2600-1403/08/30</v>
          </cell>
          <cell r="D62"/>
          <cell r="E62">
            <v>675647342</v>
          </cell>
          <cell r="F62">
            <v>766500497</v>
          </cell>
          <cell r="G62">
            <v>916804082</v>
          </cell>
          <cell r="H62">
            <v>2770890728</v>
          </cell>
          <cell r="I62">
            <v>0</v>
          </cell>
          <cell r="J62">
            <v>1944939801</v>
          </cell>
          <cell r="K62">
            <v>1854086646</v>
          </cell>
        </row>
        <row r="63">
          <cell r="C63" t="str">
            <v>اختیارخ اهرم-18000-1403/08/30</v>
          </cell>
          <cell r="D63"/>
          <cell r="E63">
            <v>0</v>
          </cell>
          <cell r="F63">
            <v>0</v>
          </cell>
          <cell r="G63">
            <v>5948012148</v>
          </cell>
          <cell r="H63">
            <v>2619434376</v>
          </cell>
          <cell r="I63">
            <v>3328577772</v>
          </cell>
          <cell r="J63">
            <v>0</v>
          </cell>
          <cell r="K63">
            <v>-3328577772</v>
          </cell>
        </row>
        <row r="64">
          <cell r="C64" t="str">
            <v>اختیارخ اهرم-20000-1403/08/30</v>
          </cell>
          <cell r="D64"/>
          <cell r="E64">
            <v>0</v>
          </cell>
          <cell r="F64">
            <v>0</v>
          </cell>
          <cell r="G64">
            <v>976745659</v>
          </cell>
          <cell r="H64">
            <v>1121594336</v>
          </cell>
          <cell r="I64">
            <v>0</v>
          </cell>
          <cell r="J64">
            <v>144848677</v>
          </cell>
          <cell r="K64">
            <v>144848677</v>
          </cell>
        </row>
        <row r="65">
          <cell r="C65" t="str">
            <v>اختیارخ فولاد-4600-1403/07/18</v>
          </cell>
          <cell r="D65"/>
          <cell r="E65">
            <v>139124491</v>
          </cell>
          <cell r="F65">
            <v>199922726</v>
          </cell>
          <cell r="G65">
            <v>69324038</v>
          </cell>
          <cell r="H65">
            <v>8525803</v>
          </cell>
          <cell r="I65">
            <v>0</v>
          </cell>
          <cell r="J65">
            <v>0</v>
          </cell>
          <cell r="K65">
            <v>-60798235</v>
          </cell>
        </row>
        <row r="66">
          <cell r="C66" t="str">
            <v>اختیارخ فملی-4500-1403/07/04</v>
          </cell>
          <cell r="D66"/>
          <cell r="E66">
            <v>1999485</v>
          </cell>
          <cell r="F66">
            <v>1894602</v>
          </cell>
          <cell r="G66">
            <v>0</v>
          </cell>
          <cell r="H66">
            <v>104883</v>
          </cell>
          <cell r="I66">
            <v>0</v>
          </cell>
          <cell r="J66">
            <v>0</v>
          </cell>
          <cell r="K66">
            <v>104883</v>
          </cell>
        </row>
        <row r="67">
          <cell r="C67" t="str">
            <v>اختیارخ فملی-6130-1403/07/04</v>
          </cell>
          <cell r="D67"/>
          <cell r="E67">
            <v>0</v>
          </cell>
          <cell r="F67">
            <v>210010</v>
          </cell>
          <cell r="G67">
            <v>341911</v>
          </cell>
          <cell r="H67">
            <v>131901</v>
          </cell>
          <cell r="I67">
            <v>0</v>
          </cell>
          <cell r="J67">
            <v>0</v>
          </cell>
          <cell r="K67">
            <v>-210010</v>
          </cell>
        </row>
        <row r="68">
          <cell r="C68" t="str">
            <v>اختیارخ فملی-7500-1403/07/04</v>
          </cell>
          <cell r="D68"/>
          <cell r="E68">
            <v>8099667</v>
          </cell>
          <cell r="F68">
            <v>33791295</v>
          </cell>
          <cell r="G68">
            <v>25691628</v>
          </cell>
          <cell r="H68">
            <v>0</v>
          </cell>
          <cell r="I68">
            <v>0</v>
          </cell>
          <cell r="J68">
            <v>0</v>
          </cell>
          <cell r="K68">
            <v>-25691628</v>
          </cell>
        </row>
        <row r="69">
          <cell r="C69" t="str">
            <v>اختیارخ خودرو-1900-1403/09/07</v>
          </cell>
          <cell r="D69"/>
          <cell r="E69">
            <v>433718</v>
          </cell>
          <cell r="F69">
            <v>261930</v>
          </cell>
          <cell r="G69">
            <v>314917</v>
          </cell>
          <cell r="H69">
            <v>796793</v>
          </cell>
          <cell r="I69">
            <v>0</v>
          </cell>
          <cell r="J69">
            <v>310088</v>
          </cell>
          <cell r="K69">
            <v>481876</v>
          </cell>
        </row>
        <row r="70">
          <cell r="C70" t="str">
            <v>اختیارخ خودرو-2400-1403/09/07</v>
          </cell>
          <cell r="D70"/>
          <cell r="E70">
            <v>116824835</v>
          </cell>
          <cell r="F70">
            <v>39889725</v>
          </cell>
          <cell r="G70">
            <v>598093948</v>
          </cell>
          <cell r="H70">
            <v>9655876114</v>
          </cell>
          <cell r="I70">
            <v>0</v>
          </cell>
          <cell r="J70">
            <v>8980847056</v>
          </cell>
          <cell r="K70">
            <v>9057782166</v>
          </cell>
        </row>
        <row r="71">
          <cell r="C71" t="str">
            <v>اختیارخ خودرو-2600-1403/09/07</v>
          </cell>
          <cell r="D71"/>
          <cell r="E71">
            <v>168653469</v>
          </cell>
          <cell r="F71">
            <v>148714702</v>
          </cell>
          <cell r="G71">
            <v>3896402253</v>
          </cell>
          <cell r="H71">
            <v>10328675484</v>
          </cell>
          <cell r="I71">
            <v>0</v>
          </cell>
          <cell r="J71">
            <v>6412334464</v>
          </cell>
          <cell r="K71">
            <v>6432273231</v>
          </cell>
        </row>
        <row r="72">
          <cell r="C72" t="str">
            <v>اختیارخ خودرو-2800-1403/09/07</v>
          </cell>
          <cell r="D72"/>
          <cell r="E72">
            <v>1528606281</v>
          </cell>
          <cell r="F72">
            <v>1519204002</v>
          </cell>
          <cell r="G72">
            <v>915470493</v>
          </cell>
          <cell r="H72">
            <v>924872772</v>
          </cell>
          <cell r="I72">
            <v>0</v>
          </cell>
          <cell r="J72">
            <v>0</v>
          </cell>
          <cell r="K72">
            <v>9402279</v>
          </cell>
        </row>
        <row r="73">
          <cell r="C73" t="str">
            <v>اختیارخ وتجارت-1400-1403/08/16</v>
          </cell>
          <cell r="D73"/>
          <cell r="E73">
            <v>44988412</v>
          </cell>
          <cell r="F73">
            <v>7725</v>
          </cell>
          <cell r="G73">
            <v>582299206</v>
          </cell>
          <cell r="H73">
            <v>1492095623</v>
          </cell>
          <cell r="I73">
            <v>0</v>
          </cell>
          <cell r="J73">
            <v>864815730</v>
          </cell>
          <cell r="K73">
            <v>909796417</v>
          </cell>
        </row>
        <row r="74">
          <cell r="C74" t="str">
            <v>اختیارخ وتجارت-1500-1403/08/16</v>
          </cell>
          <cell r="D74"/>
          <cell r="E74">
            <v>0</v>
          </cell>
          <cell r="F74">
            <v>0</v>
          </cell>
          <cell r="G74">
            <v>198759626</v>
          </cell>
          <cell r="H74">
            <v>587695139</v>
          </cell>
          <cell r="I74">
            <v>0</v>
          </cell>
          <cell r="J74">
            <v>388935513</v>
          </cell>
          <cell r="K74">
            <v>388935513</v>
          </cell>
        </row>
        <row r="75">
          <cell r="C75" t="str">
            <v>اختیارخ شپنا-3890-1403/08/09</v>
          </cell>
          <cell r="D75"/>
          <cell r="E75">
            <v>0</v>
          </cell>
          <cell r="F75">
            <v>0</v>
          </cell>
          <cell r="G75">
            <v>0</v>
          </cell>
          <cell r="H75">
            <v>11450066</v>
          </cell>
          <cell r="I75">
            <v>0</v>
          </cell>
          <cell r="J75">
            <v>11450066</v>
          </cell>
          <cell r="K75">
            <v>11450066</v>
          </cell>
        </row>
        <row r="76">
          <cell r="C76" t="str">
            <v>اختیارخ شپنا-4390-1403/08/09</v>
          </cell>
          <cell r="D76"/>
          <cell r="E76">
            <v>28184819</v>
          </cell>
          <cell r="F76">
            <v>83678446</v>
          </cell>
          <cell r="G76">
            <v>688889031</v>
          </cell>
          <cell r="H76">
            <v>1529312461</v>
          </cell>
          <cell r="I76">
            <v>0</v>
          </cell>
          <cell r="J76">
            <v>895917057</v>
          </cell>
          <cell r="K76">
            <v>840423430</v>
          </cell>
        </row>
        <row r="77">
          <cell r="C77" t="str">
            <v>اختیارخ کرمان-900-14030715</v>
          </cell>
          <cell r="D77"/>
          <cell r="E77">
            <v>0</v>
          </cell>
          <cell r="F77">
            <v>1030</v>
          </cell>
          <cell r="G77">
            <v>1999485</v>
          </cell>
          <cell r="H77">
            <v>1998455</v>
          </cell>
          <cell r="I77">
            <v>0</v>
          </cell>
          <cell r="J77">
            <v>0</v>
          </cell>
          <cell r="K77">
            <v>-1030</v>
          </cell>
        </row>
        <row r="78">
          <cell r="C78" t="str">
            <v>اختیارخ کرمان-950-14030715</v>
          </cell>
          <cell r="D78"/>
          <cell r="E78">
            <v>59675</v>
          </cell>
          <cell r="F78">
            <v>1179695</v>
          </cell>
          <cell r="G78">
            <v>1120020</v>
          </cell>
          <cell r="H78">
            <v>0</v>
          </cell>
          <cell r="I78">
            <v>0</v>
          </cell>
          <cell r="J78">
            <v>0</v>
          </cell>
          <cell r="K78">
            <v>-1120020</v>
          </cell>
        </row>
        <row r="79">
          <cell r="C79" t="str">
            <v>اختیارخ کرمان-900-14030820</v>
          </cell>
          <cell r="D79"/>
          <cell r="E79">
            <v>0</v>
          </cell>
          <cell r="F79">
            <v>127768</v>
          </cell>
          <cell r="G79">
            <v>1259675</v>
          </cell>
          <cell r="H79">
            <v>7622602</v>
          </cell>
          <cell r="I79">
            <v>0</v>
          </cell>
          <cell r="J79">
            <v>6490695</v>
          </cell>
          <cell r="K79">
            <v>6362927</v>
          </cell>
        </row>
        <row r="80">
          <cell r="C80" t="str">
            <v>اختیارخ کرمان-1000-14030820</v>
          </cell>
          <cell r="D80"/>
          <cell r="E80">
            <v>0</v>
          </cell>
          <cell r="F80">
            <v>0</v>
          </cell>
          <cell r="G80">
            <v>0</v>
          </cell>
          <cell r="H80">
            <v>25</v>
          </cell>
          <cell r="I80">
            <v>0</v>
          </cell>
          <cell r="J80">
            <v>25</v>
          </cell>
          <cell r="K80">
            <v>25</v>
          </cell>
        </row>
        <row r="81">
          <cell r="C81" t="str">
            <v>اختیارخ کرمان-1100-14030820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92</v>
          </cell>
          <cell r="I81">
            <v>0</v>
          </cell>
          <cell r="J81">
            <v>92</v>
          </cell>
          <cell r="K81">
            <v>92</v>
          </cell>
        </row>
        <row r="82">
          <cell r="C82" t="str">
            <v>اختیارخ کرمان-1200-14030820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170087</v>
          </cell>
          <cell r="I82">
            <v>0</v>
          </cell>
          <cell r="J82">
            <v>170087</v>
          </cell>
          <cell r="K82">
            <v>170087</v>
          </cell>
        </row>
        <row r="83">
          <cell r="C83" t="str">
            <v>اختیارخ کرمان-1300-14030820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41</v>
          </cell>
          <cell r="I83">
            <v>0</v>
          </cell>
          <cell r="J83">
            <v>41</v>
          </cell>
          <cell r="K83">
            <v>41</v>
          </cell>
        </row>
        <row r="84">
          <cell r="C84" t="str">
            <v>اختیارخ کرمان-1400-14030820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72</v>
          </cell>
          <cell r="I84">
            <v>0</v>
          </cell>
          <cell r="J84">
            <v>72</v>
          </cell>
          <cell r="K84">
            <v>72</v>
          </cell>
        </row>
        <row r="85">
          <cell r="C85" t="str">
            <v>اختیارخ کرمان-1500-14030820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66</v>
          </cell>
          <cell r="I85">
            <v>0</v>
          </cell>
          <cell r="J85">
            <v>66</v>
          </cell>
          <cell r="K85">
            <v>66</v>
          </cell>
        </row>
        <row r="86">
          <cell r="C86" t="str">
            <v>اختیارخ خساپا-2400-1403/09/21</v>
          </cell>
          <cell r="D86"/>
          <cell r="E86">
            <v>0</v>
          </cell>
          <cell r="F86">
            <v>0</v>
          </cell>
          <cell r="G86">
            <v>136569821</v>
          </cell>
          <cell r="H86">
            <v>201698399</v>
          </cell>
          <cell r="I86">
            <v>0</v>
          </cell>
          <cell r="J86">
            <v>65128578</v>
          </cell>
          <cell r="K86">
            <v>65128578</v>
          </cell>
        </row>
        <row r="87">
          <cell r="C87" t="str">
            <v>اختیارخ خساپا-2600-1403/09/21</v>
          </cell>
          <cell r="D87"/>
          <cell r="E87">
            <v>0</v>
          </cell>
          <cell r="F87">
            <v>0</v>
          </cell>
          <cell r="G87">
            <v>4953613</v>
          </cell>
          <cell r="H87">
            <v>0</v>
          </cell>
          <cell r="I87">
            <v>4953613</v>
          </cell>
          <cell r="J87">
            <v>0</v>
          </cell>
          <cell r="K87">
            <v>-4953613</v>
          </cell>
        </row>
        <row r="88">
          <cell r="C88" t="str">
            <v>اختیارخ شستا-700-1403/09/14</v>
          </cell>
          <cell r="D88"/>
          <cell r="E88">
            <v>1234999</v>
          </cell>
          <cell r="F88">
            <v>953751</v>
          </cell>
          <cell r="G88">
            <v>887769</v>
          </cell>
          <cell r="H88">
            <v>1193690</v>
          </cell>
          <cell r="I88">
            <v>0</v>
          </cell>
          <cell r="J88">
            <v>24673</v>
          </cell>
          <cell r="K88">
            <v>305921</v>
          </cell>
        </row>
        <row r="89">
          <cell r="C89" t="str">
            <v>اختیارخ شستا-800-1403/09/14</v>
          </cell>
          <cell r="D89"/>
          <cell r="E89">
            <v>15326052</v>
          </cell>
          <cell r="F89">
            <v>4836867</v>
          </cell>
          <cell r="G89">
            <v>11966915</v>
          </cell>
          <cell r="H89">
            <v>18265293</v>
          </cell>
          <cell r="I89">
            <v>4190807</v>
          </cell>
          <cell r="J89">
            <v>0</v>
          </cell>
          <cell r="K89">
            <v>6298378</v>
          </cell>
        </row>
        <row r="90">
          <cell r="C90" t="str">
            <v>اختیارخ شستا-1000-1403/09/14</v>
          </cell>
          <cell r="D90"/>
          <cell r="E90">
            <v>604257357</v>
          </cell>
          <cell r="F90">
            <v>363671692</v>
          </cell>
          <cell r="G90">
            <v>250575456</v>
          </cell>
          <cell r="H90">
            <v>481374873</v>
          </cell>
          <cell r="I90">
            <v>9786248</v>
          </cell>
          <cell r="J90">
            <v>0</v>
          </cell>
          <cell r="K90">
            <v>230799417</v>
          </cell>
        </row>
        <row r="91">
          <cell r="C91" t="str">
            <v>اختیارخ شستا-1100-1403/09/14</v>
          </cell>
          <cell r="D91"/>
          <cell r="E91">
            <v>1136187539</v>
          </cell>
          <cell r="F91">
            <v>518062045</v>
          </cell>
          <cell r="G91">
            <v>155340418</v>
          </cell>
          <cell r="H91">
            <v>928096454</v>
          </cell>
          <cell r="I91">
            <v>0</v>
          </cell>
          <cell r="J91">
            <v>154630542</v>
          </cell>
          <cell r="K91">
            <v>772756036</v>
          </cell>
        </row>
        <row r="92">
          <cell r="C92" t="str">
            <v>اختیارخ شستا-1200-1403/09/14</v>
          </cell>
          <cell r="D92"/>
          <cell r="E92">
            <v>0</v>
          </cell>
          <cell r="F92">
            <v>0</v>
          </cell>
          <cell r="G92">
            <v>275611305</v>
          </cell>
          <cell r="H92">
            <v>1323129959</v>
          </cell>
          <cell r="I92">
            <v>0</v>
          </cell>
          <cell r="J92">
            <v>1047518654</v>
          </cell>
          <cell r="K92">
            <v>1047518654</v>
          </cell>
        </row>
        <row r="93">
          <cell r="C93" t="str">
            <v>اختیارخ شستا-1300-1403/09/14</v>
          </cell>
          <cell r="D93"/>
          <cell r="E93">
            <v>0</v>
          </cell>
          <cell r="F93">
            <v>0</v>
          </cell>
          <cell r="G93">
            <v>31061382</v>
          </cell>
          <cell r="H93">
            <v>162630108</v>
          </cell>
          <cell r="I93">
            <v>0</v>
          </cell>
          <cell r="J93">
            <v>131568726</v>
          </cell>
          <cell r="K93">
            <v>131568726</v>
          </cell>
        </row>
        <row r="94">
          <cell r="C94" t="str">
            <v>اختیارخ شتاب-6000-1403/08/23</v>
          </cell>
          <cell r="D94"/>
          <cell r="E94">
            <v>177884899</v>
          </cell>
          <cell r="F94">
            <v>179753702</v>
          </cell>
          <cell r="G94">
            <v>437487317</v>
          </cell>
          <cell r="H94">
            <v>206746748</v>
          </cell>
          <cell r="I94">
            <v>228871766</v>
          </cell>
          <cell r="J94">
            <v>0</v>
          </cell>
          <cell r="K94">
            <v>-230740569</v>
          </cell>
        </row>
        <row r="95">
          <cell r="C95" t="str">
            <v>اختیارخ شتاب-7000-1403/08/23</v>
          </cell>
          <cell r="D95"/>
          <cell r="E95">
            <v>2725156092</v>
          </cell>
          <cell r="F95">
            <v>5214773338</v>
          </cell>
          <cell r="G95">
            <v>4618456475</v>
          </cell>
          <cell r="H95">
            <v>2155883718</v>
          </cell>
          <cell r="I95">
            <v>0</v>
          </cell>
          <cell r="J95">
            <v>27044489</v>
          </cell>
          <cell r="K95">
            <v>-2462572757</v>
          </cell>
        </row>
        <row r="96">
          <cell r="C96" t="str">
            <v>اختیارخ شتاب-7500-1403/08/23</v>
          </cell>
          <cell r="D96"/>
          <cell r="E96">
            <v>1174469</v>
          </cell>
          <cell r="F96">
            <v>1317659</v>
          </cell>
          <cell r="G96">
            <v>2261417</v>
          </cell>
          <cell r="H96">
            <v>1224684</v>
          </cell>
          <cell r="I96">
            <v>893543</v>
          </cell>
          <cell r="J96">
            <v>0</v>
          </cell>
          <cell r="K96">
            <v>-1036733</v>
          </cell>
        </row>
        <row r="97">
          <cell r="C97" t="str">
            <v>اختیارخ شتاب-8000-1403/08/23</v>
          </cell>
          <cell r="D97"/>
          <cell r="E97">
            <v>4315769105</v>
          </cell>
          <cell r="F97">
            <v>2953657357</v>
          </cell>
          <cell r="G97">
            <v>2627741178</v>
          </cell>
          <cell r="H97">
            <v>4058622999</v>
          </cell>
          <cell r="I97">
            <v>0</v>
          </cell>
          <cell r="J97">
            <v>68770073</v>
          </cell>
          <cell r="K97">
            <v>1430881821</v>
          </cell>
        </row>
        <row r="98">
          <cell r="C98" t="str">
            <v>اختیارخ شتاب-9000-1403/08/23</v>
          </cell>
          <cell r="D98"/>
          <cell r="E98">
            <v>7723504202</v>
          </cell>
          <cell r="F98">
            <v>7906328603</v>
          </cell>
          <cell r="G98">
            <v>14987511722</v>
          </cell>
          <cell r="H98">
            <v>9062975190</v>
          </cell>
          <cell r="I98">
            <v>5741712131</v>
          </cell>
          <cell r="J98">
            <v>0</v>
          </cell>
          <cell r="K98">
            <v>-5924536532</v>
          </cell>
        </row>
        <row r="99">
          <cell r="C99" t="str">
            <v>اختیارخ هم وزن-13000-14030904</v>
          </cell>
          <cell r="D99"/>
          <cell r="E99">
            <v>144791040</v>
          </cell>
          <cell r="F99">
            <v>507467603</v>
          </cell>
          <cell r="G99">
            <v>508825248</v>
          </cell>
          <cell r="H99">
            <v>118038596</v>
          </cell>
          <cell r="I99">
            <v>28110089</v>
          </cell>
          <cell r="J99">
            <v>0</v>
          </cell>
          <cell r="K99">
            <v>-390786652</v>
          </cell>
        </row>
        <row r="100">
          <cell r="C100" t="str">
            <v>اختیارخ شستا-1100-1403/10/12</v>
          </cell>
          <cell r="D100"/>
          <cell r="E100">
            <v>1051725</v>
          </cell>
          <cell r="F100">
            <v>1332945</v>
          </cell>
          <cell r="G100">
            <v>27213184</v>
          </cell>
          <cell r="H100">
            <v>192742842</v>
          </cell>
          <cell r="I100">
            <v>0</v>
          </cell>
          <cell r="J100">
            <v>165810878</v>
          </cell>
          <cell r="K100">
            <v>165529658</v>
          </cell>
        </row>
        <row r="101">
          <cell r="C101" t="str">
            <v>اختیارخ شستا-1000-1403/10/12</v>
          </cell>
          <cell r="D101"/>
          <cell r="E101">
            <v>45614898</v>
          </cell>
          <cell r="F101">
            <v>34981526</v>
          </cell>
          <cell r="G101">
            <v>12756710</v>
          </cell>
          <cell r="H101">
            <v>19245039</v>
          </cell>
          <cell r="I101">
            <v>4145043</v>
          </cell>
          <cell r="J101">
            <v>0</v>
          </cell>
          <cell r="K101">
            <v>6488329</v>
          </cell>
        </row>
        <row r="102">
          <cell r="C102" t="str">
            <v>اختیارخ خودرو-1900-1403/10/05</v>
          </cell>
          <cell r="D102"/>
          <cell r="E102">
            <v>7885963</v>
          </cell>
          <cell r="F102">
            <v>4549258</v>
          </cell>
          <cell r="G102">
            <v>18795158</v>
          </cell>
          <cell r="H102">
            <v>36603570</v>
          </cell>
          <cell r="I102">
            <v>0</v>
          </cell>
          <cell r="J102">
            <v>14471707</v>
          </cell>
          <cell r="K102">
            <v>17808412</v>
          </cell>
        </row>
        <row r="103">
          <cell r="C103" t="str">
            <v>اختیارخ خودرو-2400-1403/10/05</v>
          </cell>
          <cell r="D103"/>
          <cell r="E103">
            <v>26393199</v>
          </cell>
          <cell r="F103">
            <v>14302753</v>
          </cell>
          <cell r="G103">
            <v>62875802</v>
          </cell>
          <cell r="H103">
            <v>813709586</v>
          </cell>
          <cell r="I103">
            <v>0</v>
          </cell>
          <cell r="J103">
            <v>738743338</v>
          </cell>
          <cell r="K103">
            <v>750833784</v>
          </cell>
        </row>
        <row r="104">
          <cell r="C104" t="str">
            <v>اختیارخ خودرو-2800-1403/10/05</v>
          </cell>
          <cell r="D104"/>
          <cell r="E104">
            <v>16617439137</v>
          </cell>
          <cell r="F104">
            <v>13015876275</v>
          </cell>
          <cell r="G104">
            <v>7442957189</v>
          </cell>
          <cell r="H104">
            <v>17103684388</v>
          </cell>
          <cell r="I104">
            <v>0</v>
          </cell>
          <cell r="J104">
            <v>6059164337</v>
          </cell>
          <cell r="K104">
            <v>9660727199</v>
          </cell>
        </row>
        <row r="105">
          <cell r="C105" t="str">
            <v>اختیارخ خودرو-2000-1403/10/05</v>
          </cell>
          <cell r="D105"/>
          <cell r="E105">
            <v>7762578</v>
          </cell>
          <cell r="F105">
            <v>6004448</v>
          </cell>
          <cell r="G105">
            <v>5839492</v>
          </cell>
          <cell r="H105">
            <v>9578528</v>
          </cell>
          <cell r="I105">
            <v>0</v>
          </cell>
          <cell r="J105">
            <v>1980906</v>
          </cell>
          <cell r="K105">
            <v>3739036</v>
          </cell>
        </row>
        <row r="106">
          <cell r="C106" t="str">
            <v>اختیارخ خودرو-2600-1403/10/05</v>
          </cell>
          <cell r="D106"/>
          <cell r="E106">
            <v>26093278</v>
          </cell>
          <cell r="F106">
            <v>615681</v>
          </cell>
          <cell r="G106">
            <v>534917216</v>
          </cell>
          <cell r="H106">
            <v>1324370037</v>
          </cell>
          <cell r="I106">
            <v>0</v>
          </cell>
          <cell r="J106">
            <v>763975224</v>
          </cell>
          <cell r="K106">
            <v>789452821</v>
          </cell>
        </row>
        <row r="107">
          <cell r="C107" t="str">
            <v>اختیارخ فصبا-3200-14030918</v>
          </cell>
          <cell r="D107"/>
          <cell r="E107">
            <v>3302617011</v>
          </cell>
          <cell r="F107">
            <v>5038391721</v>
          </cell>
          <cell r="G107">
            <v>0</v>
          </cell>
          <cell r="H107">
            <v>659939661</v>
          </cell>
          <cell r="I107">
            <v>0</v>
          </cell>
          <cell r="J107">
            <v>2395714371</v>
          </cell>
          <cell r="K107">
            <v>659939661</v>
          </cell>
        </row>
        <row r="108">
          <cell r="C108" t="str">
            <v>اختیارخ وبملت-2200-1403/09/28</v>
          </cell>
          <cell r="D108"/>
          <cell r="E108">
            <v>48108046</v>
          </cell>
          <cell r="F108">
            <v>37970218</v>
          </cell>
          <cell r="G108">
            <v>1665956270</v>
          </cell>
          <cell r="H108">
            <v>3586303065</v>
          </cell>
          <cell r="I108">
            <v>0</v>
          </cell>
          <cell r="J108">
            <v>1910208967</v>
          </cell>
          <cell r="K108">
            <v>1920346795</v>
          </cell>
        </row>
        <row r="109">
          <cell r="C109" t="str">
            <v>اختیارخ وبملت-1500-1403/09/28</v>
          </cell>
          <cell r="D109"/>
          <cell r="E109">
            <v>764802</v>
          </cell>
          <cell r="F109">
            <v>8010</v>
          </cell>
          <cell r="G109">
            <v>0</v>
          </cell>
          <cell r="H109">
            <v>9075662</v>
          </cell>
          <cell r="I109">
            <v>0</v>
          </cell>
          <cell r="J109">
            <v>8318870</v>
          </cell>
          <cell r="K109">
            <v>9075662</v>
          </cell>
        </row>
        <row r="110">
          <cell r="C110" t="str">
            <v>اختیارخ وبملت-2000-1403/09/28</v>
          </cell>
          <cell r="D110"/>
          <cell r="E110">
            <v>0</v>
          </cell>
          <cell r="F110">
            <v>0</v>
          </cell>
          <cell r="G110">
            <v>50406674</v>
          </cell>
          <cell r="H110">
            <v>331344656</v>
          </cell>
          <cell r="I110">
            <v>0</v>
          </cell>
          <cell r="J110">
            <v>280937982</v>
          </cell>
          <cell r="K110">
            <v>280937982</v>
          </cell>
        </row>
        <row r="111">
          <cell r="C111" t="str">
            <v>اختیارخ وبملت-2400-1403/09/28</v>
          </cell>
          <cell r="D111"/>
          <cell r="E111">
            <v>0</v>
          </cell>
          <cell r="F111">
            <v>0</v>
          </cell>
          <cell r="G111">
            <v>4498841</v>
          </cell>
          <cell r="H111">
            <v>501416</v>
          </cell>
          <cell r="I111">
            <v>3997425</v>
          </cell>
          <cell r="J111">
            <v>0</v>
          </cell>
          <cell r="K111">
            <v>-3997425</v>
          </cell>
        </row>
        <row r="112">
          <cell r="C112" t="str">
            <v>اختیارخ وبملت-2600-1403/09/28</v>
          </cell>
          <cell r="D112"/>
          <cell r="E112">
            <v>0</v>
          </cell>
          <cell r="F112">
            <v>0</v>
          </cell>
          <cell r="G112">
            <v>533566943</v>
          </cell>
          <cell r="H112">
            <v>555764752</v>
          </cell>
          <cell r="I112">
            <v>0</v>
          </cell>
          <cell r="J112">
            <v>22197809</v>
          </cell>
          <cell r="K112">
            <v>22197809</v>
          </cell>
        </row>
        <row r="113">
          <cell r="C113" t="str">
            <v>اختیارخ ذوب-400-1403/09/28</v>
          </cell>
          <cell r="D113"/>
          <cell r="E113">
            <v>0</v>
          </cell>
          <cell r="F113">
            <v>0</v>
          </cell>
          <cell r="G113">
            <v>177223631</v>
          </cell>
          <cell r="H113">
            <v>761820317</v>
          </cell>
          <cell r="I113">
            <v>0</v>
          </cell>
          <cell r="J113">
            <v>584596686</v>
          </cell>
          <cell r="K113">
            <v>584596686</v>
          </cell>
        </row>
        <row r="114">
          <cell r="C114" t="str">
            <v>اختیارخ خساپا-2400-1403/10/26</v>
          </cell>
          <cell r="D114"/>
          <cell r="E114">
            <v>0</v>
          </cell>
          <cell r="F114">
            <v>0</v>
          </cell>
          <cell r="G114">
            <v>39495566</v>
          </cell>
          <cell r="H114">
            <v>20540736</v>
          </cell>
          <cell r="I114">
            <v>18954830</v>
          </cell>
          <cell r="J114">
            <v>0</v>
          </cell>
          <cell r="K114">
            <v>-18954830</v>
          </cell>
        </row>
        <row r="115">
          <cell r="C115" t="str">
            <v>اختیارخ خساپا-2600-1403/10/26</v>
          </cell>
          <cell r="D115"/>
          <cell r="E115">
            <v>0</v>
          </cell>
          <cell r="F115">
            <v>0</v>
          </cell>
          <cell r="G115">
            <v>798249</v>
          </cell>
          <cell r="H115">
            <v>999742</v>
          </cell>
          <cell r="I115">
            <v>0</v>
          </cell>
          <cell r="J115">
            <v>201493</v>
          </cell>
          <cell r="K115">
            <v>201493</v>
          </cell>
        </row>
        <row r="116">
          <cell r="C116" t="str">
            <v>اختیارخ فصبا-3000-14030918</v>
          </cell>
          <cell r="D116"/>
          <cell r="E116">
            <v>140350</v>
          </cell>
          <cell r="F116">
            <v>139964</v>
          </cell>
          <cell r="G116">
            <v>0</v>
          </cell>
          <cell r="H116">
            <v>139964</v>
          </cell>
          <cell r="I116">
            <v>0</v>
          </cell>
          <cell r="J116">
            <v>139578</v>
          </cell>
          <cell r="K116">
            <v>139964</v>
          </cell>
        </row>
        <row r="117">
          <cell r="C117" t="str">
            <v>اختیارخ فصبا-3400-14030918</v>
          </cell>
          <cell r="D117"/>
          <cell r="E117">
            <v>309</v>
          </cell>
          <cell r="F117">
            <v>0</v>
          </cell>
          <cell r="G117">
            <v>599634954</v>
          </cell>
          <cell r="H117">
            <v>599634705</v>
          </cell>
          <cell r="I117">
            <v>558</v>
          </cell>
          <cell r="J117">
            <v>0</v>
          </cell>
          <cell r="K117">
            <v>-249</v>
          </cell>
        </row>
        <row r="118">
          <cell r="C118" t="str">
            <v>اختیارخ فولاد-4000-1403/09/21</v>
          </cell>
          <cell r="D118"/>
          <cell r="E118">
            <v>619840</v>
          </cell>
          <cell r="F118">
            <v>1133</v>
          </cell>
          <cell r="G118">
            <v>17500488</v>
          </cell>
          <cell r="H118">
            <v>41890131</v>
          </cell>
          <cell r="I118">
            <v>0</v>
          </cell>
          <cell r="J118">
            <v>23770936</v>
          </cell>
          <cell r="K118">
            <v>24389643</v>
          </cell>
        </row>
        <row r="119">
          <cell r="C119" t="str">
            <v>اختیارخ فولاد-4500-1403/09/21</v>
          </cell>
          <cell r="D119"/>
          <cell r="E119">
            <v>0</v>
          </cell>
          <cell r="F119">
            <v>0</v>
          </cell>
          <cell r="G119">
            <v>25726891</v>
          </cell>
          <cell r="H119">
            <v>61024279</v>
          </cell>
          <cell r="I119">
            <v>0</v>
          </cell>
          <cell r="J119">
            <v>35297388</v>
          </cell>
          <cell r="K119">
            <v>35297388</v>
          </cell>
        </row>
        <row r="120">
          <cell r="C120" t="str">
            <v>اختیارخ وبصادر-1600-1403/09/21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507725</v>
          </cell>
          <cell r="I120">
            <v>0</v>
          </cell>
          <cell r="J120">
            <v>507725</v>
          </cell>
          <cell r="K120">
            <v>507725</v>
          </cell>
        </row>
        <row r="121">
          <cell r="C121" t="str">
            <v>اختیارخ وبصادر-1800-1403/09/21</v>
          </cell>
          <cell r="D121"/>
          <cell r="E121">
            <v>0</v>
          </cell>
          <cell r="F121">
            <v>0</v>
          </cell>
          <cell r="G121">
            <v>51457745</v>
          </cell>
          <cell r="H121">
            <v>163378104</v>
          </cell>
          <cell r="I121">
            <v>0</v>
          </cell>
          <cell r="J121">
            <v>111920359</v>
          </cell>
          <cell r="K121">
            <v>111920359</v>
          </cell>
        </row>
        <row r="122">
          <cell r="C122" t="str">
            <v>اختیارخ وبصادر-1900-1403/09/21</v>
          </cell>
          <cell r="D122"/>
          <cell r="E122">
            <v>0</v>
          </cell>
          <cell r="F122">
            <v>0</v>
          </cell>
          <cell r="G122">
            <v>4998711</v>
          </cell>
          <cell r="H122">
            <v>2499998</v>
          </cell>
          <cell r="I122">
            <v>2498713</v>
          </cell>
          <cell r="J122">
            <v>0</v>
          </cell>
          <cell r="K122">
            <v>-2498713</v>
          </cell>
        </row>
        <row r="123">
          <cell r="C123" t="str">
            <v>اختیارخ وبصادر-2000-1403/09/21</v>
          </cell>
          <cell r="D123"/>
          <cell r="E123">
            <v>0</v>
          </cell>
          <cell r="F123">
            <v>0</v>
          </cell>
          <cell r="G123">
            <v>485062789</v>
          </cell>
          <cell r="H123">
            <v>1115014813</v>
          </cell>
          <cell r="I123">
            <v>0</v>
          </cell>
          <cell r="J123">
            <v>629952024</v>
          </cell>
          <cell r="K123">
            <v>629952024</v>
          </cell>
        </row>
        <row r="124">
          <cell r="C124" t="str">
            <v>اختیارخ شستا-1200-1403/10/12</v>
          </cell>
          <cell r="D124"/>
          <cell r="E124">
            <v>0</v>
          </cell>
          <cell r="F124">
            <v>0</v>
          </cell>
          <cell r="G124">
            <v>49058427</v>
          </cell>
          <cell r="H124">
            <v>1027747501</v>
          </cell>
          <cell r="I124">
            <v>0</v>
          </cell>
          <cell r="J124">
            <v>978689074</v>
          </cell>
          <cell r="K124">
            <v>978689074</v>
          </cell>
        </row>
        <row r="125">
          <cell r="C125" t="str">
            <v>اختیارخ شستا-1300-1403/10/12</v>
          </cell>
          <cell r="D125"/>
          <cell r="E125">
            <v>0</v>
          </cell>
          <cell r="F125">
            <v>0</v>
          </cell>
          <cell r="G125">
            <v>7123164</v>
          </cell>
          <cell r="H125">
            <v>5705136</v>
          </cell>
          <cell r="I125">
            <v>1418028</v>
          </cell>
          <cell r="J125">
            <v>0</v>
          </cell>
          <cell r="K125">
            <v>-1418028</v>
          </cell>
        </row>
        <row r="126">
          <cell r="C126" t="str">
            <v>اختیارخ آساس-40000-14030827</v>
          </cell>
          <cell r="D126"/>
          <cell r="E126">
            <v>18129491</v>
          </cell>
          <cell r="F126">
            <v>396095385</v>
          </cell>
          <cell r="G126">
            <v>13836679956</v>
          </cell>
          <cell r="H126">
            <v>8605772699</v>
          </cell>
          <cell r="I126">
            <v>4852941363</v>
          </cell>
          <cell r="J126">
            <v>0</v>
          </cell>
          <cell r="K126">
            <v>-5230907257</v>
          </cell>
        </row>
        <row r="127">
          <cell r="C127" t="str">
            <v>اختیارخ فملی-6500-1403/09/07</v>
          </cell>
          <cell r="D127"/>
          <cell r="E127">
            <v>0</v>
          </cell>
          <cell r="F127">
            <v>0</v>
          </cell>
          <cell r="G127">
            <v>0</v>
          </cell>
          <cell r="H127">
            <v>2060</v>
          </cell>
          <cell r="I127">
            <v>0</v>
          </cell>
          <cell r="J127">
            <v>2060</v>
          </cell>
          <cell r="K127">
            <v>2060</v>
          </cell>
        </row>
        <row r="128">
          <cell r="C128" t="str">
            <v>اختیارخ خودرو-2000-1403/11/03</v>
          </cell>
          <cell r="D128"/>
          <cell r="E128">
            <v>0</v>
          </cell>
          <cell r="F128">
            <v>0</v>
          </cell>
          <cell r="G128">
            <v>586479</v>
          </cell>
          <cell r="H128">
            <v>21036580</v>
          </cell>
          <cell r="I128">
            <v>0</v>
          </cell>
          <cell r="J128">
            <v>20450101</v>
          </cell>
          <cell r="K128">
            <v>20450101</v>
          </cell>
        </row>
        <row r="129">
          <cell r="C129" t="str">
            <v>اختیارخ خودرو-2200-1403/11/03</v>
          </cell>
          <cell r="D129"/>
          <cell r="E129">
            <v>0</v>
          </cell>
          <cell r="F129">
            <v>0</v>
          </cell>
          <cell r="G129">
            <v>67539363</v>
          </cell>
          <cell r="H129">
            <v>53125717</v>
          </cell>
          <cell r="I129">
            <v>14413646</v>
          </cell>
          <cell r="J129">
            <v>0</v>
          </cell>
          <cell r="K129">
            <v>-14413646</v>
          </cell>
        </row>
        <row r="130">
          <cell r="C130" t="str">
            <v>اختیارخ خودرو-2400-1403/11/03</v>
          </cell>
          <cell r="D130"/>
          <cell r="E130">
            <v>149844</v>
          </cell>
          <cell r="F130">
            <v>104972</v>
          </cell>
          <cell r="G130">
            <v>7931</v>
          </cell>
          <cell r="H130">
            <v>401895</v>
          </cell>
          <cell r="I130">
            <v>0</v>
          </cell>
          <cell r="J130">
            <v>349092</v>
          </cell>
          <cell r="K130">
            <v>393964</v>
          </cell>
        </row>
        <row r="131">
          <cell r="C131" t="str">
            <v>اختیارخ خودرو-2600-1403/11/03</v>
          </cell>
          <cell r="D131"/>
          <cell r="E131">
            <v>0</v>
          </cell>
          <cell r="F131">
            <v>0</v>
          </cell>
          <cell r="G131">
            <v>105835395</v>
          </cell>
          <cell r="H131">
            <v>353296209</v>
          </cell>
          <cell r="I131">
            <v>0</v>
          </cell>
          <cell r="J131">
            <v>247460814</v>
          </cell>
          <cell r="K131">
            <v>247460814</v>
          </cell>
        </row>
        <row r="132">
          <cell r="C132" t="str">
            <v>اختیارخ خودرو-2800-1403/11/03</v>
          </cell>
          <cell r="D132"/>
          <cell r="E132">
            <v>0</v>
          </cell>
          <cell r="F132">
            <v>0</v>
          </cell>
          <cell r="G132">
            <v>129430943</v>
          </cell>
          <cell r="H132">
            <v>287925</v>
          </cell>
          <cell r="I132">
            <v>129143018</v>
          </cell>
          <cell r="J132">
            <v>0</v>
          </cell>
          <cell r="K132">
            <v>-129143018</v>
          </cell>
        </row>
        <row r="133">
          <cell r="C133" t="str">
            <v>اختیارخ خودرو-3000-1403/11/03</v>
          </cell>
          <cell r="D133"/>
          <cell r="E133">
            <v>0</v>
          </cell>
          <cell r="F133">
            <v>0</v>
          </cell>
          <cell r="G133">
            <v>227261463</v>
          </cell>
          <cell r="H133">
            <v>736262559</v>
          </cell>
          <cell r="I133">
            <v>0</v>
          </cell>
          <cell r="J133">
            <v>509001096</v>
          </cell>
          <cell r="K133">
            <v>509001096</v>
          </cell>
        </row>
        <row r="134">
          <cell r="C134" t="str">
            <v>اختیارخ شستا-1100-1403/11/10</v>
          </cell>
          <cell r="D134"/>
          <cell r="E134">
            <v>0</v>
          </cell>
          <cell r="F134">
            <v>0</v>
          </cell>
          <cell r="G134">
            <v>3212792</v>
          </cell>
          <cell r="H134">
            <v>0</v>
          </cell>
          <cell r="I134">
            <v>3212792</v>
          </cell>
          <cell r="J134">
            <v>0</v>
          </cell>
          <cell r="K134">
            <v>-3212792</v>
          </cell>
        </row>
        <row r="135">
          <cell r="C135" t="str">
            <v>اختیارخ شستا-1200-1403/11/10</v>
          </cell>
          <cell r="D135"/>
          <cell r="E135">
            <v>0</v>
          </cell>
          <cell r="F135">
            <v>0</v>
          </cell>
          <cell r="G135">
            <v>731565573</v>
          </cell>
          <cell r="H135">
            <v>47706133</v>
          </cell>
          <cell r="I135">
            <v>683859440</v>
          </cell>
          <cell r="J135">
            <v>0</v>
          </cell>
          <cell r="K135">
            <v>-683859440</v>
          </cell>
        </row>
        <row r="136">
          <cell r="C136" t="str">
            <v>اختیارخ شپنا-4000-1403/10/12</v>
          </cell>
          <cell r="D136"/>
          <cell r="E136">
            <v>0</v>
          </cell>
          <cell r="F136">
            <v>0</v>
          </cell>
          <cell r="G136">
            <v>101945740</v>
          </cell>
          <cell r="H136">
            <v>40643912</v>
          </cell>
          <cell r="I136">
            <v>61301828</v>
          </cell>
          <cell r="J136">
            <v>0</v>
          </cell>
          <cell r="K136">
            <v>-61301828</v>
          </cell>
        </row>
        <row r="137">
          <cell r="C137" t="str">
            <v>اختیارخ خساپا-2200-1403/11/24</v>
          </cell>
          <cell r="D137"/>
          <cell r="E137">
            <v>0</v>
          </cell>
          <cell r="F137">
            <v>0</v>
          </cell>
          <cell r="G137">
            <v>66799178</v>
          </cell>
          <cell r="H137">
            <v>173955195</v>
          </cell>
          <cell r="I137">
            <v>0</v>
          </cell>
          <cell r="J137">
            <v>107156017</v>
          </cell>
          <cell r="K137">
            <v>107156017</v>
          </cell>
        </row>
        <row r="138">
          <cell r="C138" t="str">
            <v>اختیارخ خودرو-2200-1403/12/01</v>
          </cell>
          <cell r="D138"/>
          <cell r="E138">
            <v>0</v>
          </cell>
          <cell r="F138">
            <v>0</v>
          </cell>
          <cell r="G138">
            <v>400096</v>
          </cell>
          <cell r="H138">
            <v>65551575</v>
          </cell>
          <cell r="I138">
            <v>0</v>
          </cell>
          <cell r="J138">
            <v>65151479</v>
          </cell>
          <cell r="K138">
            <v>65151479</v>
          </cell>
        </row>
        <row r="139">
          <cell r="C139" t="str">
            <v>اختیارخ خودرو-2400-1403/12/01</v>
          </cell>
          <cell r="D139"/>
          <cell r="E139">
            <v>0</v>
          </cell>
          <cell r="F139">
            <v>0</v>
          </cell>
          <cell r="G139">
            <v>0</v>
          </cell>
          <cell r="H139">
            <v>166519544</v>
          </cell>
          <cell r="I139">
            <v>0</v>
          </cell>
          <cell r="J139">
            <v>166519544</v>
          </cell>
          <cell r="K139">
            <v>166519544</v>
          </cell>
        </row>
        <row r="140">
          <cell r="C140" t="str">
            <v>اختیارخ وبصادر-1500-1403/11/17</v>
          </cell>
          <cell r="D140"/>
          <cell r="E140">
            <v>0</v>
          </cell>
          <cell r="F140">
            <v>0</v>
          </cell>
          <cell r="G140">
            <v>596523</v>
          </cell>
          <cell r="H140">
            <v>0</v>
          </cell>
          <cell r="I140">
            <v>596523</v>
          </cell>
          <cell r="J140">
            <v>0</v>
          </cell>
          <cell r="K140">
            <v>-596523</v>
          </cell>
        </row>
        <row r="141">
          <cell r="C141" t="str">
            <v>اختیارخ کرمان-1100-14030918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139</v>
          </cell>
          <cell r="I141">
            <v>0</v>
          </cell>
          <cell r="J141">
            <v>139</v>
          </cell>
          <cell r="K141">
            <v>139</v>
          </cell>
        </row>
        <row r="142">
          <cell r="C142" t="str">
            <v>اختیارخ کرمان-1100-14031016</v>
          </cell>
          <cell r="D142"/>
          <cell r="E142">
            <v>0</v>
          </cell>
          <cell r="F142">
            <v>0</v>
          </cell>
          <cell r="G142">
            <v>0</v>
          </cell>
          <cell r="H142">
            <v>185</v>
          </cell>
          <cell r="I142">
            <v>0</v>
          </cell>
          <cell r="J142">
            <v>185</v>
          </cell>
          <cell r="K142">
            <v>185</v>
          </cell>
        </row>
        <row r="143">
          <cell r="C143" t="str">
            <v>اختیارخ وبملت-1900-1403/11/24</v>
          </cell>
          <cell r="D143"/>
          <cell r="E143">
            <v>0</v>
          </cell>
          <cell r="F143">
            <v>0</v>
          </cell>
          <cell r="G143">
            <v>1489098</v>
          </cell>
          <cell r="H143">
            <v>0</v>
          </cell>
          <cell r="I143">
            <v>1489098</v>
          </cell>
          <cell r="J143">
            <v>0</v>
          </cell>
          <cell r="K143">
            <v>-1489098</v>
          </cell>
        </row>
        <row r="144">
          <cell r="C144" t="str">
            <v>سایپا</v>
          </cell>
          <cell r="D144"/>
          <cell r="E144">
            <v>420760451851</v>
          </cell>
          <cell r="F144">
            <v>446434921287</v>
          </cell>
          <cell r="G144">
            <v>127374010080</v>
          </cell>
          <cell r="H144">
            <v>29766672319</v>
          </cell>
          <cell r="I144">
            <v>71932868325</v>
          </cell>
          <cell r="J144">
            <v>0</v>
          </cell>
          <cell r="K144">
            <v>-97607337761</v>
          </cell>
        </row>
        <row r="145">
          <cell r="C145" t="str">
            <v>ایران‌ خودرو</v>
          </cell>
          <cell r="D145"/>
          <cell r="E145">
            <v>535748269705</v>
          </cell>
          <cell r="F145">
            <v>477276682725</v>
          </cell>
          <cell r="G145">
            <v>231854797294</v>
          </cell>
          <cell r="H145">
            <v>58231792738</v>
          </cell>
          <cell r="I145">
            <v>232094591536</v>
          </cell>
          <cell r="J145">
            <v>0</v>
          </cell>
          <cell r="K145">
            <v>-173623004556</v>
          </cell>
        </row>
        <row r="146">
          <cell r="C146" t="str">
            <v>گروه‌صنعتی‌سپاهان‌</v>
          </cell>
          <cell r="D146"/>
          <cell r="E146">
            <v>0</v>
          </cell>
          <cell r="F146">
            <v>0</v>
          </cell>
          <cell r="G146">
            <v>1494259532</v>
          </cell>
          <cell r="H146">
            <v>339567480</v>
          </cell>
          <cell r="I146">
            <v>1154692052</v>
          </cell>
          <cell r="J146">
            <v>0</v>
          </cell>
          <cell r="K146">
            <v>-1154692052</v>
          </cell>
        </row>
        <row r="147">
          <cell r="C147" t="str">
            <v>صنعتی‌ آما</v>
          </cell>
          <cell r="D147"/>
          <cell r="E147">
            <v>3778806650</v>
          </cell>
          <cell r="F147">
            <v>5141659996</v>
          </cell>
          <cell r="G147">
            <v>3320379091</v>
          </cell>
          <cell r="H147">
            <v>499241430</v>
          </cell>
          <cell r="I147">
            <v>1458284315</v>
          </cell>
          <cell r="J147">
            <v>0</v>
          </cell>
          <cell r="K147">
            <v>-2821137661</v>
          </cell>
        </row>
        <row r="148">
          <cell r="C148" t="str">
            <v>ملی‌ صنایع‌ مس‌ ایران‌</v>
          </cell>
          <cell r="D148"/>
          <cell r="E148">
            <v>2607620033</v>
          </cell>
          <cell r="F148">
            <v>2542211590</v>
          </cell>
          <cell r="G148">
            <v>98796510</v>
          </cell>
          <cell r="H148">
            <v>55756261</v>
          </cell>
          <cell r="I148">
            <v>108448692</v>
          </cell>
          <cell r="J148">
            <v>0</v>
          </cell>
          <cell r="K148">
            <v>-43040249</v>
          </cell>
        </row>
        <row r="149">
          <cell r="C149" t="str">
            <v>پالایش نفت اصفهان</v>
          </cell>
          <cell r="D149"/>
          <cell r="E149">
            <v>63053878553</v>
          </cell>
          <cell r="F149">
            <v>38383008882</v>
          </cell>
          <cell r="G149">
            <v>15529129618</v>
          </cell>
          <cell r="H149">
            <v>2365699833</v>
          </cell>
          <cell r="I149">
            <v>37834299456</v>
          </cell>
          <cell r="J149">
            <v>0</v>
          </cell>
          <cell r="K149">
            <v>-13163429785</v>
          </cell>
        </row>
        <row r="150">
          <cell r="C150" t="str">
            <v>فولاد مبارکه اصفهان</v>
          </cell>
          <cell r="D150"/>
          <cell r="E150">
            <v>5028202613</v>
          </cell>
          <cell r="F150">
            <v>3651070087</v>
          </cell>
          <cell r="G150">
            <v>1466579463</v>
          </cell>
          <cell r="H150">
            <v>774444780</v>
          </cell>
          <cell r="I150">
            <v>2069267209</v>
          </cell>
          <cell r="J150">
            <v>0</v>
          </cell>
          <cell r="K150">
            <v>-692134683</v>
          </cell>
        </row>
        <row r="151">
          <cell r="C151" t="str">
            <v>بانک ملت</v>
          </cell>
          <cell r="D151"/>
          <cell r="E151">
            <v>71705834717</v>
          </cell>
          <cell r="F151">
            <v>68696922389</v>
          </cell>
          <cell r="G151">
            <v>24960878248</v>
          </cell>
          <cell r="H151">
            <v>11240583643</v>
          </cell>
          <cell r="I151">
            <v>16729206933</v>
          </cell>
          <cell r="J151">
            <v>0</v>
          </cell>
          <cell r="K151">
            <v>-13720294605</v>
          </cell>
        </row>
        <row r="152">
          <cell r="C152" t="str">
            <v>بانک تجارت</v>
          </cell>
          <cell r="D152"/>
          <cell r="E152">
            <v>99270676590</v>
          </cell>
          <cell r="F152">
            <v>106684645100</v>
          </cell>
          <cell r="G152">
            <v>8903235962</v>
          </cell>
          <cell r="H152">
            <v>7462229968</v>
          </cell>
          <cell r="I152">
            <v>0</v>
          </cell>
          <cell r="J152">
            <v>5972962516</v>
          </cell>
          <cell r="K152">
            <v>-1441005994</v>
          </cell>
        </row>
        <row r="153">
          <cell r="C153" t="str">
            <v>بانک صادرات ایران</v>
          </cell>
          <cell r="D153"/>
          <cell r="E153">
            <v>10226453312</v>
          </cell>
          <cell r="F153">
            <v>9631586198</v>
          </cell>
          <cell r="G153">
            <v>5520055339</v>
          </cell>
          <cell r="H153">
            <v>2660012607</v>
          </cell>
          <cell r="I153">
            <v>3454909846</v>
          </cell>
          <cell r="J153">
            <v>0</v>
          </cell>
          <cell r="K153">
            <v>-2860042732</v>
          </cell>
        </row>
        <row r="154">
          <cell r="C154"/>
          <cell r="D154"/>
          <cell r="E154"/>
          <cell r="F154"/>
          <cell r="G154">
            <v>885814191587</v>
          </cell>
          <cell r="H154">
            <v>448206617980</v>
          </cell>
          <cell r="I154">
            <v>534333200813</v>
          </cell>
          <cell r="J154">
            <v>80772920130</v>
          </cell>
          <cell r="K154">
            <v>-437607573607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282B-C8A6-496D-8474-211BF6794387}">
  <dimension ref="A11:I22"/>
  <sheetViews>
    <sheetView rightToLeft="1" tabSelected="1" view="pageBreakPreview" zoomScaleNormal="100" zoomScaleSheetLayoutView="100" workbookViewId="0">
      <selection activeCell="P16" sqref="P16"/>
    </sheetView>
  </sheetViews>
  <sheetFormatPr defaultRowHeight="18.75" x14ac:dyDescent="0.3"/>
  <cols>
    <col min="1" max="2" width="9.140625" style="63"/>
    <col min="3" max="3" width="9.140625" style="63" customWidth="1"/>
    <col min="4" max="4" width="9.140625" style="63"/>
    <col min="5" max="5" width="13" style="63" customWidth="1"/>
    <col min="6" max="16384" width="9.140625" style="63"/>
  </cols>
  <sheetData>
    <row r="11" spans="1:9" ht="24" x14ac:dyDescent="0.3">
      <c r="A11" s="173" t="s">
        <v>760</v>
      </c>
      <c r="B11" s="173"/>
      <c r="C11" s="173"/>
      <c r="D11" s="173"/>
      <c r="E11" s="173"/>
      <c r="F11" s="173"/>
      <c r="G11" s="173"/>
      <c r="H11" s="173"/>
      <c r="I11" s="173"/>
    </row>
    <row r="12" spans="1:9" ht="24" x14ac:dyDescent="0.3">
      <c r="A12" s="173" t="s">
        <v>761</v>
      </c>
      <c r="B12" s="173"/>
      <c r="C12" s="173"/>
      <c r="D12" s="173"/>
      <c r="E12" s="173"/>
      <c r="F12" s="173"/>
      <c r="G12" s="173"/>
      <c r="H12" s="173"/>
      <c r="I12" s="173"/>
    </row>
    <row r="13" spans="1:9" ht="24" x14ac:dyDescent="0.3">
      <c r="A13" s="174" t="s">
        <v>762</v>
      </c>
      <c r="B13" s="174"/>
      <c r="C13" s="174"/>
      <c r="D13" s="174"/>
      <c r="E13" s="174"/>
      <c r="F13" s="174"/>
      <c r="G13" s="174"/>
      <c r="H13" s="174"/>
      <c r="I13" s="174"/>
    </row>
    <row r="14" spans="1:9" ht="24" x14ac:dyDescent="0.3">
      <c r="A14" s="173" t="s">
        <v>766</v>
      </c>
      <c r="B14" s="173"/>
      <c r="C14" s="173"/>
      <c r="D14" s="173"/>
      <c r="E14" s="173"/>
      <c r="F14" s="173"/>
      <c r="G14" s="173"/>
      <c r="H14" s="173"/>
      <c r="I14" s="173"/>
    </row>
    <row r="15" spans="1:9" ht="22.5" x14ac:dyDescent="0.55000000000000004">
      <c r="A15" s="64"/>
      <c r="B15" s="64"/>
      <c r="C15" s="64"/>
      <c r="D15" s="64"/>
      <c r="E15" s="64"/>
      <c r="F15" s="64"/>
      <c r="G15" s="64"/>
      <c r="H15" s="64"/>
      <c r="I15" s="64"/>
    </row>
    <row r="16" spans="1:9" ht="22.5" x14ac:dyDescent="0.55000000000000004">
      <c r="A16" s="64"/>
      <c r="B16" s="64"/>
      <c r="C16" s="64"/>
      <c r="D16" s="64"/>
      <c r="E16" s="64"/>
      <c r="F16" s="64"/>
      <c r="G16" s="64"/>
      <c r="H16" s="64"/>
      <c r="I16" s="64"/>
    </row>
    <row r="17" spans="1:9" ht="22.5" x14ac:dyDescent="0.55000000000000004">
      <c r="A17" s="64"/>
      <c r="B17" s="64"/>
      <c r="C17" s="64"/>
      <c r="D17" s="64"/>
      <c r="E17" s="64"/>
      <c r="F17" s="64"/>
      <c r="G17" s="64"/>
      <c r="H17" s="64"/>
      <c r="I17" s="64"/>
    </row>
    <row r="18" spans="1:9" ht="22.5" x14ac:dyDescent="0.55000000000000004">
      <c r="A18" s="64"/>
      <c r="B18" s="64"/>
      <c r="C18" s="64"/>
      <c r="D18" s="64"/>
      <c r="E18" s="64"/>
      <c r="F18" s="64"/>
      <c r="G18" s="64"/>
      <c r="H18" s="64"/>
      <c r="I18" s="64"/>
    </row>
    <row r="19" spans="1:9" ht="22.5" x14ac:dyDescent="0.55000000000000004">
      <c r="A19" s="64"/>
      <c r="B19" s="64"/>
      <c r="C19" s="64"/>
      <c r="D19" s="64"/>
      <c r="E19" s="64"/>
      <c r="F19" s="64"/>
      <c r="G19" s="64"/>
      <c r="H19" s="64"/>
      <c r="I19" s="64"/>
    </row>
    <row r="20" spans="1:9" ht="22.5" x14ac:dyDescent="0.55000000000000004">
      <c r="A20" s="64"/>
      <c r="B20" s="64"/>
      <c r="C20" s="64"/>
      <c r="D20" s="64"/>
      <c r="E20" s="64"/>
      <c r="F20" s="64"/>
      <c r="G20" s="64"/>
      <c r="H20" s="64"/>
      <c r="I20" s="64"/>
    </row>
    <row r="21" spans="1:9" ht="24" x14ac:dyDescent="0.55000000000000004">
      <c r="A21" s="65"/>
      <c r="B21" s="175" t="s">
        <v>763</v>
      </c>
      <c r="C21" s="175"/>
      <c r="D21" s="175"/>
      <c r="E21" s="65"/>
      <c r="F21" s="175" t="s">
        <v>764</v>
      </c>
      <c r="G21" s="175"/>
      <c r="H21" s="175"/>
    </row>
    <row r="22" spans="1:9" ht="24" x14ac:dyDescent="0.55000000000000004">
      <c r="A22" s="65"/>
      <c r="B22" s="172" t="s">
        <v>765</v>
      </c>
      <c r="C22" s="172"/>
      <c r="D22" s="172"/>
      <c r="E22" s="65"/>
      <c r="F22" s="66"/>
      <c r="G22" s="66"/>
    </row>
  </sheetData>
  <sheetProtection algorithmName="SHA-512" hashValue="anIlMHFnhlZPrDIHUr0vMclwMTfkTDHAW0ZjmDnB6Q3oBvTMcIPlUSxgzTp3lo4l1ZJDJlbOL0ipJQEPODkMwA==" saltValue="DYamzi69I+UGZ0n3w0RmpA==" spinCount="100000" sheet="1" objects="1" scenarios="1"/>
  <mergeCells count="7">
    <mergeCell ref="B22:D22"/>
    <mergeCell ref="A11:I11"/>
    <mergeCell ref="A12:I12"/>
    <mergeCell ref="A13:I13"/>
    <mergeCell ref="A14:I14"/>
    <mergeCell ref="B21:D21"/>
    <mergeCell ref="F21:H21"/>
  </mergeCells>
  <printOptions horizontalCentered="1"/>
  <pageMargins left="0" right="0" top="0" bottom="0" header="0" footer="0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3"/>
  <sheetViews>
    <sheetView rightToLeft="1" view="pageBreakPreview" zoomScale="98" zoomScaleNormal="100" zoomScaleSheetLayoutView="98" workbookViewId="0">
      <selection activeCell="A24" sqref="A24"/>
    </sheetView>
  </sheetViews>
  <sheetFormatPr defaultRowHeight="12.75" x14ac:dyDescent="0.2"/>
  <cols>
    <col min="1" max="1" width="6.28515625" customWidth="1"/>
    <col min="2" max="2" width="50" customWidth="1"/>
    <col min="3" max="3" width="1.28515625" customWidth="1"/>
    <col min="4" max="4" width="19.42578125" customWidth="1"/>
    <col min="5" max="5" width="1.28515625" customWidth="1"/>
    <col min="6" max="6" width="16.85546875" customWidth="1"/>
    <col min="7" max="7" width="1.28515625" customWidth="1"/>
    <col min="8" max="8" width="19.42578125" customWidth="1"/>
    <col min="9" max="9" width="1.28515625" customWidth="1"/>
    <col min="10" max="10" width="14.28515625" customWidth="1"/>
    <col min="11" max="11" width="0.28515625" customWidth="1"/>
  </cols>
  <sheetData>
    <row r="1" spans="1:10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1.75" customHeight="1" x14ac:dyDescent="0.2">
      <c r="A2" s="190" t="s">
        <v>262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4.45" customHeight="1" x14ac:dyDescent="0.2"/>
    <row r="5" spans="1:10" ht="28.5" customHeight="1" x14ac:dyDescent="0.2">
      <c r="A5" s="1" t="s">
        <v>296</v>
      </c>
      <c r="B5" s="179" t="s">
        <v>303</v>
      </c>
      <c r="C5" s="179"/>
      <c r="D5" s="179"/>
      <c r="E5" s="179"/>
      <c r="F5" s="179"/>
      <c r="G5" s="179"/>
      <c r="H5" s="179"/>
      <c r="I5" s="179"/>
      <c r="J5" s="179"/>
    </row>
    <row r="6" spans="1:10" ht="14.45" customHeight="1" x14ac:dyDescent="0.2">
      <c r="D6" s="191" t="s">
        <v>279</v>
      </c>
      <c r="E6" s="191"/>
      <c r="F6" s="191"/>
      <c r="H6" s="191" t="s">
        <v>280</v>
      </c>
      <c r="I6" s="191"/>
      <c r="J6" s="191"/>
    </row>
    <row r="7" spans="1:10" ht="63.75" customHeight="1" x14ac:dyDescent="0.2">
      <c r="A7" s="191" t="s">
        <v>304</v>
      </c>
      <c r="B7" s="191"/>
      <c r="D7" s="18" t="s">
        <v>305</v>
      </c>
      <c r="E7" s="3"/>
      <c r="F7" s="18" t="s">
        <v>306</v>
      </c>
      <c r="H7" s="18" t="s">
        <v>305</v>
      </c>
      <c r="I7" s="3"/>
      <c r="J7" s="18" t="s">
        <v>306</v>
      </c>
    </row>
    <row r="8" spans="1:10" ht="18.75" x14ac:dyDescent="0.2">
      <c r="A8" s="183" t="s">
        <v>252</v>
      </c>
      <c r="B8" s="183"/>
      <c r="D8" s="6">
        <v>1454059</v>
      </c>
      <c r="F8" s="74">
        <f>(D8/سپرده!$J$18)*100</f>
        <v>5.2681751580529795E-4</v>
      </c>
      <c r="H8" s="6">
        <v>7778332</v>
      </c>
      <c r="J8" s="74">
        <f>(H8/سپرده!$J$18)*100</f>
        <v>2.8181535559071917E-3</v>
      </c>
    </row>
    <row r="9" spans="1:10" ht="18.75" x14ac:dyDescent="0.2">
      <c r="A9" s="185" t="s">
        <v>253</v>
      </c>
      <c r="B9" s="185"/>
      <c r="D9" s="9">
        <v>113126773</v>
      </c>
      <c r="F9" s="158">
        <f>(D9/سپرده!$J$18)*100</f>
        <v>4.098675880616251E-2</v>
      </c>
      <c r="H9" s="9">
        <v>134142830</v>
      </c>
      <c r="J9" s="158">
        <f>(H9/سپرده!$J$18)*100</f>
        <v>4.8601048832057299E-2</v>
      </c>
    </row>
    <row r="10" spans="1:10" ht="18.75" x14ac:dyDescent="0.2">
      <c r="A10" s="185" t="s">
        <v>254</v>
      </c>
      <c r="B10" s="185"/>
      <c r="D10" s="9">
        <v>1209016374</v>
      </c>
      <c r="F10" s="158">
        <f>(D10/سپرده!$J$18)*100</f>
        <v>0.43803656022115267</v>
      </c>
      <c r="H10" s="9">
        <v>10848745751</v>
      </c>
      <c r="J10" s="158">
        <f>(H10/سپرده!$J$18)*100</f>
        <v>3.9305896708077883</v>
      </c>
    </row>
    <row r="11" spans="1:10" ht="18.75" x14ac:dyDescent="0.2">
      <c r="A11" s="185" t="s">
        <v>255</v>
      </c>
      <c r="B11" s="185"/>
      <c r="D11" s="9">
        <v>3310092</v>
      </c>
      <c r="F11" s="158">
        <f>(D11/سپرده!$J$18)*100</f>
        <v>1.1992735126476919E-3</v>
      </c>
      <c r="H11" s="9">
        <v>13036227</v>
      </c>
      <c r="J11" s="158">
        <f>(H11/سپرده!$J$18)*100</f>
        <v>4.7231320899729324E-3</v>
      </c>
    </row>
    <row r="12" spans="1:10" ht="18.75" x14ac:dyDescent="0.2">
      <c r="A12" s="185" t="s">
        <v>256</v>
      </c>
      <c r="B12" s="185"/>
      <c r="D12" s="9">
        <v>2121</v>
      </c>
      <c r="F12" s="158">
        <f>(D12/سپرده!$J$18)*100</f>
        <v>7.6845571673710418E-7</v>
      </c>
      <c r="H12" s="9">
        <v>4242</v>
      </c>
      <c r="J12" s="158">
        <f>(H12/سپرده!$J$18)*100</f>
        <v>1.5369114334742084E-6</v>
      </c>
    </row>
    <row r="13" spans="1:10" ht="18.75" x14ac:dyDescent="0.2">
      <c r="A13" s="185" t="s">
        <v>307</v>
      </c>
      <c r="B13" s="185"/>
      <c r="D13" s="9">
        <v>0</v>
      </c>
      <c r="F13" s="158">
        <f>(D13/سپرده!$J$18)*100</f>
        <v>0</v>
      </c>
      <c r="H13" s="9">
        <v>119799128</v>
      </c>
      <c r="J13" s="158">
        <f>(H13/سپرده!$J$18)*100</f>
        <v>4.3404207813163648E-2</v>
      </c>
    </row>
    <row r="14" spans="1:10" ht="18.75" x14ac:dyDescent="0.2">
      <c r="A14" s="185" t="s">
        <v>257</v>
      </c>
      <c r="B14" s="185"/>
      <c r="D14" s="9">
        <v>1229508180</v>
      </c>
      <c r="F14" s="158">
        <f>(D14/سپرده!$J$18)*100</f>
        <v>0.44546090980482439</v>
      </c>
      <c r="H14" s="9">
        <v>6400404166</v>
      </c>
      <c r="J14" s="158">
        <f>(H14/سپرده!$J$18)*100</f>
        <v>2.3189189866999893</v>
      </c>
    </row>
    <row r="15" spans="1:10" ht="18.75" x14ac:dyDescent="0.2">
      <c r="A15" s="185" t="s">
        <v>258</v>
      </c>
      <c r="B15" s="185"/>
      <c r="D15" s="9">
        <v>418032780</v>
      </c>
      <c r="F15" s="158">
        <f>(D15/سپرده!$J$18)*100</f>
        <v>0.15145670889887045</v>
      </c>
      <c r="H15" s="9">
        <v>2024042201</v>
      </c>
      <c r="J15" s="158">
        <f>(H15/سپرده!$J$18)*100</f>
        <v>0.7333271099837817</v>
      </c>
    </row>
    <row r="16" spans="1:10" ht="18.75" x14ac:dyDescent="0.2">
      <c r="A16" s="185" t="s">
        <v>259</v>
      </c>
      <c r="B16" s="185"/>
      <c r="D16" s="9">
        <v>1475409810</v>
      </c>
      <c r="F16" s="158">
        <f>(D16/سپرده!$J$18)*100</f>
        <v>0.53455308959194003</v>
      </c>
      <c r="H16" s="9">
        <v>6946957062</v>
      </c>
      <c r="J16" s="158">
        <f>(H16/سپرده!$J$18)*100</f>
        <v>2.5169395889774155</v>
      </c>
    </row>
    <row r="17" spans="1:10" ht="18.75" x14ac:dyDescent="0.2">
      <c r="A17" s="186" t="s">
        <v>261</v>
      </c>
      <c r="B17" s="186"/>
      <c r="D17" s="12">
        <v>2295081964</v>
      </c>
      <c r="F17" s="158">
        <f>(D17/سپرده!$J$18)*100</f>
        <v>0.83152704178030212</v>
      </c>
      <c r="H17" s="12">
        <v>2295081964</v>
      </c>
      <c r="J17" s="158">
        <f>(H17/سپرده!$J$18)*100</f>
        <v>0.83152704178030212</v>
      </c>
    </row>
    <row r="18" spans="1:10" ht="21" x14ac:dyDescent="0.2">
      <c r="A18" s="187" t="s">
        <v>62</v>
      </c>
      <c r="B18" s="187"/>
      <c r="D18" s="15">
        <f>SUM(D8:D17)</f>
        <v>6744942153</v>
      </c>
      <c r="F18" s="77">
        <f>SUM(F8:F17)</f>
        <v>2.4437479285874222</v>
      </c>
      <c r="H18" s="15">
        <f>SUM(H8:H17)</f>
        <v>28789991903</v>
      </c>
      <c r="J18" s="159">
        <f>SUM(J8:J17)</f>
        <v>10.430850477451811</v>
      </c>
    </row>
    <row r="23" spans="1:10" ht="22.5" customHeight="1" x14ac:dyDescent="0.2">
      <c r="A23" s="188">
        <f>'2-2'!A22:R22+1</f>
        <v>22</v>
      </c>
      <c r="B23" s="188"/>
      <c r="C23" s="188"/>
      <c r="D23" s="188"/>
      <c r="E23" s="188"/>
      <c r="F23" s="188"/>
      <c r="G23" s="188"/>
      <c r="H23" s="188"/>
      <c r="I23" s="188"/>
      <c r="J23" s="188"/>
    </row>
  </sheetData>
  <mergeCells count="19">
    <mergeCell ref="A23:J23"/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rintOptions horizontalCentered="1"/>
  <pageMargins left="0" right="0" top="0" bottom="0" header="0" footer="0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rightToLeft="1" view="pageBreakPreview" zoomScale="96" zoomScaleNormal="100" zoomScaleSheetLayoutView="96" workbookViewId="0">
      <selection activeCell="A22" sqref="A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90" t="s">
        <v>0</v>
      </c>
      <c r="B1" s="190"/>
      <c r="C1" s="190"/>
      <c r="D1" s="190"/>
      <c r="E1" s="190"/>
      <c r="F1" s="190"/>
    </row>
    <row r="2" spans="1:6" ht="21.75" customHeight="1" x14ac:dyDescent="0.2">
      <c r="A2" s="190" t="s">
        <v>262</v>
      </c>
      <c r="B2" s="190"/>
      <c r="C2" s="190"/>
      <c r="D2" s="190"/>
      <c r="E2" s="190"/>
      <c r="F2" s="190"/>
    </row>
    <row r="3" spans="1:6" ht="21.75" customHeight="1" x14ac:dyDescent="0.2">
      <c r="A3" s="190" t="s">
        <v>2</v>
      </c>
      <c r="B3" s="190"/>
      <c r="C3" s="190"/>
      <c r="D3" s="190"/>
      <c r="E3" s="190"/>
      <c r="F3" s="190"/>
    </row>
    <row r="4" spans="1:6" ht="14.45" customHeight="1" x14ac:dyDescent="0.2"/>
    <row r="5" spans="1:6" ht="29.1" customHeight="1" x14ac:dyDescent="0.2">
      <c r="A5" s="1" t="s">
        <v>302</v>
      </c>
      <c r="B5" s="179" t="s">
        <v>276</v>
      </c>
      <c r="C5" s="179"/>
      <c r="D5" s="179"/>
      <c r="E5" s="179"/>
      <c r="F5" s="179"/>
    </row>
    <row r="6" spans="1:6" ht="21.75" customHeight="1" x14ac:dyDescent="0.2">
      <c r="D6" s="2" t="s">
        <v>279</v>
      </c>
      <c r="F6" s="2" t="s">
        <v>9</v>
      </c>
    </row>
    <row r="7" spans="1:6" ht="21.75" customHeight="1" x14ac:dyDescent="0.2">
      <c r="A7" s="191" t="s">
        <v>276</v>
      </c>
      <c r="B7" s="191"/>
      <c r="D7" s="4" t="s">
        <v>249</v>
      </c>
      <c r="F7" s="4" t="s">
        <v>249</v>
      </c>
    </row>
    <row r="8" spans="1:6" ht="21.75" customHeight="1" x14ac:dyDescent="0.2">
      <c r="A8" s="183" t="s">
        <v>276</v>
      </c>
      <c r="B8" s="183"/>
      <c r="D8" s="6">
        <v>2257273</v>
      </c>
      <c r="F8" s="6">
        <v>10741144</v>
      </c>
    </row>
    <row r="9" spans="1:6" ht="21.75" customHeight="1" x14ac:dyDescent="0.2">
      <c r="A9" s="185" t="s">
        <v>308</v>
      </c>
      <c r="B9" s="185"/>
      <c r="D9" s="9">
        <v>0</v>
      </c>
      <c r="F9" s="9">
        <v>17239751</v>
      </c>
    </row>
    <row r="10" spans="1:6" ht="21.75" customHeight="1" x14ac:dyDescent="0.2">
      <c r="A10" s="186" t="s">
        <v>309</v>
      </c>
      <c r="B10" s="186"/>
      <c r="D10" s="12">
        <v>21658059</v>
      </c>
      <c r="F10" s="12">
        <v>188989317</v>
      </c>
    </row>
    <row r="11" spans="1:6" ht="21.75" customHeight="1" x14ac:dyDescent="0.2">
      <c r="A11" s="187" t="s">
        <v>62</v>
      </c>
      <c r="B11" s="187"/>
      <c r="D11" s="15">
        <v>23915332</v>
      </c>
      <c r="F11" s="15">
        <v>216970212</v>
      </c>
    </row>
    <row r="21" spans="1:6" ht="24" customHeight="1" x14ac:dyDescent="0.2">
      <c r="A21" s="188">
        <f>'3-2'!A23:J23+1</f>
        <v>23</v>
      </c>
      <c r="B21" s="188"/>
      <c r="C21" s="188"/>
      <c r="D21" s="188"/>
      <c r="E21" s="188"/>
      <c r="F21" s="188"/>
    </row>
  </sheetData>
  <mergeCells count="10">
    <mergeCell ref="A21:F21"/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rintOptions horizontalCentered="1"/>
  <pageMargins left="0" right="0" top="0" bottom="0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rightToLeft="1" view="pageBreakPreview" zoomScale="89" zoomScaleNormal="100" zoomScaleSheetLayoutView="89" workbookViewId="0">
      <selection activeCell="A34" sqref="A34"/>
    </sheetView>
  </sheetViews>
  <sheetFormatPr defaultRowHeight="15.75" x14ac:dyDescent="0.4"/>
  <cols>
    <col min="1" max="1" width="22.28515625" style="20" bestFit="1" customWidth="1"/>
    <col min="2" max="2" width="1.28515625" style="20" customWidth="1"/>
    <col min="3" max="3" width="16.85546875" style="78" bestFit="1" customWidth="1"/>
    <col min="4" max="4" width="1.28515625" style="78" customWidth="1"/>
    <col min="5" max="5" width="13.42578125" style="78" customWidth="1"/>
    <col min="6" max="6" width="1.28515625" style="78" customWidth="1"/>
    <col min="7" max="7" width="10.140625" style="78" customWidth="1"/>
    <col min="8" max="8" width="1.28515625" style="78" customWidth="1"/>
    <col min="9" max="9" width="15.85546875" style="78" customWidth="1"/>
    <col min="10" max="10" width="1.28515625" style="78" customWidth="1"/>
    <col min="11" max="11" width="14.7109375" style="78" customWidth="1"/>
    <col min="12" max="12" width="1.28515625" style="78" customWidth="1"/>
    <col min="13" max="13" width="15.5703125" style="78" customWidth="1"/>
    <col min="14" max="14" width="1.28515625" style="78" customWidth="1"/>
    <col min="15" max="15" width="19" style="78" bestFit="1" customWidth="1"/>
    <col min="16" max="16" width="1.28515625" style="78" customWidth="1"/>
    <col min="17" max="17" width="15" style="78" bestFit="1" customWidth="1"/>
    <col min="18" max="18" width="1.28515625" style="78" customWidth="1"/>
    <col min="19" max="19" width="15.7109375" style="78" customWidth="1"/>
    <col min="20" max="20" width="0.28515625" style="20" customWidth="1"/>
    <col min="21" max="16384" width="9.140625" style="20"/>
  </cols>
  <sheetData>
    <row r="1" spans="1:19" ht="29.1" customHeight="1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21.75" customHeight="1" x14ac:dyDescent="0.4">
      <c r="A2" s="190" t="s">
        <v>262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21.75" customHeight="1" x14ac:dyDescent="0.4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ht="14.45" customHeight="1" x14ac:dyDescent="0.4"/>
    <row r="5" spans="1:19" ht="35.25" customHeight="1" x14ac:dyDescent="0.4">
      <c r="A5" s="179" t="s">
        <v>282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</row>
    <row r="6" spans="1:19" ht="22.5" customHeight="1" x14ac:dyDescent="0.4">
      <c r="A6" s="191" t="s">
        <v>63</v>
      </c>
      <c r="C6" s="191" t="s">
        <v>310</v>
      </c>
      <c r="D6" s="191"/>
      <c r="E6" s="191"/>
      <c r="F6" s="191"/>
      <c r="G6" s="191"/>
      <c r="I6" s="191" t="s">
        <v>279</v>
      </c>
      <c r="J6" s="191"/>
      <c r="K6" s="191"/>
      <c r="L6" s="191"/>
      <c r="M6" s="191"/>
      <c r="O6" s="191" t="s">
        <v>280</v>
      </c>
      <c r="P6" s="191"/>
      <c r="Q6" s="191"/>
      <c r="R6" s="191"/>
      <c r="S6" s="191"/>
    </row>
    <row r="7" spans="1:19" ht="62.25" customHeight="1" x14ac:dyDescent="0.4">
      <c r="A7" s="191"/>
      <c r="C7" s="18" t="s">
        <v>311</v>
      </c>
      <c r="D7" s="73"/>
      <c r="E7" s="18" t="s">
        <v>312</v>
      </c>
      <c r="F7" s="73"/>
      <c r="G7" s="18" t="s">
        <v>313</v>
      </c>
      <c r="I7" s="18" t="s">
        <v>314</v>
      </c>
      <c r="J7" s="73"/>
      <c r="K7" s="18" t="s">
        <v>315</v>
      </c>
      <c r="L7" s="73"/>
      <c r="M7" s="18" t="s">
        <v>316</v>
      </c>
      <c r="O7" s="18" t="s">
        <v>314</v>
      </c>
      <c r="P7" s="73"/>
      <c r="Q7" s="18" t="s">
        <v>315</v>
      </c>
      <c r="R7" s="73"/>
      <c r="S7" s="18" t="s">
        <v>316</v>
      </c>
    </row>
    <row r="8" spans="1:19" ht="21.75" customHeight="1" x14ac:dyDescent="0.4">
      <c r="A8" s="5" t="s">
        <v>53</v>
      </c>
      <c r="C8" s="91" t="s">
        <v>317</v>
      </c>
      <c r="E8" s="92">
        <v>1300000</v>
      </c>
      <c r="G8" s="92">
        <v>630</v>
      </c>
      <c r="I8" s="92">
        <v>0</v>
      </c>
      <c r="K8" s="92">
        <v>0</v>
      </c>
      <c r="M8" s="92">
        <v>0</v>
      </c>
      <c r="O8" s="92">
        <v>819000000</v>
      </c>
      <c r="Q8" s="92">
        <v>76304348</v>
      </c>
      <c r="S8" s="92">
        <v>742695652</v>
      </c>
    </row>
    <row r="9" spans="1:19" ht="21.75" customHeight="1" x14ac:dyDescent="0.4">
      <c r="A9" s="8" t="s">
        <v>56</v>
      </c>
      <c r="C9" s="67" t="s">
        <v>318</v>
      </c>
      <c r="E9" s="94">
        <v>1404000</v>
      </c>
      <c r="G9" s="94">
        <v>370</v>
      </c>
      <c r="I9" s="94">
        <v>0</v>
      </c>
      <c r="K9" s="94">
        <v>0</v>
      </c>
      <c r="M9" s="94">
        <v>0</v>
      </c>
      <c r="O9" s="94">
        <v>519480000</v>
      </c>
      <c r="Q9" s="94">
        <v>0</v>
      </c>
      <c r="S9" s="94">
        <v>519480000</v>
      </c>
    </row>
    <row r="10" spans="1:19" ht="21.75" customHeight="1" x14ac:dyDescent="0.4">
      <c r="A10" s="8" t="s">
        <v>42</v>
      </c>
      <c r="C10" s="67" t="s">
        <v>319</v>
      </c>
      <c r="E10" s="94">
        <v>17400000</v>
      </c>
      <c r="G10" s="94">
        <v>610</v>
      </c>
      <c r="I10" s="94">
        <v>0</v>
      </c>
      <c r="K10" s="94">
        <v>0</v>
      </c>
      <c r="M10" s="94">
        <v>0</v>
      </c>
      <c r="O10" s="94">
        <v>10614000000</v>
      </c>
      <c r="Q10" s="94">
        <v>0</v>
      </c>
      <c r="S10" s="94">
        <v>10614000000</v>
      </c>
    </row>
    <row r="11" spans="1:19" ht="21.75" customHeight="1" x14ac:dyDescent="0.4">
      <c r="A11" s="8" t="s">
        <v>54</v>
      </c>
      <c r="C11" s="67" t="s">
        <v>317</v>
      </c>
      <c r="E11" s="94">
        <v>2055643</v>
      </c>
      <c r="G11" s="94">
        <v>400</v>
      </c>
      <c r="I11" s="94">
        <v>0</v>
      </c>
      <c r="K11" s="94">
        <v>0</v>
      </c>
      <c r="M11" s="94">
        <v>0</v>
      </c>
      <c r="O11" s="94">
        <v>822257200</v>
      </c>
      <c r="Q11" s="94">
        <v>0</v>
      </c>
      <c r="S11" s="94">
        <v>822257200</v>
      </c>
    </row>
    <row r="12" spans="1:19" ht="21.75" customHeight="1" x14ac:dyDescent="0.4">
      <c r="A12" s="8" t="s">
        <v>38</v>
      </c>
      <c r="C12" s="67" t="s">
        <v>320</v>
      </c>
      <c r="E12" s="94">
        <v>59609000</v>
      </c>
      <c r="G12" s="94">
        <v>82</v>
      </c>
      <c r="I12" s="94">
        <v>0</v>
      </c>
      <c r="K12" s="94">
        <v>0</v>
      </c>
      <c r="M12" s="94">
        <v>0</v>
      </c>
      <c r="O12" s="94">
        <v>4887938000</v>
      </c>
      <c r="Q12" s="94">
        <v>0</v>
      </c>
      <c r="S12" s="94">
        <v>4887938000</v>
      </c>
    </row>
    <row r="13" spans="1:19" ht="21.75" customHeight="1" x14ac:dyDescent="0.4">
      <c r="A13" s="8" t="s">
        <v>36</v>
      </c>
      <c r="C13" s="67" t="s">
        <v>321</v>
      </c>
      <c r="E13" s="94">
        <v>237520000</v>
      </c>
      <c r="G13" s="94">
        <v>66</v>
      </c>
      <c r="I13" s="94">
        <v>0</v>
      </c>
      <c r="K13" s="94">
        <v>0</v>
      </c>
      <c r="M13" s="94">
        <v>0</v>
      </c>
      <c r="O13" s="94">
        <v>15676320000</v>
      </c>
      <c r="Q13" s="94">
        <v>0</v>
      </c>
      <c r="S13" s="94">
        <v>15676320000</v>
      </c>
    </row>
    <row r="14" spans="1:19" ht="21.75" customHeight="1" x14ac:dyDescent="0.4">
      <c r="A14" s="8" t="s">
        <v>37</v>
      </c>
      <c r="C14" s="67" t="s">
        <v>320</v>
      </c>
      <c r="E14" s="94">
        <v>14595800</v>
      </c>
      <c r="G14" s="94">
        <v>17</v>
      </c>
      <c r="I14" s="94">
        <v>0</v>
      </c>
      <c r="K14" s="94">
        <v>0</v>
      </c>
      <c r="M14" s="94">
        <v>0</v>
      </c>
      <c r="O14" s="94">
        <v>248128600</v>
      </c>
      <c r="Q14" s="94">
        <v>0</v>
      </c>
      <c r="S14" s="94">
        <v>248128600</v>
      </c>
    </row>
    <row r="15" spans="1:19" ht="21.75" customHeight="1" x14ac:dyDescent="0.4">
      <c r="A15" s="8" t="s">
        <v>43</v>
      </c>
      <c r="C15" s="67" t="s">
        <v>322</v>
      </c>
      <c r="E15" s="94">
        <v>3099000</v>
      </c>
      <c r="G15" s="94">
        <v>1500</v>
      </c>
      <c r="I15" s="94">
        <v>0</v>
      </c>
      <c r="K15" s="94">
        <v>0</v>
      </c>
      <c r="M15" s="94">
        <v>0</v>
      </c>
      <c r="O15" s="94">
        <v>4648500000</v>
      </c>
      <c r="Q15" s="94">
        <v>417321696</v>
      </c>
      <c r="S15" s="94">
        <v>4231178304</v>
      </c>
    </row>
    <row r="16" spans="1:19" ht="21.75" customHeight="1" x14ac:dyDescent="0.4">
      <c r="A16" s="8" t="s">
        <v>40</v>
      </c>
      <c r="C16" s="67" t="s">
        <v>318</v>
      </c>
      <c r="E16" s="94">
        <v>680000</v>
      </c>
      <c r="G16" s="94">
        <v>388</v>
      </c>
      <c r="I16" s="94">
        <v>0</v>
      </c>
      <c r="K16" s="94">
        <v>0</v>
      </c>
      <c r="M16" s="94">
        <v>0</v>
      </c>
      <c r="O16" s="94">
        <v>263840000</v>
      </c>
      <c r="Q16" s="94">
        <v>0</v>
      </c>
      <c r="S16" s="94">
        <v>263840000</v>
      </c>
    </row>
    <row r="17" spans="1:19" ht="21.75" customHeight="1" x14ac:dyDescent="0.4">
      <c r="A17" s="8" t="s">
        <v>293</v>
      </c>
      <c r="C17" s="67" t="s">
        <v>318</v>
      </c>
      <c r="E17" s="94">
        <v>2125925</v>
      </c>
      <c r="G17" s="94">
        <v>260</v>
      </c>
      <c r="I17" s="94">
        <v>0</v>
      </c>
      <c r="K17" s="94">
        <v>0</v>
      </c>
      <c r="M17" s="94">
        <v>0</v>
      </c>
      <c r="O17" s="94">
        <v>552740500</v>
      </c>
      <c r="Q17" s="94">
        <v>0</v>
      </c>
      <c r="S17" s="94">
        <v>552740500</v>
      </c>
    </row>
    <row r="18" spans="1:19" ht="21.75" customHeight="1" x14ac:dyDescent="0.4">
      <c r="A18" s="8" t="s">
        <v>290</v>
      </c>
      <c r="C18" s="67" t="s">
        <v>323</v>
      </c>
      <c r="E18" s="94">
        <v>226000</v>
      </c>
      <c r="G18" s="94">
        <v>105</v>
      </c>
      <c r="I18" s="94">
        <v>0</v>
      </c>
      <c r="K18" s="94">
        <v>0</v>
      </c>
      <c r="M18" s="94">
        <v>0</v>
      </c>
      <c r="O18" s="94">
        <v>23730000</v>
      </c>
      <c r="Q18" s="94">
        <v>1981224</v>
      </c>
      <c r="S18" s="94">
        <v>21748776</v>
      </c>
    </row>
    <row r="19" spans="1:19" ht="21.75" customHeight="1" x14ac:dyDescent="0.4">
      <c r="A19" s="8" t="s">
        <v>46</v>
      </c>
      <c r="C19" s="67" t="s">
        <v>318</v>
      </c>
      <c r="E19" s="94">
        <v>4066000</v>
      </c>
      <c r="G19" s="94">
        <v>22</v>
      </c>
      <c r="I19" s="94">
        <v>0</v>
      </c>
      <c r="K19" s="94">
        <v>0</v>
      </c>
      <c r="M19" s="94">
        <v>0</v>
      </c>
      <c r="O19" s="94">
        <v>89452000</v>
      </c>
      <c r="Q19" s="94">
        <v>8384390</v>
      </c>
      <c r="S19" s="94">
        <v>81067610</v>
      </c>
    </row>
    <row r="20" spans="1:19" ht="21.75" customHeight="1" x14ac:dyDescent="0.4">
      <c r="A20" s="8" t="s">
        <v>51</v>
      </c>
      <c r="C20" s="67" t="s">
        <v>324</v>
      </c>
      <c r="E20" s="94">
        <v>2000000</v>
      </c>
      <c r="G20" s="94">
        <v>950</v>
      </c>
      <c r="I20" s="94">
        <v>0</v>
      </c>
      <c r="K20" s="94">
        <v>0</v>
      </c>
      <c r="M20" s="94">
        <v>0</v>
      </c>
      <c r="O20" s="94">
        <v>1900000000</v>
      </c>
      <c r="Q20" s="94">
        <v>209567337</v>
      </c>
      <c r="S20" s="94">
        <v>1690432663</v>
      </c>
    </row>
    <row r="21" spans="1:19" ht="21.75" customHeight="1" x14ac:dyDescent="0.4">
      <c r="A21" s="8" t="s">
        <v>285</v>
      </c>
      <c r="C21" s="67" t="s">
        <v>325</v>
      </c>
      <c r="E21" s="94">
        <v>20000</v>
      </c>
      <c r="G21" s="94">
        <v>50</v>
      </c>
      <c r="I21" s="94">
        <v>0</v>
      </c>
      <c r="K21" s="94">
        <v>0</v>
      </c>
      <c r="M21" s="94">
        <v>0</v>
      </c>
      <c r="O21" s="94">
        <v>1000000</v>
      </c>
      <c r="Q21" s="94">
        <v>0</v>
      </c>
      <c r="S21" s="94">
        <v>1000000</v>
      </c>
    </row>
    <row r="22" spans="1:19" ht="21.75" customHeight="1" x14ac:dyDescent="0.4">
      <c r="A22" s="8" t="s">
        <v>50</v>
      </c>
      <c r="C22" s="67" t="s">
        <v>326</v>
      </c>
      <c r="E22" s="94">
        <v>746180000</v>
      </c>
      <c r="G22" s="94">
        <v>150</v>
      </c>
      <c r="I22" s="94">
        <v>111927000000</v>
      </c>
      <c r="K22" s="94">
        <v>15857970018</v>
      </c>
      <c r="M22" s="94">
        <v>96069029982</v>
      </c>
      <c r="O22" s="94">
        <v>111927000000</v>
      </c>
      <c r="Q22" s="94">
        <v>15857970018</v>
      </c>
      <c r="S22" s="94">
        <v>96069029982</v>
      </c>
    </row>
    <row r="23" spans="1:19" ht="21.75" customHeight="1" x14ac:dyDescent="0.4">
      <c r="A23" s="8" t="s">
        <v>19</v>
      </c>
      <c r="C23" s="67" t="s">
        <v>327</v>
      </c>
      <c r="E23" s="94">
        <v>4001000</v>
      </c>
      <c r="G23" s="94">
        <v>1060</v>
      </c>
      <c r="I23" s="94">
        <v>0</v>
      </c>
      <c r="K23" s="94">
        <v>0</v>
      </c>
      <c r="M23" s="94">
        <v>0</v>
      </c>
      <c r="O23" s="94">
        <v>4241060000</v>
      </c>
      <c r="Q23" s="94">
        <v>0</v>
      </c>
      <c r="S23" s="94">
        <v>4241060000</v>
      </c>
    </row>
    <row r="24" spans="1:19" ht="21.75" customHeight="1" x14ac:dyDescent="0.4">
      <c r="A24" s="8" t="s">
        <v>34</v>
      </c>
      <c r="C24" s="67" t="s">
        <v>319</v>
      </c>
      <c r="E24" s="94">
        <v>262260</v>
      </c>
      <c r="G24" s="94">
        <v>110</v>
      </c>
      <c r="I24" s="94">
        <v>0</v>
      </c>
      <c r="K24" s="94">
        <v>0</v>
      </c>
      <c r="M24" s="94">
        <v>0</v>
      </c>
      <c r="O24" s="94">
        <v>28848600</v>
      </c>
      <c r="Q24" s="94">
        <v>2655219</v>
      </c>
      <c r="S24" s="94">
        <v>26193381</v>
      </c>
    </row>
    <row r="25" spans="1:19" ht="21.75" customHeight="1" x14ac:dyDescent="0.4">
      <c r="A25" s="8" t="s">
        <v>39</v>
      </c>
      <c r="C25" s="67" t="s">
        <v>328</v>
      </c>
      <c r="E25" s="94">
        <v>1564500</v>
      </c>
      <c r="G25" s="94">
        <v>320</v>
      </c>
      <c r="I25" s="94">
        <v>0</v>
      </c>
      <c r="K25" s="94">
        <v>0</v>
      </c>
      <c r="M25" s="94">
        <v>0</v>
      </c>
      <c r="O25" s="94">
        <v>500640000</v>
      </c>
      <c r="Q25" s="94">
        <v>0</v>
      </c>
      <c r="S25" s="94">
        <v>500640000</v>
      </c>
    </row>
    <row r="26" spans="1:19" ht="21.75" customHeight="1" x14ac:dyDescent="0.4">
      <c r="A26" s="8" t="s">
        <v>57</v>
      </c>
      <c r="C26" s="67" t="s">
        <v>318</v>
      </c>
      <c r="E26" s="94">
        <v>200000</v>
      </c>
      <c r="G26" s="94">
        <v>1000</v>
      </c>
      <c r="I26" s="94">
        <v>0</v>
      </c>
      <c r="K26" s="94">
        <v>0</v>
      </c>
      <c r="M26" s="94">
        <v>0</v>
      </c>
      <c r="O26" s="94">
        <v>200000000</v>
      </c>
      <c r="Q26" s="94">
        <v>0</v>
      </c>
      <c r="S26" s="94">
        <v>200000000</v>
      </c>
    </row>
    <row r="27" spans="1:19" ht="21.75" customHeight="1" x14ac:dyDescent="0.4">
      <c r="A27" s="11" t="s">
        <v>288</v>
      </c>
      <c r="C27" s="160" t="s">
        <v>329</v>
      </c>
      <c r="E27" s="161">
        <v>378695</v>
      </c>
      <c r="G27" s="161">
        <v>70</v>
      </c>
      <c r="I27" s="161">
        <v>0</v>
      </c>
      <c r="K27" s="161">
        <v>0</v>
      </c>
      <c r="M27" s="161">
        <v>0</v>
      </c>
      <c r="O27" s="161">
        <v>26508650</v>
      </c>
      <c r="Q27" s="161">
        <v>0</v>
      </c>
      <c r="S27" s="161">
        <v>26508650</v>
      </c>
    </row>
    <row r="28" spans="1:19" ht="21.75" customHeight="1" x14ac:dyDescent="0.4">
      <c r="A28" s="14" t="s">
        <v>62</v>
      </c>
      <c r="C28" s="159"/>
      <c r="E28" s="159"/>
      <c r="G28" s="159"/>
      <c r="I28" s="159">
        <v>111927000000</v>
      </c>
      <c r="K28" s="159">
        <v>15857970018</v>
      </c>
      <c r="M28" s="159">
        <v>96069029982</v>
      </c>
      <c r="O28" s="159">
        <f>SUM(O8:O27)</f>
        <v>157990443550</v>
      </c>
      <c r="Q28" s="159">
        <f>SUM(Q8:Q27)</f>
        <v>16574184232</v>
      </c>
      <c r="S28" s="159">
        <f>SUM(S8:S27)</f>
        <v>141416259318</v>
      </c>
    </row>
    <row r="33" spans="1:19" ht="21.75" customHeight="1" x14ac:dyDescent="0.4">
      <c r="A33" s="188">
        <f>'4-2'!A21:F21+1</f>
        <v>24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</row>
  </sheetData>
  <mergeCells count="9">
    <mergeCell ref="A33:S33"/>
    <mergeCell ref="A1:S1"/>
    <mergeCell ref="A2:S2"/>
    <mergeCell ref="A3:S3"/>
    <mergeCell ref="A5:S5"/>
    <mergeCell ref="A6:A7"/>
    <mergeCell ref="C6:G6"/>
    <mergeCell ref="I6:M6"/>
    <mergeCell ref="O6:S6"/>
  </mergeCells>
  <printOptions horizontalCentered="1"/>
  <pageMargins left="0" right="0" top="0" bottom="0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7"/>
  <sheetViews>
    <sheetView rightToLeft="1" view="pageBreakPreview" zoomScaleNormal="100" zoomScaleSheetLayoutView="100" workbookViewId="0">
      <selection activeCell="A28" sqref="A28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5.7109375" bestFit="1" customWidth="1"/>
    <col min="4" max="4" width="1.28515625" customWidth="1"/>
    <col min="5" max="5" width="13.5703125" customWidth="1"/>
    <col min="6" max="6" width="1.28515625" customWidth="1"/>
    <col min="7" max="7" width="12.28515625" customWidth="1"/>
    <col min="8" max="8" width="1.28515625" customWidth="1"/>
    <col min="9" max="9" width="16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6.42578125" bestFit="1" customWidth="1"/>
    <col min="14" max="14" width="1.28515625" customWidth="1"/>
    <col min="15" max="15" width="17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7.42578125" bestFit="1" customWidth="1"/>
    <col min="20" max="20" width="0.28515625" customWidth="1"/>
  </cols>
  <sheetData>
    <row r="1" spans="1:19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21.75" customHeight="1" x14ac:dyDescent="0.2">
      <c r="A2" s="190" t="s">
        <v>262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ht="14.45" customHeight="1" x14ac:dyDescent="0.2"/>
    <row r="5" spans="1:19" ht="27.75" customHeight="1" x14ac:dyDescent="0.2">
      <c r="A5" s="179" t="s">
        <v>330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</row>
    <row r="6" spans="1:19" ht="14.45" customHeight="1" x14ac:dyDescent="0.2">
      <c r="A6" s="191" t="s">
        <v>265</v>
      </c>
      <c r="I6" s="191" t="s">
        <v>279</v>
      </c>
      <c r="J6" s="191"/>
      <c r="K6" s="191"/>
      <c r="L6" s="191"/>
      <c r="M6" s="191"/>
      <c r="O6" s="191" t="s">
        <v>280</v>
      </c>
      <c r="P6" s="191"/>
      <c r="Q6" s="191"/>
      <c r="R6" s="191"/>
      <c r="S6" s="191"/>
    </row>
    <row r="7" spans="1:19" ht="48.75" customHeight="1" x14ac:dyDescent="0.2">
      <c r="A7" s="191"/>
      <c r="C7" s="17" t="s">
        <v>331</v>
      </c>
      <c r="E7" s="204" t="s">
        <v>223</v>
      </c>
      <c r="F7" s="204"/>
      <c r="G7" s="17" t="s">
        <v>332</v>
      </c>
      <c r="I7" s="18" t="s">
        <v>333</v>
      </c>
      <c r="J7" s="3"/>
      <c r="K7" s="18" t="s">
        <v>315</v>
      </c>
      <c r="L7" s="3"/>
      <c r="M7" s="18" t="s">
        <v>334</v>
      </c>
      <c r="O7" s="18" t="s">
        <v>333</v>
      </c>
      <c r="P7" s="3"/>
      <c r="Q7" s="18" t="s">
        <v>315</v>
      </c>
      <c r="R7" s="3"/>
      <c r="S7" s="18" t="s">
        <v>334</v>
      </c>
    </row>
    <row r="8" spans="1:19" ht="21.75" customHeight="1" x14ac:dyDescent="0.2">
      <c r="A8" s="5" t="s">
        <v>225</v>
      </c>
      <c r="C8" s="51" t="s">
        <v>85</v>
      </c>
      <c r="D8" s="130"/>
      <c r="E8" s="91" t="s">
        <v>228</v>
      </c>
      <c r="F8" s="3"/>
      <c r="G8" s="92">
        <v>23</v>
      </c>
      <c r="I8" s="30">
        <v>1949773151</v>
      </c>
      <c r="J8" s="50"/>
      <c r="K8" s="30">
        <v>0</v>
      </c>
      <c r="L8" s="50"/>
      <c r="M8" s="30">
        <v>1949773151</v>
      </c>
      <c r="N8" s="50"/>
      <c r="O8" s="30">
        <v>3291127981</v>
      </c>
      <c r="P8" s="50"/>
      <c r="Q8" s="30">
        <v>0</v>
      </c>
      <c r="R8" s="50"/>
      <c r="S8" s="30">
        <v>3291127981</v>
      </c>
    </row>
    <row r="9" spans="1:19" ht="21.75" customHeight="1" x14ac:dyDescent="0.2">
      <c r="A9" s="8" t="s">
        <v>300</v>
      </c>
      <c r="C9" s="51" t="s">
        <v>335</v>
      </c>
      <c r="D9" s="130"/>
      <c r="E9" s="67" t="s">
        <v>335</v>
      </c>
      <c r="G9" s="94">
        <v>23</v>
      </c>
      <c r="I9" s="31">
        <v>0</v>
      </c>
      <c r="J9" s="50"/>
      <c r="K9" s="31">
        <v>0</v>
      </c>
      <c r="L9" s="50"/>
      <c r="M9" s="31">
        <v>0</v>
      </c>
      <c r="N9" s="50"/>
      <c r="O9" s="31">
        <v>3250244428</v>
      </c>
      <c r="P9" s="50"/>
      <c r="Q9" s="31">
        <v>0</v>
      </c>
      <c r="R9" s="50"/>
      <c r="S9" s="31">
        <v>3250244428</v>
      </c>
    </row>
    <row r="10" spans="1:19" ht="21.75" customHeight="1" x14ac:dyDescent="0.2">
      <c r="A10" s="8" t="s">
        <v>232</v>
      </c>
      <c r="C10" s="51" t="s">
        <v>234</v>
      </c>
      <c r="D10" s="130"/>
      <c r="E10" s="67" t="s">
        <v>234</v>
      </c>
      <c r="G10" s="94">
        <v>23</v>
      </c>
      <c r="I10" s="31">
        <v>15085892302</v>
      </c>
      <c r="J10" s="50"/>
      <c r="K10" s="31">
        <v>0</v>
      </c>
      <c r="L10" s="50"/>
      <c r="M10" s="31">
        <v>15085892302</v>
      </c>
      <c r="N10" s="50"/>
      <c r="O10" s="31">
        <v>80194366363</v>
      </c>
      <c r="P10" s="50"/>
      <c r="Q10" s="31">
        <v>0</v>
      </c>
      <c r="R10" s="50"/>
      <c r="S10" s="31">
        <v>80194366363</v>
      </c>
    </row>
    <row r="11" spans="1:19" ht="21.75" customHeight="1" x14ac:dyDescent="0.2">
      <c r="A11" s="8" t="s">
        <v>301</v>
      </c>
      <c r="C11" s="51" t="s">
        <v>336</v>
      </c>
      <c r="D11" s="130"/>
      <c r="E11" s="67" t="s">
        <v>336</v>
      </c>
      <c r="G11" s="94">
        <v>23</v>
      </c>
      <c r="I11" s="31">
        <v>0</v>
      </c>
      <c r="J11" s="50"/>
      <c r="K11" s="31">
        <v>0</v>
      </c>
      <c r="L11" s="50"/>
      <c r="M11" s="31">
        <v>0</v>
      </c>
      <c r="N11" s="50"/>
      <c r="O11" s="31">
        <v>588113533</v>
      </c>
      <c r="P11" s="50"/>
      <c r="Q11" s="31">
        <v>0</v>
      </c>
      <c r="R11" s="50"/>
      <c r="S11" s="31">
        <v>588113533</v>
      </c>
    </row>
    <row r="12" spans="1:19" ht="21.75" customHeight="1" x14ac:dyDescent="0.2">
      <c r="A12" s="11" t="s">
        <v>229</v>
      </c>
      <c r="C12" s="51" t="s">
        <v>231</v>
      </c>
      <c r="D12" s="130"/>
      <c r="E12" s="93" t="s">
        <v>231</v>
      </c>
      <c r="G12" s="162">
        <v>23</v>
      </c>
      <c r="I12" s="32">
        <v>9476260026</v>
      </c>
      <c r="J12" s="50"/>
      <c r="K12" s="32">
        <v>0</v>
      </c>
      <c r="L12" s="50"/>
      <c r="M12" s="32">
        <v>9476260026</v>
      </c>
      <c r="N12" s="50"/>
      <c r="O12" s="32">
        <v>49417801700</v>
      </c>
      <c r="P12" s="50"/>
      <c r="Q12" s="32">
        <v>0</v>
      </c>
      <c r="R12" s="50"/>
      <c r="S12" s="32">
        <v>49417801700</v>
      </c>
    </row>
    <row r="13" spans="1:19" ht="21.75" customHeight="1" thickBot="1" x14ac:dyDescent="0.25">
      <c r="A13" s="164" t="s">
        <v>62</v>
      </c>
      <c r="C13" s="145"/>
      <c r="D13" s="163"/>
      <c r="E13" s="145"/>
      <c r="F13" s="163"/>
      <c r="G13" s="145"/>
      <c r="I13" s="33">
        <f>SUM(I8:I12)</f>
        <v>26511925479</v>
      </c>
      <c r="J13" s="50"/>
      <c r="K13" s="33">
        <v>0</v>
      </c>
      <c r="L13" s="50"/>
      <c r="M13" s="33">
        <f>SUM(M8:M12)</f>
        <v>26511925479</v>
      </c>
      <c r="N13" s="50"/>
      <c r="O13" s="33">
        <f>SUM(O8:O12)</f>
        <v>136741654005</v>
      </c>
      <c r="P13" s="50"/>
      <c r="Q13" s="33">
        <v>0</v>
      </c>
      <c r="R13" s="50"/>
      <c r="S13" s="33">
        <f>SUM(S8:S12)</f>
        <v>136741654005</v>
      </c>
    </row>
    <row r="14" spans="1:19" ht="13.5" thickTop="1" x14ac:dyDescent="0.2">
      <c r="A14" s="163"/>
    </row>
    <row r="27" spans="1:19" ht="24.75" customHeight="1" x14ac:dyDescent="0.2">
      <c r="A27" s="188">
        <f>'درآمد سود سهام'!A33:S33+1</f>
        <v>25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</row>
  </sheetData>
  <mergeCells count="9">
    <mergeCell ref="A27:S27"/>
    <mergeCell ref="A1:S1"/>
    <mergeCell ref="A2:S2"/>
    <mergeCell ref="A3:S3"/>
    <mergeCell ref="A5:S5"/>
    <mergeCell ref="A6:A7"/>
    <mergeCell ref="I6:M6"/>
    <mergeCell ref="O6:S6"/>
    <mergeCell ref="E7:F7"/>
  </mergeCells>
  <printOptions horizontalCentered="1"/>
  <pageMargins left="0" right="0" top="0" bottom="0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4"/>
  <sheetViews>
    <sheetView rightToLeft="1" view="pageBreakPreview" zoomScale="91" zoomScaleNormal="100" zoomScaleSheetLayoutView="91" workbookViewId="0">
      <selection activeCell="I18" sqref="I18"/>
    </sheetView>
  </sheetViews>
  <sheetFormatPr defaultRowHeight="12.75" x14ac:dyDescent="0.2"/>
  <cols>
    <col min="1" max="1" width="58.7109375" bestFit="1" customWidth="1"/>
    <col min="2" max="2" width="1.28515625" customWidth="1"/>
    <col min="3" max="3" width="18.140625" bestFit="1" customWidth="1"/>
    <col min="4" max="4" width="1.28515625" customWidth="1"/>
    <col min="5" max="5" width="11.28515625" bestFit="1" customWidth="1"/>
    <col min="6" max="6" width="1.28515625" customWidth="1"/>
    <col min="7" max="7" width="18.140625" bestFit="1" customWidth="1"/>
    <col min="8" max="8" width="1.28515625" customWidth="1"/>
    <col min="9" max="9" width="16.42578125" bestFit="1" customWidth="1"/>
    <col min="10" max="10" width="1.28515625" customWidth="1"/>
    <col min="11" max="11" width="12.140625" bestFit="1" customWidth="1"/>
    <col min="12" max="12" width="1.28515625" customWidth="1"/>
    <col min="13" max="13" width="16.28515625" bestFit="1" customWidth="1"/>
    <col min="14" max="14" width="0.28515625" customWidth="1"/>
    <col min="15" max="15" width="14.7109375" bestFit="1" customWidth="1"/>
  </cols>
  <sheetData>
    <row r="1" spans="1:13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1.75" customHeight="1" x14ac:dyDescent="0.2">
      <c r="A2" s="190" t="s">
        <v>262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ht="14.45" customHeight="1" x14ac:dyDescent="0.2"/>
    <row r="5" spans="1:13" ht="31.5" customHeight="1" x14ac:dyDescent="0.2">
      <c r="A5" s="179" t="s">
        <v>337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25.5" customHeight="1" x14ac:dyDescent="0.2">
      <c r="A6" s="191" t="s">
        <v>265</v>
      </c>
      <c r="C6" s="191" t="s">
        <v>279</v>
      </c>
      <c r="D6" s="191"/>
      <c r="E6" s="191"/>
      <c r="F6" s="191"/>
      <c r="G6" s="191"/>
      <c r="I6" s="191" t="s">
        <v>280</v>
      </c>
      <c r="J6" s="191"/>
      <c r="K6" s="191"/>
      <c r="L6" s="191"/>
      <c r="M6" s="191"/>
    </row>
    <row r="7" spans="1:13" ht="40.5" customHeight="1" x14ac:dyDescent="0.2">
      <c r="A7" s="191"/>
      <c r="C7" s="18" t="s">
        <v>333</v>
      </c>
      <c r="D7" s="3"/>
      <c r="E7" s="18" t="s">
        <v>315</v>
      </c>
      <c r="F7" s="3"/>
      <c r="G7" s="18" t="s">
        <v>334</v>
      </c>
      <c r="I7" s="18" t="s">
        <v>333</v>
      </c>
      <c r="J7" s="3"/>
      <c r="K7" s="18" t="s">
        <v>315</v>
      </c>
      <c r="L7" s="3"/>
      <c r="M7" s="18" t="s">
        <v>334</v>
      </c>
    </row>
    <row r="8" spans="1:13" s="95" customFormat="1" ht="25.5" customHeight="1" x14ac:dyDescent="0.2">
      <c r="A8" s="58" t="s">
        <v>252</v>
      </c>
      <c r="C8" s="152">
        <v>1454059</v>
      </c>
      <c r="D8" s="153"/>
      <c r="E8" s="152">
        <v>0</v>
      </c>
      <c r="F8" s="153"/>
      <c r="G8" s="152">
        <v>1454059</v>
      </c>
      <c r="H8" s="153"/>
      <c r="I8" s="152">
        <v>7778332</v>
      </c>
      <c r="J8" s="153"/>
      <c r="K8" s="152">
        <v>0</v>
      </c>
      <c r="L8" s="153"/>
      <c r="M8" s="152">
        <v>7778332</v>
      </c>
    </row>
    <row r="9" spans="1:13" s="95" customFormat="1" ht="25.5" customHeight="1" x14ac:dyDescent="0.2">
      <c r="A9" s="59" t="s">
        <v>253</v>
      </c>
      <c r="C9" s="154">
        <v>113126773</v>
      </c>
      <c r="D9" s="153"/>
      <c r="E9" s="154">
        <v>0</v>
      </c>
      <c r="F9" s="153"/>
      <c r="G9" s="154">
        <v>113126773</v>
      </c>
      <c r="H9" s="153"/>
      <c r="I9" s="154">
        <v>134142830</v>
      </c>
      <c r="J9" s="153"/>
      <c r="K9" s="154">
        <v>0</v>
      </c>
      <c r="L9" s="153"/>
      <c r="M9" s="154">
        <v>134142830</v>
      </c>
    </row>
    <row r="10" spans="1:13" s="95" customFormat="1" ht="25.5" customHeight="1" x14ac:dyDescent="0.2">
      <c r="A10" s="59" t="s">
        <v>254</v>
      </c>
      <c r="C10" s="154">
        <v>1209016374</v>
      </c>
      <c r="D10" s="153"/>
      <c r="E10" s="154">
        <v>-397852</v>
      </c>
      <c r="F10" s="153"/>
      <c r="G10" s="154">
        <v>1209414226</v>
      </c>
      <c r="H10" s="153"/>
      <c r="I10" s="154">
        <v>10848745751</v>
      </c>
      <c r="J10" s="153"/>
      <c r="K10" s="154">
        <v>1079622</v>
      </c>
      <c r="L10" s="153"/>
      <c r="M10" s="154">
        <v>10847666129</v>
      </c>
    </row>
    <row r="11" spans="1:13" s="95" customFormat="1" ht="25.5" customHeight="1" x14ac:dyDescent="0.2">
      <c r="A11" s="59" t="s">
        <v>255</v>
      </c>
      <c r="C11" s="154">
        <v>3310092</v>
      </c>
      <c r="D11" s="153"/>
      <c r="E11" s="154">
        <v>0</v>
      </c>
      <c r="F11" s="153"/>
      <c r="G11" s="154">
        <v>3310092</v>
      </c>
      <c r="H11" s="153"/>
      <c r="I11" s="154">
        <v>13036227</v>
      </c>
      <c r="J11" s="153"/>
      <c r="K11" s="154">
        <v>0</v>
      </c>
      <c r="L11" s="153"/>
      <c r="M11" s="154">
        <v>13036227</v>
      </c>
    </row>
    <row r="12" spans="1:13" s="95" customFormat="1" ht="25.5" customHeight="1" x14ac:dyDescent="0.2">
      <c r="A12" s="59" t="s">
        <v>256</v>
      </c>
      <c r="C12" s="154">
        <v>2121</v>
      </c>
      <c r="D12" s="153"/>
      <c r="E12" s="154">
        <v>0</v>
      </c>
      <c r="F12" s="153"/>
      <c r="G12" s="154">
        <v>2121</v>
      </c>
      <c r="H12" s="153"/>
      <c r="I12" s="154">
        <v>4242</v>
      </c>
      <c r="J12" s="153"/>
      <c r="K12" s="154">
        <v>0</v>
      </c>
      <c r="L12" s="153"/>
      <c r="M12" s="154">
        <v>4242</v>
      </c>
    </row>
    <row r="13" spans="1:13" s="95" customFormat="1" ht="25.5" customHeight="1" x14ac:dyDescent="0.2">
      <c r="A13" s="59" t="s">
        <v>307</v>
      </c>
      <c r="C13" s="154">
        <v>0</v>
      </c>
      <c r="D13" s="153"/>
      <c r="E13" s="154">
        <v>0</v>
      </c>
      <c r="F13" s="153"/>
      <c r="G13" s="154">
        <v>0</v>
      </c>
      <c r="H13" s="153"/>
      <c r="I13" s="154">
        <v>119799128</v>
      </c>
      <c r="J13" s="153"/>
      <c r="K13" s="154">
        <v>0</v>
      </c>
      <c r="L13" s="153"/>
      <c r="M13" s="154">
        <v>119799128</v>
      </c>
    </row>
    <row r="14" spans="1:13" s="95" customFormat="1" ht="25.5" customHeight="1" x14ac:dyDescent="0.2">
      <c r="A14" s="59" t="s">
        <v>257</v>
      </c>
      <c r="C14" s="154">
        <v>1229508180</v>
      </c>
      <c r="D14" s="153"/>
      <c r="E14" s="154">
        <v>-787615</v>
      </c>
      <c r="F14" s="153"/>
      <c r="G14" s="154">
        <v>1230295795</v>
      </c>
      <c r="H14" s="153"/>
      <c r="I14" s="154">
        <v>6400404166</v>
      </c>
      <c r="J14" s="153"/>
      <c r="K14" s="154">
        <v>11966575</v>
      </c>
      <c r="L14" s="153"/>
      <c r="M14" s="154">
        <v>6388437591</v>
      </c>
    </row>
    <row r="15" spans="1:13" s="95" customFormat="1" ht="25.5" customHeight="1" x14ac:dyDescent="0.2">
      <c r="A15" s="59" t="s">
        <v>258</v>
      </c>
      <c r="C15" s="154">
        <v>418032780</v>
      </c>
      <c r="D15" s="153"/>
      <c r="E15" s="154">
        <v>0</v>
      </c>
      <c r="F15" s="153"/>
      <c r="G15" s="154">
        <v>418032780</v>
      </c>
      <c r="H15" s="153"/>
      <c r="I15" s="154">
        <v>2024042201</v>
      </c>
      <c r="J15" s="153"/>
      <c r="K15" s="154">
        <v>2244928</v>
      </c>
      <c r="L15" s="153"/>
      <c r="M15" s="154">
        <v>2021797273</v>
      </c>
    </row>
    <row r="16" spans="1:13" s="95" customFormat="1" ht="25.5" customHeight="1" x14ac:dyDescent="0.2">
      <c r="A16" s="59" t="s">
        <v>259</v>
      </c>
      <c r="C16" s="154">
        <v>1475409810</v>
      </c>
      <c r="D16" s="153"/>
      <c r="E16" s="154">
        <v>-518528</v>
      </c>
      <c r="F16" s="153"/>
      <c r="G16" s="154">
        <v>1475928338</v>
      </c>
      <c r="H16" s="153"/>
      <c r="I16" s="154">
        <v>6946957062</v>
      </c>
      <c r="J16" s="153"/>
      <c r="K16" s="154">
        <v>8814965</v>
      </c>
      <c r="L16" s="153"/>
      <c r="M16" s="154">
        <v>6938142097</v>
      </c>
    </row>
    <row r="17" spans="1:15" s="95" customFormat="1" ht="25.5" customHeight="1" x14ac:dyDescent="0.2">
      <c r="A17" s="100" t="s">
        <v>261</v>
      </c>
      <c r="C17" s="156">
        <v>2295081964</v>
      </c>
      <c r="D17" s="153"/>
      <c r="E17" s="156">
        <v>3756272</v>
      </c>
      <c r="F17" s="153"/>
      <c r="G17" s="156">
        <v>2291325692</v>
      </c>
      <c r="H17" s="153"/>
      <c r="I17" s="156">
        <v>2295081964</v>
      </c>
      <c r="J17" s="153"/>
      <c r="K17" s="156">
        <v>3756272</v>
      </c>
      <c r="L17" s="153"/>
      <c r="M17" s="156">
        <v>2291325692</v>
      </c>
    </row>
    <row r="18" spans="1:15" s="95" customFormat="1" ht="25.5" customHeight="1" x14ac:dyDescent="0.2">
      <c r="A18" s="14" t="s">
        <v>62</v>
      </c>
      <c r="C18" s="157">
        <f>SUM(C8:C17)</f>
        <v>6744942153</v>
      </c>
      <c r="D18" s="153"/>
      <c r="E18" s="157">
        <f>SUM(E8:E17)</f>
        <v>2052277</v>
      </c>
      <c r="F18" s="153"/>
      <c r="G18" s="157">
        <f>SUM(G8:G17)</f>
        <v>6742889876</v>
      </c>
      <c r="H18" s="153"/>
      <c r="I18" s="157">
        <f>SUM(I8:I17)</f>
        <v>28789991903</v>
      </c>
      <c r="J18" s="153"/>
      <c r="K18" s="157">
        <f>SUM(K8:K17)</f>
        <v>27862362</v>
      </c>
      <c r="L18" s="153"/>
      <c r="M18" s="157">
        <f>SUM(M8:M17)</f>
        <v>28762129541</v>
      </c>
      <c r="O18" s="165"/>
    </row>
    <row r="24" spans="1:15" ht="21" customHeight="1" x14ac:dyDescent="0.2">
      <c r="A24" s="188">
        <f>'سود اوراق بهادار'!A27:S27+1</f>
        <v>26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</row>
  </sheetData>
  <mergeCells count="8">
    <mergeCell ref="A24:M24"/>
    <mergeCell ref="A1:M1"/>
    <mergeCell ref="A2:M2"/>
    <mergeCell ref="A3:M3"/>
    <mergeCell ref="A5:M5"/>
    <mergeCell ref="A6:A7"/>
    <mergeCell ref="C6:G6"/>
    <mergeCell ref="I6:M6"/>
  </mergeCells>
  <printOptions horizontalCentered="1"/>
  <pageMargins left="0" right="0" top="0" bottom="0" header="0" footer="0"/>
  <pageSetup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6"/>
  <sheetViews>
    <sheetView rightToLeft="1" view="pageBreakPreview" topLeftCell="A25" zoomScale="86" zoomScaleNormal="100" zoomScaleSheetLayoutView="86" workbookViewId="0">
      <selection activeCell="T48" sqref="T48"/>
    </sheetView>
  </sheetViews>
  <sheetFormatPr defaultRowHeight="22.5" x14ac:dyDescent="0.55000000000000004"/>
  <cols>
    <col min="1" max="1" width="30.85546875" style="20" bestFit="1" customWidth="1"/>
    <col min="2" max="2" width="1.28515625" style="20" customWidth="1"/>
    <col min="3" max="3" width="12.5703125" style="20" customWidth="1"/>
    <col min="4" max="4" width="1.28515625" style="20" customWidth="1"/>
    <col min="5" max="5" width="17.85546875" style="20" customWidth="1"/>
    <col min="6" max="6" width="1.28515625" style="20" customWidth="1"/>
    <col min="7" max="7" width="19" style="20" bestFit="1" customWidth="1"/>
    <col min="8" max="8" width="1.28515625" style="20" customWidth="1"/>
    <col min="9" max="9" width="15.5703125" style="20" customWidth="1"/>
    <col min="10" max="10" width="1.28515625" style="20" customWidth="1"/>
    <col min="11" max="11" width="13.85546875" style="20" customWidth="1"/>
    <col min="12" max="12" width="1.28515625" style="20" customWidth="1"/>
    <col min="13" max="13" width="20.42578125" style="20" customWidth="1"/>
    <col min="14" max="14" width="1.28515625" style="20" customWidth="1"/>
    <col min="15" max="15" width="20" style="20" customWidth="1"/>
    <col min="16" max="16" width="1.28515625" style="20" customWidth="1"/>
    <col min="17" max="17" width="17.140625" style="20" customWidth="1"/>
    <col min="18" max="18" width="0.28515625" style="20" hidden="1" customWidth="1"/>
    <col min="19" max="19" width="26" style="52" customWidth="1"/>
    <col min="20" max="20" width="18.85546875" style="56" bestFit="1" customWidth="1"/>
    <col min="21" max="21" width="14.140625" style="56" bestFit="1" customWidth="1"/>
    <col min="22" max="16384" width="9.140625" style="20"/>
  </cols>
  <sheetData>
    <row r="1" spans="1:21" ht="21" customHeight="1" x14ac:dyDescent="0.5500000000000000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21" ht="21" customHeight="1" x14ac:dyDescent="0.55000000000000004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21" ht="21" customHeight="1" x14ac:dyDescent="0.55000000000000004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21" ht="3" customHeight="1" x14ac:dyDescent="0.55000000000000004"/>
    <row r="5" spans="1:21" ht="23.25" customHeight="1" x14ac:dyDescent="0.55000000000000004">
      <c r="A5" s="179" t="s">
        <v>338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21" ht="23.25" customHeight="1" x14ac:dyDescent="0.55000000000000004">
      <c r="A6" s="191" t="s">
        <v>265</v>
      </c>
      <c r="C6" s="191" t="s">
        <v>279</v>
      </c>
      <c r="D6" s="191"/>
      <c r="E6" s="191"/>
      <c r="F6" s="191"/>
      <c r="G6" s="191"/>
      <c r="H6" s="191"/>
      <c r="I6" s="191"/>
      <c r="K6" s="191" t="s">
        <v>280</v>
      </c>
      <c r="L6" s="191"/>
      <c r="M6" s="191"/>
      <c r="N6" s="191"/>
      <c r="O6" s="191"/>
      <c r="P6" s="191"/>
      <c r="Q6" s="191"/>
    </row>
    <row r="7" spans="1:21" ht="34.5" customHeight="1" x14ac:dyDescent="0.55000000000000004">
      <c r="A7" s="191"/>
      <c r="C7" s="18" t="s">
        <v>13</v>
      </c>
      <c r="D7" s="21"/>
      <c r="E7" s="18" t="s">
        <v>339</v>
      </c>
      <c r="F7" s="21"/>
      <c r="G7" s="18" t="s">
        <v>340</v>
      </c>
      <c r="H7" s="21"/>
      <c r="I7" s="18" t="s">
        <v>341</v>
      </c>
      <c r="K7" s="18" t="s">
        <v>13</v>
      </c>
      <c r="L7" s="21"/>
      <c r="M7" s="18" t="s">
        <v>339</v>
      </c>
      <c r="N7" s="21"/>
      <c r="O7" s="18" t="s">
        <v>340</v>
      </c>
      <c r="P7" s="21"/>
      <c r="Q7" s="18" t="s">
        <v>341</v>
      </c>
    </row>
    <row r="8" spans="1:21" ht="21.75" customHeight="1" x14ac:dyDescent="0.55000000000000004">
      <c r="A8" s="5" t="s">
        <v>52</v>
      </c>
      <c r="C8" s="24">
        <v>1800000</v>
      </c>
      <c r="D8" s="23"/>
      <c r="E8" s="24">
        <v>6393133247</v>
      </c>
      <c r="F8" s="23"/>
      <c r="G8" s="24">
        <v>6434756469</v>
      </c>
      <c r="H8" s="23"/>
      <c r="I8" s="24">
        <v>-41623222</v>
      </c>
      <c r="J8" s="23"/>
      <c r="K8" s="24">
        <v>9712000</v>
      </c>
      <c r="L8" s="23"/>
      <c r="M8" s="24">
        <v>33822910000</v>
      </c>
      <c r="N8" s="23"/>
      <c r="O8" s="24">
        <v>34614777738</v>
      </c>
      <c r="P8" s="23"/>
      <c r="Q8" s="24">
        <v>-791867738</v>
      </c>
      <c r="T8" s="57"/>
    </row>
    <row r="9" spans="1:21" ht="21.75" customHeight="1" x14ac:dyDescent="0.55000000000000004">
      <c r="A9" s="8" t="s">
        <v>285</v>
      </c>
      <c r="C9" s="25">
        <v>0</v>
      </c>
      <c r="D9" s="23"/>
      <c r="E9" s="25">
        <v>0</v>
      </c>
      <c r="F9" s="23"/>
      <c r="G9" s="25">
        <v>0</v>
      </c>
      <c r="H9" s="23"/>
      <c r="I9" s="25">
        <v>0</v>
      </c>
      <c r="J9" s="23"/>
      <c r="K9" s="25">
        <v>25143</v>
      </c>
      <c r="L9" s="23"/>
      <c r="M9" s="57">
        <v>118597215</v>
      </c>
      <c r="N9" s="23"/>
      <c r="O9" s="25">
        <v>136781280</v>
      </c>
      <c r="P9" s="23"/>
      <c r="Q9" s="25">
        <v>-18184065</v>
      </c>
      <c r="T9" s="57"/>
      <c r="U9" s="57"/>
    </row>
    <row r="10" spans="1:21" ht="21.75" customHeight="1" x14ac:dyDescent="0.55000000000000004">
      <c r="A10" s="8" t="s">
        <v>286</v>
      </c>
      <c r="C10" s="25">
        <v>0</v>
      </c>
      <c r="D10" s="23"/>
      <c r="E10" s="25">
        <v>0</v>
      </c>
      <c r="F10" s="23"/>
      <c r="G10" s="25">
        <v>0</v>
      </c>
      <c r="H10" s="23"/>
      <c r="I10" s="25">
        <v>0</v>
      </c>
      <c r="J10" s="23"/>
      <c r="K10" s="25">
        <v>185000</v>
      </c>
      <c r="L10" s="23"/>
      <c r="M10" s="57">
        <v>12186539932</v>
      </c>
      <c r="N10" s="23"/>
      <c r="O10" s="25">
        <v>-24069109533</v>
      </c>
      <c r="P10" s="23"/>
      <c r="Q10" s="25">
        <v>36255649465</v>
      </c>
      <c r="T10" s="57"/>
      <c r="U10" s="57"/>
    </row>
    <row r="11" spans="1:21" ht="21.75" customHeight="1" x14ac:dyDescent="0.55000000000000004">
      <c r="A11" s="8" t="s">
        <v>287</v>
      </c>
      <c r="C11" s="25">
        <v>0</v>
      </c>
      <c r="D11" s="23"/>
      <c r="E11" s="25">
        <v>0</v>
      </c>
      <c r="F11" s="23"/>
      <c r="G11" s="25">
        <v>0</v>
      </c>
      <c r="H11" s="23"/>
      <c r="I11" s="25">
        <v>0</v>
      </c>
      <c r="J11" s="23"/>
      <c r="K11" s="25">
        <v>28000</v>
      </c>
      <c r="L11" s="23"/>
      <c r="M11" s="57">
        <v>43721000</v>
      </c>
      <c r="N11" s="23"/>
      <c r="O11" s="25">
        <v>46676611</v>
      </c>
      <c r="P11" s="23"/>
      <c r="Q11" s="25">
        <v>-2955611</v>
      </c>
      <c r="T11" s="57"/>
      <c r="U11" s="57"/>
    </row>
    <row r="12" spans="1:21" ht="21.75" customHeight="1" x14ac:dyDescent="0.55000000000000004">
      <c r="A12" s="8" t="s">
        <v>288</v>
      </c>
      <c r="C12" s="25">
        <v>0</v>
      </c>
      <c r="D12" s="23"/>
      <c r="E12" s="25">
        <v>0</v>
      </c>
      <c r="F12" s="23"/>
      <c r="G12" s="25">
        <v>0</v>
      </c>
      <c r="H12" s="23"/>
      <c r="I12" s="25">
        <v>0</v>
      </c>
      <c r="J12" s="23"/>
      <c r="K12" s="25">
        <v>666218</v>
      </c>
      <c r="L12" s="23"/>
      <c r="M12" s="57">
        <v>1114325441</v>
      </c>
      <c r="N12" s="23"/>
      <c r="O12" s="25">
        <v>1117222502</v>
      </c>
      <c r="P12" s="23"/>
      <c r="Q12" s="25">
        <v>-2897061</v>
      </c>
      <c r="T12" s="57"/>
      <c r="U12" s="57"/>
    </row>
    <row r="13" spans="1:21" ht="21.75" customHeight="1" x14ac:dyDescent="0.55000000000000004">
      <c r="A13" s="8" t="s">
        <v>289</v>
      </c>
      <c r="C13" s="25">
        <v>0</v>
      </c>
      <c r="D13" s="23"/>
      <c r="E13" s="25">
        <v>0</v>
      </c>
      <c r="F13" s="23"/>
      <c r="G13" s="25">
        <v>0</v>
      </c>
      <c r="H13" s="23"/>
      <c r="I13" s="25">
        <v>0</v>
      </c>
      <c r="J13" s="23"/>
      <c r="K13" s="25">
        <v>65232</v>
      </c>
      <c r="L13" s="23"/>
      <c r="M13" s="57">
        <v>1181308140</v>
      </c>
      <c r="N13" s="23"/>
      <c r="O13" s="25">
        <v>1215822555</v>
      </c>
      <c r="P13" s="23"/>
      <c r="Q13" s="25">
        <v>-34514415</v>
      </c>
      <c r="T13" s="57"/>
      <c r="U13" s="57"/>
    </row>
    <row r="14" spans="1:21" ht="21.75" customHeight="1" x14ac:dyDescent="0.55000000000000004">
      <c r="A14" s="8" t="s">
        <v>42</v>
      </c>
      <c r="C14" s="25">
        <v>0</v>
      </c>
      <c r="D14" s="23"/>
      <c r="E14" s="25">
        <v>0</v>
      </c>
      <c r="F14" s="23"/>
      <c r="G14" s="25">
        <v>0</v>
      </c>
      <c r="H14" s="23"/>
      <c r="I14" s="25">
        <v>0</v>
      </c>
      <c r="J14" s="23"/>
      <c r="K14" s="25">
        <v>1020002</v>
      </c>
      <c r="L14" s="23"/>
      <c r="M14" s="57">
        <v>5209650002</v>
      </c>
      <c r="N14" s="23"/>
      <c r="O14" s="25">
        <v>5586770782</v>
      </c>
      <c r="P14" s="23"/>
      <c r="Q14" s="25">
        <v>-377120780</v>
      </c>
      <c r="T14" s="57"/>
      <c r="U14" s="57"/>
    </row>
    <row r="15" spans="1:21" ht="21.75" customHeight="1" x14ac:dyDescent="0.55000000000000004">
      <c r="A15" s="8" t="s">
        <v>56</v>
      </c>
      <c r="C15" s="25">
        <v>0</v>
      </c>
      <c r="D15" s="23"/>
      <c r="E15" s="25">
        <v>0</v>
      </c>
      <c r="F15" s="23"/>
      <c r="G15" s="25">
        <v>0</v>
      </c>
      <c r="H15" s="23"/>
      <c r="I15" s="25">
        <v>0</v>
      </c>
      <c r="J15" s="23"/>
      <c r="K15" s="25">
        <v>1726882</v>
      </c>
      <c r="L15" s="23"/>
      <c r="M15" s="57">
        <v>12218743940</v>
      </c>
      <c r="N15" s="23"/>
      <c r="O15" s="25">
        <v>11844588710</v>
      </c>
      <c r="P15" s="23"/>
      <c r="Q15" s="25">
        <v>374155230</v>
      </c>
      <c r="T15" s="57"/>
      <c r="U15" s="57"/>
    </row>
    <row r="16" spans="1:21" ht="21.75" customHeight="1" x14ac:dyDescent="0.55000000000000004">
      <c r="A16" s="8" t="s">
        <v>34</v>
      </c>
      <c r="C16" s="25">
        <v>0</v>
      </c>
      <c r="D16" s="23"/>
      <c r="E16" s="25">
        <v>0</v>
      </c>
      <c r="F16" s="23"/>
      <c r="G16" s="25">
        <v>0</v>
      </c>
      <c r="H16" s="23"/>
      <c r="I16" s="25">
        <v>0</v>
      </c>
      <c r="J16" s="23"/>
      <c r="K16" s="25">
        <v>1</v>
      </c>
      <c r="L16" s="23"/>
      <c r="M16" s="57">
        <v>1</v>
      </c>
      <c r="N16" s="23"/>
      <c r="O16" s="25">
        <v>2004</v>
      </c>
      <c r="P16" s="23"/>
      <c r="Q16" s="25">
        <v>-2003</v>
      </c>
      <c r="T16" s="57"/>
      <c r="U16" s="57"/>
    </row>
    <row r="17" spans="1:21" ht="21.75" customHeight="1" x14ac:dyDescent="0.55000000000000004">
      <c r="A17" s="8" t="s">
        <v>290</v>
      </c>
      <c r="C17" s="25">
        <v>0</v>
      </c>
      <c r="D17" s="23"/>
      <c r="E17" s="25">
        <v>0</v>
      </c>
      <c r="F17" s="23"/>
      <c r="G17" s="25">
        <v>0</v>
      </c>
      <c r="H17" s="23"/>
      <c r="I17" s="25">
        <v>0</v>
      </c>
      <c r="J17" s="23"/>
      <c r="K17" s="25">
        <v>226000</v>
      </c>
      <c r="L17" s="23"/>
      <c r="M17" s="57">
        <v>803882000</v>
      </c>
      <c r="N17" s="23"/>
      <c r="O17" s="25">
        <v>1094071311</v>
      </c>
      <c r="P17" s="23"/>
      <c r="Q17" s="25">
        <v>-290189311</v>
      </c>
      <c r="T17" s="57"/>
      <c r="U17" s="57"/>
    </row>
    <row r="18" spans="1:21" ht="21.75" customHeight="1" x14ac:dyDescent="0.55000000000000004">
      <c r="A18" s="8" t="s">
        <v>37</v>
      </c>
      <c r="C18" s="25">
        <v>0</v>
      </c>
      <c r="D18" s="23"/>
      <c r="E18" s="25">
        <v>0</v>
      </c>
      <c r="F18" s="23"/>
      <c r="G18" s="25">
        <v>0</v>
      </c>
      <c r="H18" s="23"/>
      <c r="I18" s="25">
        <v>0</v>
      </c>
      <c r="J18" s="23"/>
      <c r="K18" s="25">
        <v>1200001</v>
      </c>
      <c r="L18" s="23"/>
      <c r="M18" s="57">
        <v>2016399984</v>
      </c>
      <c r="N18" s="23"/>
      <c r="O18" s="25">
        <v>2002813610</v>
      </c>
      <c r="P18" s="23"/>
      <c r="Q18" s="25">
        <v>13586374</v>
      </c>
      <c r="T18" s="57"/>
      <c r="U18" s="57"/>
    </row>
    <row r="19" spans="1:21" ht="21.75" customHeight="1" x14ac:dyDescent="0.55000000000000004">
      <c r="A19" s="8" t="s">
        <v>39</v>
      </c>
      <c r="C19" s="25">
        <v>0</v>
      </c>
      <c r="D19" s="23"/>
      <c r="E19" s="25">
        <v>0</v>
      </c>
      <c r="F19" s="23"/>
      <c r="G19" s="25">
        <v>0</v>
      </c>
      <c r="H19" s="23"/>
      <c r="I19" s="25">
        <v>0</v>
      </c>
      <c r="J19" s="23"/>
      <c r="K19" s="25">
        <v>1562500</v>
      </c>
      <c r="L19" s="23"/>
      <c r="M19" s="57">
        <v>5351687500</v>
      </c>
      <c r="N19" s="23"/>
      <c r="O19" s="25">
        <v>3686140261</v>
      </c>
      <c r="P19" s="23"/>
      <c r="Q19" s="25">
        <v>1665547239</v>
      </c>
      <c r="T19" s="57"/>
      <c r="U19" s="57"/>
    </row>
    <row r="20" spans="1:21" ht="21.75" customHeight="1" x14ac:dyDescent="0.55000000000000004">
      <c r="A20" s="8" t="s">
        <v>291</v>
      </c>
      <c r="C20" s="25">
        <v>0</v>
      </c>
      <c r="D20" s="23"/>
      <c r="E20" s="25">
        <v>0</v>
      </c>
      <c r="F20" s="23"/>
      <c r="G20" s="25">
        <v>0</v>
      </c>
      <c r="H20" s="23"/>
      <c r="I20" s="25">
        <v>0</v>
      </c>
      <c r="J20" s="23"/>
      <c r="K20" s="25">
        <v>15803000</v>
      </c>
      <c r="L20" s="23"/>
      <c r="M20" s="57">
        <v>11972851546</v>
      </c>
      <c r="N20" s="23"/>
      <c r="O20" s="25">
        <v>15049195319</v>
      </c>
      <c r="P20" s="23"/>
      <c r="Q20" s="25">
        <v>-3076343773</v>
      </c>
      <c r="T20" s="57"/>
      <c r="U20" s="57"/>
    </row>
    <row r="21" spans="1:21" ht="21.75" customHeight="1" x14ac:dyDescent="0.55000000000000004">
      <c r="A21" s="8" t="s">
        <v>48</v>
      </c>
      <c r="C21" s="25">
        <v>0</v>
      </c>
      <c r="D21" s="23"/>
      <c r="E21" s="25">
        <v>0</v>
      </c>
      <c r="F21" s="23"/>
      <c r="G21" s="25">
        <v>0</v>
      </c>
      <c r="H21" s="23"/>
      <c r="I21" s="25">
        <v>0</v>
      </c>
      <c r="J21" s="23"/>
      <c r="K21" s="25">
        <v>1743000</v>
      </c>
      <c r="L21" s="23"/>
      <c r="M21" s="57">
        <v>1951120564</v>
      </c>
      <c r="N21" s="23"/>
      <c r="O21" s="25">
        <v>1963068824</v>
      </c>
      <c r="P21" s="23"/>
      <c r="Q21" s="25">
        <v>-11948260</v>
      </c>
      <c r="T21" s="57"/>
      <c r="U21" s="57"/>
    </row>
    <row r="22" spans="1:21" ht="21.75" customHeight="1" x14ac:dyDescent="0.55000000000000004">
      <c r="A22" s="8" t="s">
        <v>292</v>
      </c>
      <c r="C22" s="25">
        <v>0</v>
      </c>
      <c r="D22" s="23"/>
      <c r="E22" s="25">
        <v>0</v>
      </c>
      <c r="F22" s="23"/>
      <c r="G22" s="25">
        <v>0</v>
      </c>
      <c r="H22" s="23"/>
      <c r="I22" s="25">
        <v>0</v>
      </c>
      <c r="J22" s="23"/>
      <c r="K22" s="25">
        <v>13796000</v>
      </c>
      <c r="L22" s="23"/>
      <c r="M22" s="57">
        <v>8963099000</v>
      </c>
      <c r="N22" s="23"/>
      <c r="O22" s="25">
        <v>10310871304</v>
      </c>
      <c r="P22" s="23"/>
      <c r="Q22" s="25">
        <v>-1347772304</v>
      </c>
      <c r="T22" s="57"/>
      <c r="U22" s="57"/>
    </row>
    <row r="23" spans="1:21" ht="21.75" customHeight="1" x14ac:dyDescent="0.55000000000000004">
      <c r="A23" s="8" t="s">
        <v>44</v>
      </c>
      <c r="C23" s="25">
        <v>0</v>
      </c>
      <c r="D23" s="23"/>
      <c r="E23" s="25">
        <v>0</v>
      </c>
      <c r="F23" s="23"/>
      <c r="G23" s="25">
        <v>0</v>
      </c>
      <c r="H23" s="23"/>
      <c r="I23" s="25">
        <v>0</v>
      </c>
      <c r="J23" s="23"/>
      <c r="K23" s="25">
        <v>23905</v>
      </c>
      <c r="L23" s="23"/>
      <c r="M23" s="57">
        <v>106314725</v>
      </c>
      <c r="N23" s="23"/>
      <c r="O23" s="25">
        <v>107764140</v>
      </c>
      <c r="P23" s="23"/>
      <c r="Q23" s="25">
        <v>-1449415</v>
      </c>
      <c r="T23" s="57"/>
      <c r="U23" s="57"/>
    </row>
    <row r="24" spans="1:21" ht="21.75" customHeight="1" x14ac:dyDescent="0.55000000000000004">
      <c r="A24" s="8" t="s">
        <v>293</v>
      </c>
      <c r="C24" s="25">
        <v>0</v>
      </c>
      <c r="D24" s="23"/>
      <c r="E24" s="25">
        <v>0</v>
      </c>
      <c r="F24" s="23"/>
      <c r="G24" s="25">
        <v>0</v>
      </c>
      <c r="H24" s="23"/>
      <c r="I24" s="25">
        <v>0</v>
      </c>
      <c r="J24" s="23"/>
      <c r="K24" s="25">
        <v>3292781</v>
      </c>
      <c r="L24" s="23"/>
      <c r="M24" s="57">
        <v>7794479467</v>
      </c>
      <c r="N24" s="23"/>
      <c r="O24" s="25">
        <v>9099465289</v>
      </c>
      <c r="P24" s="23"/>
      <c r="Q24" s="25">
        <v>-1304985822</v>
      </c>
      <c r="T24" s="57"/>
      <c r="U24" s="57"/>
    </row>
    <row r="25" spans="1:21" ht="21.75" customHeight="1" x14ac:dyDescent="0.55000000000000004">
      <c r="A25" s="8" t="s">
        <v>19</v>
      </c>
      <c r="C25" s="25">
        <v>0</v>
      </c>
      <c r="D25" s="23"/>
      <c r="E25" s="25">
        <v>0</v>
      </c>
      <c r="F25" s="23"/>
      <c r="G25" s="25">
        <v>0</v>
      </c>
      <c r="H25" s="23"/>
      <c r="I25" s="25">
        <v>0</v>
      </c>
      <c r="J25" s="23"/>
      <c r="K25" s="25">
        <v>20000</v>
      </c>
      <c r="L25" s="23"/>
      <c r="M25" s="57">
        <v>162000000</v>
      </c>
      <c r="N25" s="23"/>
      <c r="O25" s="25">
        <v>183502246</v>
      </c>
      <c r="P25" s="23"/>
      <c r="Q25" s="25">
        <v>-21502246</v>
      </c>
      <c r="T25" s="57"/>
      <c r="U25" s="57"/>
    </row>
    <row r="26" spans="1:21" ht="21.75" customHeight="1" x14ac:dyDescent="0.55000000000000004">
      <c r="A26" s="8" t="s">
        <v>57</v>
      </c>
      <c r="C26" s="25">
        <v>0</v>
      </c>
      <c r="D26" s="23"/>
      <c r="E26" s="25">
        <v>0</v>
      </c>
      <c r="F26" s="23"/>
      <c r="G26" s="25">
        <v>0</v>
      </c>
      <c r="H26" s="23"/>
      <c r="I26" s="25">
        <v>0</v>
      </c>
      <c r="J26" s="23"/>
      <c r="K26" s="25">
        <v>99000</v>
      </c>
      <c r="L26" s="23"/>
      <c r="M26" s="57">
        <v>2613600000</v>
      </c>
      <c r="N26" s="23"/>
      <c r="O26" s="25">
        <v>1884392466</v>
      </c>
      <c r="P26" s="23"/>
      <c r="Q26" s="25">
        <v>729207534</v>
      </c>
      <c r="T26" s="57"/>
      <c r="U26" s="57"/>
    </row>
    <row r="27" spans="1:21" ht="21.75" customHeight="1" x14ac:dyDescent="0.55000000000000004">
      <c r="A27" s="8" t="s">
        <v>36</v>
      </c>
      <c r="C27" s="25">
        <v>0</v>
      </c>
      <c r="D27" s="23"/>
      <c r="E27" s="25">
        <v>0</v>
      </c>
      <c r="F27" s="23"/>
      <c r="G27" s="25">
        <v>0</v>
      </c>
      <c r="H27" s="23"/>
      <c r="I27" s="25">
        <v>0</v>
      </c>
      <c r="J27" s="23"/>
      <c r="K27" s="25">
        <v>77520000</v>
      </c>
      <c r="L27" s="23"/>
      <c r="M27" s="57">
        <v>113428915872</v>
      </c>
      <c r="N27" s="23"/>
      <c r="O27" s="25">
        <v>94641055430</v>
      </c>
      <c r="P27" s="23"/>
      <c r="Q27" s="25">
        <v>18787860442</v>
      </c>
      <c r="T27" s="57"/>
      <c r="U27" s="57"/>
    </row>
    <row r="28" spans="1:21" ht="21.75" customHeight="1" x14ac:dyDescent="0.55000000000000004">
      <c r="A28" s="8" t="s">
        <v>43</v>
      </c>
      <c r="C28" s="25">
        <v>0</v>
      </c>
      <c r="D28" s="23"/>
      <c r="E28" s="25">
        <v>0</v>
      </c>
      <c r="F28" s="23"/>
      <c r="G28" s="25">
        <v>0</v>
      </c>
      <c r="H28" s="23"/>
      <c r="I28" s="25">
        <v>0</v>
      </c>
      <c r="J28" s="23"/>
      <c r="K28" s="25">
        <v>200000</v>
      </c>
      <c r="L28" s="23"/>
      <c r="M28" s="57">
        <v>1966000000</v>
      </c>
      <c r="N28" s="23"/>
      <c r="O28" s="25">
        <v>2071600196</v>
      </c>
      <c r="P28" s="23"/>
      <c r="Q28" s="25">
        <v>-105600196</v>
      </c>
      <c r="T28" s="57"/>
      <c r="U28" s="57"/>
    </row>
    <row r="29" spans="1:21" ht="21.75" customHeight="1" x14ac:dyDescent="0.55000000000000004">
      <c r="A29" s="8" t="s">
        <v>294</v>
      </c>
      <c r="C29" s="25">
        <v>0</v>
      </c>
      <c r="D29" s="23"/>
      <c r="E29" s="25">
        <v>0</v>
      </c>
      <c r="F29" s="23"/>
      <c r="G29" s="25">
        <v>0</v>
      </c>
      <c r="H29" s="23"/>
      <c r="I29" s="25">
        <v>0</v>
      </c>
      <c r="J29" s="23"/>
      <c r="K29" s="25">
        <v>1</v>
      </c>
      <c r="L29" s="23"/>
      <c r="M29" s="57">
        <v>1</v>
      </c>
      <c r="N29" s="23"/>
      <c r="O29" s="25">
        <v>4256</v>
      </c>
      <c r="P29" s="23"/>
      <c r="Q29" s="25">
        <v>-4255</v>
      </c>
      <c r="T29" s="57"/>
      <c r="U29" s="57"/>
    </row>
    <row r="30" spans="1:21" ht="21.75" customHeight="1" x14ac:dyDescent="0.55000000000000004">
      <c r="A30" s="8" t="s">
        <v>229</v>
      </c>
      <c r="C30" s="25">
        <v>0</v>
      </c>
      <c r="D30" s="23"/>
      <c r="E30" s="25">
        <v>0</v>
      </c>
      <c r="F30" s="23"/>
      <c r="G30" s="25">
        <v>0</v>
      </c>
      <c r="H30" s="23"/>
      <c r="I30" s="25">
        <v>0</v>
      </c>
      <c r="J30" s="23"/>
      <c r="K30" s="25">
        <v>270000</v>
      </c>
      <c r="L30" s="23"/>
      <c r="M30" s="57">
        <v>270000000000</v>
      </c>
      <c r="N30" s="23"/>
      <c r="O30" s="25">
        <v>262503533077</v>
      </c>
      <c r="P30" s="23"/>
      <c r="Q30" s="25">
        <v>7496466923</v>
      </c>
      <c r="T30" s="57"/>
      <c r="U30" s="57"/>
    </row>
    <row r="31" spans="1:21" ht="21.75" customHeight="1" x14ac:dyDescent="0.55000000000000004">
      <c r="A31" s="8" t="s">
        <v>300</v>
      </c>
      <c r="C31" s="25">
        <v>0</v>
      </c>
      <c r="D31" s="23"/>
      <c r="E31" s="25">
        <v>0</v>
      </c>
      <c r="F31" s="23"/>
      <c r="G31" s="25">
        <v>0</v>
      </c>
      <c r="H31" s="23"/>
      <c r="I31" s="25">
        <v>0</v>
      </c>
      <c r="J31" s="23"/>
      <c r="K31" s="25">
        <v>400000</v>
      </c>
      <c r="L31" s="23"/>
      <c r="M31" s="57">
        <v>400000000000</v>
      </c>
      <c r="N31" s="23"/>
      <c r="O31" s="25">
        <v>399927500000</v>
      </c>
      <c r="P31" s="23"/>
      <c r="Q31" s="25">
        <v>72500000</v>
      </c>
      <c r="T31" s="57"/>
      <c r="U31" s="57"/>
    </row>
    <row r="32" spans="1:21" ht="21.75" customHeight="1" x14ac:dyDescent="0.55000000000000004">
      <c r="A32" s="8" t="s">
        <v>225</v>
      </c>
      <c r="C32" s="25">
        <v>0</v>
      </c>
      <c r="D32" s="23"/>
      <c r="E32" s="25">
        <v>0</v>
      </c>
      <c r="F32" s="23"/>
      <c r="G32" s="25">
        <v>0</v>
      </c>
      <c r="H32" s="23"/>
      <c r="I32" s="25">
        <v>0</v>
      </c>
      <c r="J32" s="23"/>
      <c r="K32" s="25">
        <v>170000</v>
      </c>
      <c r="L32" s="23"/>
      <c r="M32" s="57">
        <v>170000000000</v>
      </c>
      <c r="N32" s="23"/>
      <c r="O32" s="25">
        <v>170030812500</v>
      </c>
      <c r="P32" s="23"/>
      <c r="Q32" s="25">
        <v>-30812500</v>
      </c>
      <c r="T32" s="57"/>
      <c r="U32" s="57"/>
    </row>
    <row r="33" spans="1:21" ht="21.75" customHeight="1" x14ac:dyDescent="0.55000000000000004">
      <c r="A33" s="11" t="s">
        <v>232</v>
      </c>
      <c r="C33" s="26">
        <v>0</v>
      </c>
      <c r="D33" s="23"/>
      <c r="E33" s="26">
        <v>0</v>
      </c>
      <c r="F33" s="23"/>
      <c r="G33" s="26">
        <v>0</v>
      </c>
      <c r="H33" s="23"/>
      <c r="I33" s="26">
        <v>0</v>
      </c>
      <c r="J33" s="23"/>
      <c r="K33" s="26">
        <v>380000</v>
      </c>
      <c r="L33" s="23"/>
      <c r="M33" s="57">
        <v>381554545455</v>
      </c>
      <c r="N33" s="23"/>
      <c r="O33" s="26">
        <v>380064997450</v>
      </c>
      <c r="P33" s="23"/>
      <c r="Q33" s="26">
        <v>1489548005</v>
      </c>
      <c r="T33" s="57"/>
      <c r="U33" s="57"/>
    </row>
    <row r="34" spans="1:21" ht="21.75" customHeight="1" thickBot="1" x14ac:dyDescent="0.6">
      <c r="A34" s="14" t="s">
        <v>62</v>
      </c>
      <c r="C34" s="27">
        <f>SUM(C8:C33)</f>
        <v>1800000</v>
      </c>
      <c r="D34" s="23"/>
      <c r="E34" s="27">
        <f>SUM(E8:E33)</f>
        <v>6393133247</v>
      </c>
      <c r="F34" s="23"/>
      <c r="G34" s="27">
        <f>SUM(G8:G33)</f>
        <v>6434756469</v>
      </c>
      <c r="H34" s="23"/>
      <c r="I34" s="27">
        <f>SUM(I8:I33)</f>
        <v>-41623222</v>
      </c>
      <c r="J34" s="23"/>
      <c r="K34" s="27">
        <f>SUM(K8:K33)</f>
        <v>130134666</v>
      </c>
      <c r="L34" s="23"/>
      <c r="M34" s="27">
        <f>SUM(M8:M33)</f>
        <v>1444580691785</v>
      </c>
      <c r="N34" s="23"/>
      <c r="O34" s="27">
        <f>SUM(O8:O33)</f>
        <v>1385114320328</v>
      </c>
      <c r="P34" s="23"/>
      <c r="Q34" s="27">
        <f>SUM(Q8:Q33)</f>
        <v>59466371457</v>
      </c>
    </row>
    <row r="35" spans="1:21" ht="20.25" customHeight="1" thickTop="1" x14ac:dyDescent="0.55000000000000004"/>
    <row r="36" spans="1:21" ht="18.75" customHeight="1" x14ac:dyDescent="0.55000000000000004">
      <c r="A36" s="188">
        <f>'سود سپرده بانکی'!A24:M24+1</f>
        <v>27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</sheetData>
  <mergeCells count="8">
    <mergeCell ref="A36:Q36"/>
    <mergeCell ref="A1:Q1"/>
    <mergeCell ref="A2:Q2"/>
    <mergeCell ref="A3:Q3"/>
    <mergeCell ref="A5:Q5"/>
    <mergeCell ref="A6:A7"/>
    <mergeCell ref="C6:I6"/>
    <mergeCell ref="K6:Q6"/>
  </mergeCells>
  <printOptions horizontalCentered="1"/>
  <pageMargins left="0" right="0" top="0" bottom="0" header="0" footer="0"/>
  <pageSetup scale="78" fitToHeight="0" orientation="landscape" r:id="rId1"/>
  <colBreaks count="1" manualBreakCount="1">
    <brk id="17" max="3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4.9989318521683403E-2"/>
  </sheetPr>
  <dimension ref="A1:X321"/>
  <sheetViews>
    <sheetView rightToLeft="1" view="pageBreakPreview" topLeftCell="A296" zoomScale="98" zoomScaleNormal="96" zoomScaleSheetLayoutView="98" workbookViewId="0">
      <selection activeCell="Y317" sqref="Y317"/>
    </sheetView>
  </sheetViews>
  <sheetFormatPr defaultRowHeight="12.75" x14ac:dyDescent="0.2"/>
  <cols>
    <col min="1" max="1" width="30" bestFit="1" customWidth="1"/>
    <col min="2" max="2" width="1.28515625" customWidth="1"/>
    <col min="3" max="3" width="14" bestFit="1" customWidth="1"/>
    <col min="4" max="4" width="1.28515625" customWidth="1"/>
    <col min="5" max="5" width="10.7109375" bestFit="1" customWidth="1"/>
    <col min="6" max="6" width="1.28515625" customWidth="1"/>
    <col min="7" max="7" width="18.140625" bestFit="1" customWidth="1"/>
    <col min="8" max="8" width="1.28515625" customWidth="1"/>
    <col min="9" max="9" width="17.85546875" bestFit="1" customWidth="1"/>
    <col min="10" max="10" width="1.28515625" customWidth="1"/>
    <col min="11" max="11" width="17.42578125" bestFit="1" customWidth="1"/>
    <col min="12" max="12" width="1.28515625" customWidth="1"/>
    <col min="13" max="13" width="12.7109375" bestFit="1" customWidth="1"/>
    <col min="14" max="14" width="1.28515625" customWidth="1"/>
    <col min="15" max="15" width="14" bestFit="1" customWidth="1"/>
    <col min="16" max="16" width="1.28515625" customWidth="1"/>
    <col min="17" max="17" width="17.5703125" bestFit="1" customWidth="1"/>
    <col min="18" max="18" width="1.28515625" customWidth="1"/>
    <col min="19" max="19" width="16.7109375" bestFit="1" customWidth="1"/>
    <col min="20" max="20" width="1.28515625" customWidth="1"/>
    <col min="21" max="21" width="18.140625" bestFit="1" customWidth="1"/>
    <col min="22" max="22" width="0.28515625" customWidth="1"/>
    <col min="23" max="24" width="15.140625" bestFit="1" customWidth="1"/>
  </cols>
  <sheetData>
    <row r="1" spans="1:21" s="143" customFormat="1" ht="21.7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s="143" customFormat="1" ht="21.75" customHeight="1" x14ac:dyDescent="0.2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s="143" customFormat="1" ht="21.75" customHeight="1" x14ac:dyDescent="0.2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1" ht="9.75" customHeight="1" x14ac:dyDescent="0.2"/>
    <row r="5" spans="1:21" ht="27" customHeight="1" x14ac:dyDescent="0.2">
      <c r="A5" s="179" t="s">
        <v>342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</row>
    <row r="6" spans="1:21" ht="21" x14ac:dyDescent="0.2">
      <c r="C6" s="182" t="s">
        <v>280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 ht="21" x14ac:dyDescent="0.2">
      <c r="A7" s="2" t="s">
        <v>343</v>
      </c>
      <c r="C7" s="60" t="s">
        <v>13</v>
      </c>
      <c r="E7" s="60" t="s">
        <v>64</v>
      </c>
      <c r="G7" s="60" t="s">
        <v>344</v>
      </c>
      <c r="I7" s="60" t="s">
        <v>345</v>
      </c>
      <c r="K7" s="60" t="s">
        <v>346</v>
      </c>
      <c r="M7" s="60" t="s">
        <v>347</v>
      </c>
      <c r="O7" s="60" t="s">
        <v>348</v>
      </c>
      <c r="Q7" s="60" t="s">
        <v>349</v>
      </c>
      <c r="S7" s="60" t="s">
        <v>350</v>
      </c>
      <c r="U7" s="60" t="s">
        <v>350</v>
      </c>
    </row>
    <row r="8" spans="1:21" ht="18.75" customHeight="1" x14ac:dyDescent="0.2">
      <c r="A8" s="58" t="s">
        <v>696</v>
      </c>
      <c r="C8" s="25">
        <v>0</v>
      </c>
      <c r="D8" s="34"/>
      <c r="E8" s="25">
        <v>0</v>
      </c>
      <c r="F8" s="34"/>
      <c r="G8" s="25">
        <v>0</v>
      </c>
      <c r="H8" s="25"/>
      <c r="I8" s="25">
        <v>0</v>
      </c>
      <c r="J8" s="25"/>
      <c r="K8" s="25">
        <v>0</v>
      </c>
      <c r="L8" s="25"/>
      <c r="M8" s="25">
        <v>0</v>
      </c>
      <c r="N8" s="25"/>
      <c r="O8" s="25">
        <v>0</v>
      </c>
      <c r="P8" s="25"/>
      <c r="Q8" s="25">
        <v>0</v>
      </c>
      <c r="R8" s="25"/>
      <c r="S8" s="25">
        <v>0</v>
      </c>
      <c r="T8" s="25"/>
      <c r="U8" s="25">
        <v>407106338</v>
      </c>
    </row>
    <row r="9" spans="1:21" ht="18.75" customHeight="1" x14ac:dyDescent="0.2">
      <c r="A9" s="59" t="s">
        <v>699</v>
      </c>
      <c r="C9" s="25">
        <v>0</v>
      </c>
      <c r="D9" s="34"/>
      <c r="E9" s="25">
        <v>0</v>
      </c>
      <c r="F9" s="34"/>
      <c r="G9" s="25">
        <v>0</v>
      </c>
      <c r="H9" s="25"/>
      <c r="I9" s="25">
        <v>0</v>
      </c>
      <c r="J9" s="25"/>
      <c r="K9" s="25">
        <v>0</v>
      </c>
      <c r="L9" s="25"/>
      <c r="M9" s="25">
        <v>0</v>
      </c>
      <c r="N9" s="25"/>
      <c r="O9" s="25">
        <v>0</v>
      </c>
      <c r="P9" s="25"/>
      <c r="Q9" s="25">
        <v>0</v>
      </c>
      <c r="R9" s="25"/>
      <c r="S9" s="25">
        <v>0</v>
      </c>
      <c r="T9" s="25"/>
      <c r="U9" s="25">
        <v>-4814840171</v>
      </c>
    </row>
    <row r="10" spans="1:21" ht="18.75" customHeight="1" x14ac:dyDescent="0.2">
      <c r="A10" s="59" t="s">
        <v>20</v>
      </c>
      <c r="C10" s="25">
        <v>0</v>
      </c>
      <c r="D10" s="34"/>
      <c r="E10" s="25">
        <v>0</v>
      </c>
      <c r="F10" s="34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0</v>
      </c>
      <c r="P10" s="25"/>
      <c r="Q10" s="25">
        <v>0</v>
      </c>
      <c r="R10" s="25"/>
      <c r="S10" s="25">
        <v>0</v>
      </c>
      <c r="T10" s="25"/>
      <c r="U10" s="25">
        <v>20367703</v>
      </c>
    </row>
    <row r="11" spans="1:21" ht="18.75" customHeight="1" x14ac:dyDescent="0.2">
      <c r="A11" s="59" t="s">
        <v>700</v>
      </c>
      <c r="C11" s="25">
        <v>0</v>
      </c>
      <c r="D11" s="34"/>
      <c r="E11" s="25">
        <v>0</v>
      </c>
      <c r="F11" s="34"/>
      <c r="G11" s="25">
        <v>0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0</v>
      </c>
      <c r="P11" s="25"/>
      <c r="Q11" s="25">
        <v>0</v>
      </c>
      <c r="R11" s="25"/>
      <c r="S11" s="25">
        <v>0</v>
      </c>
      <c r="T11" s="25"/>
      <c r="U11" s="25">
        <v>137308000</v>
      </c>
    </row>
    <row r="12" spans="1:21" ht="18.75" customHeight="1" x14ac:dyDescent="0.2">
      <c r="A12" s="59" t="s">
        <v>440</v>
      </c>
      <c r="C12" s="25">
        <v>0</v>
      </c>
      <c r="D12" s="34"/>
      <c r="E12" s="25">
        <v>0</v>
      </c>
      <c r="F12" s="34"/>
      <c r="G12" s="25">
        <v>0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0</v>
      </c>
      <c r="P12" s="25"/>
      <c r="Q12" s="25">
        <v>0</v>
      </c>
      <c r="R12" s="25"/>
      <c r="S12" s="25">
        <v>0</v>
      </c>
      <c r="T12" s="25"/>
      <c r="U12" s="25">
        <v>264668427</v>
      </c>
    </row>
    <row r="13" spans="1:21" ht="18.75" customHeight="1" x14ac:dyDescent="0.2">
      <c r="A13" s="59" t="s">
        <v>695</v>
      </c>
      <c r="C13" s="25">
        <v>0</v>
      </c>
      <c r="D13" s="34"/>
      <c r="E13" s="25">
        <v>0</v>
      </c>
      <c r="F13" s="34"/>
      <c r="G13" s="25">
        <v>0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5">
        <v>0</v>
      </c>
      <c r="P13" s="25"/>
      <c r="Q13" s="25">
        <v>0</v>
      </c>
      <c r="R13" s="25"/>
      <c r="S13" s="25">
        <v>0</v>
      </c>
      <c r="T13" s="25"/>
      <c r="U13" s="25">
        <v>1718098</v>
      </c>
    </row>
    <row r="14" spans="1:21" ht="18.75" customHeight="1" x14ac:dyDescent="0.2">
      <c r="A14" s="59" t="s">
        <v>22</v>
      </c>
      <c r="C14" s="25">
        <v>3076000</v>
      </c>
      <c r="D14" s="34"/>
      <c r="E14" s="25">
        <v>0</v>
      </c>
      <c r="F14" s="34"/>
      <c r="G14" s="25">
        <v>0</v>
      </c>
      <c r="H14" s="25"/>
      <c r="I14" s="25">
        <v>1508464299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5">
        <v>0</v>
      </c>
      <c r="R14" s="25"/>
      <c r="S14" s="25">
        <v>-1508464299</v>
      </c>
      <c r="T14" s="25"/>
      <c r="U14" s="25">
        <v>-1506465200</v>
      </c>
    </row>
    <row r="15" spans="1:21" ht="18.75" customHeight="1" x14ac:dyDescent="0.2">
      <c r="A15" s="59" t="s">
        <v>78</v>
      </c>
      <c r="C15" s="25">
        <v>2393000</v>
      </c>
      <c r="D15" s="34"/>
      <c r="E15" s="25">
        <v>0</v>
      </c>
      <c r="F15" s="34"/>
      <c r="G15" s="25">
        <v>0</v>
      </c>
      <c r="H15" s="25"/>
      <c r="I15" s="25">
        <v>146227000</v>
      </c>
      <c r="J15" s="25"/>
      <c r="K15" s="25">
        <v>0</v>
      </c>
      <c r="L15" s="25"/>
      <c r="M15" s="25">
        <v>0</v>
      </c>
      <c r="N15" s="25"/>
      <c r="O15" s="25">
        <v>0</v>
      </c>
      <c r="P15" s="25"/>
      <c r="Q15" s="25">
        <v>37522</v>
      </c>
      <c r="R15" s="25"/>
      <c r="S15" s="25">
        <v>146227000</v>
      </c>
      <c r="T15" s="25"/>
      <c r="U15" s="25">
        <v>146227000</v>
      </c>
    </row>
    <row r="16" spans="1:21" ht="18.75" customHeight="1" x14ac:dyDescent="0.2">
      <c r="A16" s="59" t="s">
        <v>733</v>
      </c>
      <c r="C16" s="25">
        <v>0</v>
      </c>
      <c r="D16" s="34"/>
      <c r="E16" s="25">
        <v>0</v>
      </c>
      <c r="F16" s="34"/>
      <c r="G16" s="25">
        <v>0</v>
      </c>
      <c r="H16" s="25"/>
      <c r="I16" s="25">
        <v>0</v>
      </c>
      <c r="J16" s="25"/>
      <c r="K16" s="25">
        <v>0</v>
      </c>
      <c r="L16" s="25"/>
      <c r="M16" s="25">
        <v>0</v>
      </c>
      <c r="N16" s="25"/>
      <c r="O16" s="25">
        <v>0</v>
      </c>
      <c r="P16" s="25"/>
      <c r="Q16" s="25">
        <v>0</v>
      </c>
      <c r="R16" s="25"/>
      <c r="S16" s="25">
        <v>0</v>
      </c>
      <c r="T16" s="25"/>
      <c r="U16" s="25">
        <v>55985580</v>
      </c>
    </row>
    <row r="17" spans="1:21" ht="18.75" customHeight="1" x14ac:dyDescent="0.2">
      <c r="A17" s="59" t="s">
        <v>734</v>
      </c>
      <c r="C17" s="25">
        <v>0</v>
      </c>
      <c r="D17" s="34"/>
      <c r="E17" s="25">
        <v>0</v>
      </c>
      <c r="F17" s="34"/>
      <c r="G17" s="25">
        <v>0</v>
      </c>
      <c r="H17" s="25"/>
      <c r="I17" s="25">
        <v>0</v>
      </c>
      <c r="J17" s="25"/>
      <c r="K17" s="25">
        <v>0</v>
      </c>
      <c r="L17" s="25"/>
      <c r="M17" s="25">
        <v>0</v>
      </c>
      <c r="N17" s="25"/>
      <c r="O17" s="25">
        <v>0</v>
      </c>
      <c r="P17" s="25"/>
      <c r="Q17" s="25">
        <v>0</v>
      </c>
      <c r="R17" s="25"/>
      <c r="S17" s="25">
        <v>0</v>
      </c>
      <c r="T17" s="25"/>
      <c r="U17" s="25">
        <v>499872</v>
      </c>
    </row>
    <row r="18" spans="1:21" ht="18.75" customHeight="1" x14ac:dyDescent="0.2">
      <c r="A18" s="59" t="s">
        <v>602</v>
      </c>
      <c r="C18" s="25">
        <v>0</v>
      </c>
      <c r="D18" s="34"/>
      <c r="E18" s="25">
        <v>0</v>
      </c>
      <c r="F18" s="34"/>
      <c r="G18" s="25">
        <v>0</v>
      </c>
      <c r="H18" s="25"/>
      <c r="I18" s="25">
        <v>0</v>
      </c>
      <c r="J18" s="25"/>
      <c r="K18" s="25">
        <v>0</v>
      </c>
      <c r="L18" s="25"/>
      <c r="M18" s="25">
        <v>0</v>
      </c>
      <c r="N18" s="25"/>
      <c r="O18" s="25">
        <v>0</v>
      </c>
      <c r="P18" s="25"/>
      <c r="Q18" s="25">
        <v>0</v>
      </c>
      <c r="R18" s="25"/>
      <c r="S18" s="25">
        <v>0</v>
      </c>
      <c r="T18" s="25"/>
      <c r="U18" s="25">
        <v>232824</v>
      </c>
    </row>
    <row r="19" spans="1:21" ht="18.75" customHeight="1" x14ac:dyDescent="0.2">
      <c r="A19" s="59" t="s">
        <v>554</v>
      </c>
      <c r="C19" s="25">
        <v>0</v>
      </c>
      <c r="D19" s="34"/>
      <c r="E19" s="25">
        <v>0</v>
      </c>
      <c r="F19" s="34"/>
      <c r="G19" s="25">
        <v>0</v>
      </c>
      <c r="H19" s="25"/>
      <c r="I19" s="25">
        <v>0</v>
      </c>
      <c r="J19" s="25"/>
      <c r="K19" s="25">
        <v>0</v>
      </c>
      <c r="L19" s="25"/>
      <c r="M19" s="25">
        <v>0</v>
      </c>
      <c r="N19" s="25"/>
      <c r="O19" s="25">
        <v>0</v>
      </c>
      <c r="P19" s="25"/>
      <c r="Q19" s="25">
        <v>0</v>
      </c>
      <c r="R19" s="25"/>
      <c r="S19" s="25">
        <v>0</v>
      </c>
      <c r="T19" s="25"/>
      <c r="U19" s="25">
        <v>-157032977</v>
      </c>
    </row>
    <row r="20" spans="1:21" ht="18.75" customHeight="1" x14ac:dyDescent="0.2">
      <c r="A20" s="59" t="s">
        <v>553</v>
      </c>
      <c r="C20" s="25">
        <v>0</v>
      </c>
      <c r="D20" s="34"/>
      <c r="E20" s="25">
        <v>0</v>
      </c>
      <c r="F20" s="34"/>
      <c r="G20" s="25">
        <v>0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0</v>
      </c>
      <c r="P20" s="25"/>
      <c r="Q20" s="25">
        <v>0</v>
      </c>
      <c r="R20" s="25"/>
      <c r="S20" s="25">
        <v>0</v>
      </c>
      <c r="T20" s="25"/>
      <c r="U20" s="25">
        <v>-7841980</v>
      </c>
    </row>
    <row r="21" spans="1:21" ht="18.75" customHeight="1" x14ac:dyDescent="0.2">
      <c r="A21" s="59" t="s">
        <v>735</v>
      </c>
      <c r="C21" s="25">
        <v>0</v>
      </c>
      <c r="D21" s="34"/>
      <c r="E21" s="25">
        <v>0</v>
      </c>
      <c r="F21" s="34"/>
      <c r="G21" s="25">
        <v>0</v>
      </c>
      <c r="H21" s="25"/>
      <c r="I21" s="25">
        <v>0</v>
      </c>
      <c r="J21" s="25"/>
      <c r="K21" s="25">
        <v>0</v>
      </c>
      <c r="L21" s="25"/>
      <c r="M21" s="25">
        <v>0</v>
      </c>
      <c r="N21" s="25"/>
      <c r="O21" s="25">
        <v>0</v>
      </c>
      <c r="P21" s="25"/>
      <c r="Q21" s="25">
        <v>0</v>
      </c>
      <c r="R21" s="25"/>
      <c r="S21" s="25">
        <v>0</v>
      </c>
      <c r="T21" s="25"/>
      <c r="U21" s="25">
        <v>10526066</v>
      </c>
    </row>
    <row r="22" spans="1:21" ht="18.75" customHeight="1" x14ac:dyDescent="0.2">
      <c r="A22" s="59" t="s">
        <v>736</v>
      </c>
      <c r="C22" s="25">
        <v>0</v>
      </c>
      <c r="D22" s="34"/>
      <c r="E22" s="25">
        <v>0</v>
      </c>
      <c r="F22" s="34"/>
      <c r="G22" s="25">
        <v>0</v>
      </c>
      <c r="H22" s="25"/>
      <c r="I22" s="25">
        <v>0</v>
      </c>
      <c r="J22" s="25"/>
      <c r="K22" s="25">
        <v>0</v>
      </c>
      <c r="L22" s="25"/>
      <c r="M22" s="25">
        <v>0</v>
      </c>
      <c r="N22" s="25"/>
      <c r="O22" s="25">
        <v>0</v>
      </c>
      <c r="P22" s="25"/>
      <c r="Q22" s="25">
        <v>0</v>
      </c>
      <c r="R22" s="25"/>
      <c r="S22" s="25">
        <v>0</v>
      </c>
      <c r="T22" s="25"/>
      <c r="U22" s="25">
        <v>7825220</v>
      </c>
    </row>
    <row r="23" spans="1:21" ht="18.75" customHeight="1" x14ac:dyDescent="0.2">
      <c r="A23" s="59" t="s">
        <v>562</v>
      </c>
      <c r="C23" s="25">
        <v>0</v>
      </c>
      <c r="D23" s="34"/>
      <c r="E23" s="25">
        <v>0</v>
      </c>
      <c r="F23" s="34"/>
      <c r="G23" s="25">
        <v>0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0</v>
      </c>
      <c r="P23" s="25"/>
      <c r="Q23" s="25">
        <v>0</v>
      </c>
      <c r="R23" s="25"/>
      <c r="S23" s="25">
        <v>0</v>
      </c>
      <c r="T23" s="25"/>
      <c r="U23" s="25">
        <v>9745918</v>
      </c>
    </row>
    <row r="24" spans="1:21" ht="18.75" customHeight="1" x14ac:dyDescent="0.2">
      <c r="A24" s="59" t="s">
        <v>737</v>
      </c>
      <c r="C24" s="25">
        <v>0</v>
      </c>
      <c r="D24" s="34"/>
      <c r="E24" s="25">
        <v>0</v>
      </c>
      <c r="F24" s="34"/>
      <c r="G24" s="25">
        <v>0</v>
      </c>
      <c r="H24" s="25"/>
      <c r="I24" s="25">
        <v>0</v>
      </c>
      <c r="J24" s="25"/>
      <c r="K24" s="25">
        <v>0</v>
      </c>
      <c r="L24" s="25"/>
      <c r="M24" s="25">
        <v>0</v>
      </c>
      <c r="N24" s="25"/>
      <c r="O24" s="25">
        <v>0</v>
      </c>
      <c r="P24" s="25"/>
      <c r="Q24" s="25">
        <v>0</v>
      </c>
      <c r="R24" s="25"/>
      <c r="S24" s="25">
        <v>0</v>
      </c>
      <c r="T24" s="25"/>
      <c r="U24" s="25">
        <v>2298409</v>
      </c>
    </row>
    <row r="25" spans="1:21" ht="18.75" customHeight="1" x14ac:dyDescent="0.2">
      <c r="A25" s="59" t="s">
        <v>563</v>
      </c>
      <c r="C25" s="25">
        <v>0</v>
      </c>
      <c r="D25" s="34"/>
      <c r="E25" s="25">
        <v>0</v>
      </c>
      <c r="F25" s="34"/>
      <c r="G25" s="25">
        <v>0</v>
      </c>
      <c r="H25" s="25"/>
      <c r="I25" s="25">
        <v>0</v>
      </c>
      <c r="J25" s="25"/>
      <c r="K25" s="25">
        <v>0</v>
      </c>
      <c r="L25" s="25"/>
      <c r="M25" s="25">
        <v>0</v>
      </c>
      <c r="N25" s="25"/>
      <c r="O25" s="25">
        <v>0</v>
      </c>
      <c r="P25" s="25"/>
      <c r="Q25" s="25">
        <v>0</v>
      </c>
      <c r="R25" s="25"/>
      <c r="S25" s="25">
        <v>0</v>
      </c>
      <c r="T25" s="25"/>
      <c r="U25" s="25">
        <v>30928449</v>
      </c>
    </row>
    <row r="26" spans="1:21" ht="18.75" customHeight="1" x14ac:dyDescent="0.2">
      <c r="A26" s="59" t="s">
        <v>564</v>
      </c>
      <c r="C26" s="25">
        <v>0</v>
      </c>
      <c r="D26" s="34"/>
      <c r="E26" s="25">
        <v>0</v>
      </c>
      <c r="F26" s="34"/>
      <c r="G26" s="25">
        <v>0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0</v>
      </c>
      <c r="P26" s="25"/>
      <c r="Q26" s="25">
        <v>0</v>
      </c>
      <c r="R26" s="25"/>
      <c r="S26" s="25">
        <v>0</v>
      </c>
      <c r="T26" s="25"/>
      <c r="U26" s="25">
        <v>96876</v>
      </c>
    </row>
    <row r="27" spans="1:21" ht="18.75" customHeight="1" x14ac:dyDescent="0.2">
      <c r="A27" s="59" t="s">
        <v>546</v>
      </c>
      <c r="C27" s="25">
        <v>0</v>
      </c>
      <c r="D27" s="34"/>
      <c r="E27" s="25">
        <v>0</v>
      </c>
      <c r="F27" s="34"/>
      <c r="G27" s="25">
        <v>0</v>
      </c>
      <c r="H27" s="25"/>
      <c r="I27" s="25">
        <v>0</v>
      </c>
      <c r="J27" s="25"/>
      <c r="K27" s="25">
        <v>0</v>
      </c>
      <c r="L27" s="25"/>
      <c r="M27" s="25">
        <v>0</v>
      </c>
      <c r="N27" s="25"/>
      <c r="O27" s="25">
        <v>0</v>
      </c>
      <c r="P27" s="25"/>
      <c r="Q27" s="25">
        <v>0</v>
      </c>
      <c r="R27" s="25"/>
      <c r="S27" s="25">
        <v>0</v>
      </c>
      <c r="T27" s="25"/>
      <c r="U27" s="25">
        <v>534819068</v>
      </c>
    </row>
    <row r="28" spans="1:21" ht="18.75" customHeight="1" x14ac:dyDescent="0.2">
      <c r="A28" s="59" t="s">
        <v>691</v>
      </c>
      <c r="C28" s="25">
        <v>0</v>
      </c>
      <c r="D28" s="34"/>
      <c r="E28" s="25">
        <v>0</v>
      </c>
      <c r="F28" s="34"/>
      <c r="G28" s="25">
        <v>0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5">
        <v>0</v>
      </c>
      <c r="P28" s="25"/>
      <c r="Q28" s="25">
        <v>0</v>
      </c>
      <c r="R28" s="25"/>
      <c r="S28" s="25">
        <v>0</v>
      </c>
      <c r="T28" s="25"/>
      <c r="U28" s="25">
        <v>49820000</v>
      </c>
    </row>
    <row r="29" spans="1:21" ht="18.75" customHeight="1" x14ac:dyDescent="0.2">
      <c r="A29" s="59" t="s">
        <v>543</v>
      </c>
      <c r="C29" s="25">
        <v>0</v>
      </c>
      <c r="D29" s="34"/>
      <c r="E29" s="25">
        <v>0</v>
      </c>
      <c r="F29" s="34"/>
      <c r="G29" s="25">
        <v>0</v>
      </c>
      <c r="H29" s="25"/>
      <c r="I29" s="25">
        <v>0</v>
      </c>
      <c r="J29" s="25"/>
      <c r="K29" s="25">
        <v>0</v>
      </c>
      <c r="L29" s="25"/>
      <c r="M29" s="25">
        <v>0</v>
      </c>
      <c r="N29" s="25"/>
      <c r="O29" s="25">
        <v>0</v>
      </c>
      <c r="P29" s="25"/>
      <c r="Q29" s="25">
        <v>0</v>
      </c>
      <c r="R29" s="25"/>
      <c r="S29" s="25">
        <v>0</v>
      </c>
      <c r="T29" s="25"/>
      <c r="U29" s="25">
        <v>61544149</v>
      </c>
    </row>
    <row r="30" spans="1:21" ht="18.75" customHeight="1" x14ac:dyDescent="0.2">
      <c r="A30" s="59" t="s">
        <v>544</v>
      </c>
      <c r="C30" s="25">
        <v>0</v>
      </c>
      <c r="D30" s="34"/>
      <c r="E30" s="25">
        <v>0</v>
      </c>
      <c r="F30" s="34"/>
      <c r="G30" s="25">
        <v>0</v>
      </c>
      <c r="H30" s="25"/>
      <c r="I30" s="25">
        <v>0</v>
      </c>
      <c r="J30" s="25"/>
      <c r="K30" s="25">
        <v>0</v>
      </c>
      <c r="L30" s="25"/>
      <c r="M30" s="25">
        <v>0</v>
      </c>
      <c r="N30" s="25"/>
      <c r="O30" s="25">
        <v>0</v>
      </c>
      <c r="P30" s="25"/>
      <c r="Q30" s="25">
        <v>0</v>
      </c>
      <c r="R30" s="25"/>
      <c r="S30" s="25">
        <v>0</v>
      </c>
      <c r="T30" s="25"/>
      <c r="U30" s="25">
        <v>980748</v>
      </c>
    </row>
    <row r="31" spans="1:21" ht="18.75" customHeight="1" x14ac:dyDescent="0.2">
      <c r="A31" s="59" t="s">
        <v>545</v>
      </c>
      <c r="C31" s="25">
        <v>0</v>
      </c>
      <c r="D31" s="34"/>
      <c r="E31" s="25">
        <v>0</v>
      </c>
      <c r="F31" s="34"/>
      <c r="G31" s="25">
        <v>0</v>
      </c>
      <c r="H31" s="25"/>
      <c r="I31" s="25">
        <v>0</v>
      </c>
      <c r="J31" s="25"/>
      <c r="K31" s="25">
        <v>0</v>
      </c>
      <c r="L31" s="25"/>
      <c r="M31" s="25">
        <v>0</v>
      </c>
      <c r="N31" s="25"/>
      <c r="O31" s="25">
        <v>0</v>
      </c>
      <c r="P31" s="25"/>
      <c r="Q31" s="25">
        <v>0</v>
      </c>
      <c r="R31" s="25"/>
      <c r="S31" s="25">
        <v>0</v>
      </c>
      <c r="T31" s="25"/>
      <c r="U31" s="25">
        <v>36536756</v>
      </c>
    </row>
    <row r="32" spans="1:21" ht="18.75" customHeight="1" x14ac:dyDescent="0.2">
      <c r="A32" s="59" t="s">
        <v>627</v>
      </c>
      <c r="C32" s="25">
        <v>0</v>
      </c>
      <c r="D32" s="34"/>
      <c r="E32" s="25">
        <v>0</v>
      </c>
      <c r="F32" s="34"/>
      <c r="G32" s="25">
        <v>0</v>
      </c>
      <c r="H32" s="25"/>
      <c r="I32" s="25">
        <v>0</v>
      </c>
      <c r="J32" s="25"/>
      <c r="K32" s="25">
        <v>0</v>
      </c>
      <c r="L32" s="25"/>
      <c r="M32" s="25">
        <v>0</v>
      </c>
      <c r="N32" s="25"/>
      <c r="O32" s="25">
        <v>0</v>
      </c>
      <c r="P32" s="25"/>
      <c r="Q32" s="25">
        <v>0</v>
      </c>
      <c r="R32" s="25"/>
      <c r="S32" s="25">
        <v>0</v>
      </c>
      <c r="T32" s="25"/>
      <c r="U32" s="25">
        <v>900298759</v>
      </c>
    </row>
    <row r="33" spans="1:21" ht="18.75" customHeight="1" x14ac:dyDescent="0.2">
      <c r="A33" s="59" t="s">
        <v>628</v>
      </c>
      <c r="C33" s="25">
        <v>0</v>
      </c>
      <c r="D33" s="34"/>
      <c r="E33" s="25">
        <v>0</v>
      </c>
      <c r="F33" s="34"/>
      <c r="G33" s="25">
        <v>0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5">
        <v>0</v>
      </c>
      <c r="P33" s="25"/>
      <c r="Q33" s="25">
        <v>0</v>
      </c>
      <c r="R33" s="25"/>
      <c r="S33" s="25">
        <v>0</v>
      </c>
      <c r="T33" s="25"/>
      <c r="U33" s="25">
        <v>1943094173</v>
      </c>
    </row>
    <row r="34" spans="1:21" ht="18.75" customHeight="1" x14ac:dyDescent="0.2">
      <c r="A34" s="59" t="s">
        <v>716</v>
      </c>
      <c r="C34" s="25">
        <v>0</v>
      </c>
      <c r="D34" s="34"/>
      <c r="E34" s="25">
        <v>0</v>
      </c>
      <c r="F34" s="34"/>
      <c r="G34" s="25">
        <v>0</v>
      </c>
      <c r="H34" s="25"/>
      <c r="I34" s="25">
        <v>0</v>
      </c>
      <c r="J34" s="25"/>
      <c r="K34" s="25">
        <v>0</v>
      </c>
      <c r="L34" s="25"/>
      <c r="M34" s="25">
        <v>0</v>
      </c>
      <c r="N34" s="25"/>
      <c r="O34" s="25">
        <v>0</v>
      </c>
      <c r="P34" s="25"/>
      <c r="Q34" s="25">
        <v>0</v>
      </c>
      <c r="R34" s="25"/>
      <c r="S34" s="25">
        <v>0</v>
      </c>
      <c r="T34" s="25"/>
      <c r="U34" s="25">
        <v>2439834474</v>
      </c>
    </row>
    <row r="35" spans="1:21" ht="18.75" customHeight="1" x14ac:dyDescent="0.2">
      <c r="A35" s="59" t="s">
        <v>721</v>
      </c>
      <c r="C35" s="25">
        <v>0</v>
      </c>
      <c r="D35" s="34"/>
      <c r="E35" s="25">
        <v>0</v>
      </c>
      <c r="F35" s="34"/>
      <c r="G35" s="25">
        <v>0</v>
      </c>
      <c r="H35" s="25"/>
      <c r="I35" s="25">
        <v>0</v>
      </c>
      <c r="J35" s="25"/>
      <c r="K35" s="25">
        <v>0</v>
      </c>
      <c r="L35" s="25"/>
      <c r="M35" s="25">
        <v>0</v>
      </c>
      <c r="N35" s="25"/>
      <c r="O35" s="25">
        <v>0</v>
      </c>
      <c r="P35" s="25"/>
      <c r="Q35" s="25">
        <v>0</v>
      </c>
      <c r="R35" s="25"/>
      <c r="S35" s="25">
        <v>0</v>
      </c>
      <c r="T35" s="25"/>
      <c r="U35" s="25">
        <v>-5841124526</v>
      </c>
    </row>
    <row r="36" spans="1:21" ht="18.75" customHeight="1" x14ac:dyDescent="0.2">
      <c r="A36" s="59" t="s">
        <v>629</v>
      </c>
      <c r="C36" s="25">
        <v>0</v>
      </c>
      <c r="D36" s="34"/>
      <c r="E36" s="25">
        <v>0</v>
      </c>
      <c r="F36" s="34"/>
      <c r="G36" s="25">
        <v>0</v>
      </c>
      <c r="H36" s="25"/>
      <c r="I36" s="25">
        <v>0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v>0</v>
      </c>
      <c r="R36" s="25"/>
      <c r="S36" s="25">
        <v>0</v>
      </c>
      <c r="T36" s="25"/>
      <c r="U36" s="25">
        <v>6979688551</v>
      </c>
    </row>
    <row r="37" spans="1:21" ht="18.75" customHeight="1" x14ac:dyDescent="0.2">
      <c r="A37" s="59" t="s">
        <v>717</v>
      </c>
      <c r="C37" s="25">
        <v>0</v>
      </c>
      <c r="D37" s="34"/>
      <c r="E37" s="25">
        <v>0</v>
      </c>
      <c r="F37" s="34"/>
      <c r="G37" s="25">
        <v>0</v>
      </c>
      <c r="H37" s="25"/>
      <c r="I37" s="25">
        <v>0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v>0</v>
      </c>
      <c r="R37" s="25"/>
      <c r="S37" s="25">
        <v>0</v>
      </c>
      <c r="T37" s="25"/>
      <c r="U37" s="25">
        <v>22390776496</v>
      </c>
    </row>
    <row r="38" spans="1:21" ht="18.75" customHeight="1" x14ac:dyDescent="0.2">
      <c r="A38" s="59" t="s">
        <v>722</v>
      </c>
      <c r="C38" s="25">
        <v>0</v>
      </c>
      <c r="D38" s="34"/>
      <c r="E38" s="25">
        <v>0</v>
      </c>
      <c r="F38" s="34"/>
      <c r="G38" s="25">
        <v>0</v>
      </c>
      <c r="H38" s="25"/>
      <c r="I38" s="25">
        <v>0</v>
      </c>
      <c r="J38" s="25"/>
      <c r="K38" s="25">
        <v>0</v>
      </c>
      <c r="L38" s="25"/>
      <c r="M38" s="25">
        <v>0</v>
      </c>
      <c r="N38" s="25"/>
      <c r="O38" s="25">
        <v>0</v>
      </c>
      <c r="P38" s="25"/>
      <c r="Q38" s="25">
        <v>0</v>
      </c>
      <c r="R38" s="25"/>
      <c r="S38" s="25">
        <v>0</v>
      </c>
      <c r="T38" s="25"/>
      <c r="U38" s="25">
        <v>5723640855</v>
      </c>
    </row>
    <row r="39" spans="1:21" ht="18.75" customHeight="1" x14ac:dyDescent="0.2">
      <c r="A39" s="59" t="s">
        <v>95</v>
      </c>
      <c r="C39" s="25">
        <v>169293000</v>
      </c>
      <c r="D39" s="34"/>
      <c r="E39" s="25">
        <v>143.18690000000001</v>
      </c>
      <c r="F39" s="34"/>
      <c r="G39" s="25">
        <v>1911921001.5</v>
      </c>
      <c r="H39" s="25"/>
      <c r="I39" s="25">
        <v>13142120000</v>
      </c>
      <c r="J39" s="25"/>
      <c r="K39" s="25">
        <v>0</v>
      </c>
      <c r="L39" s="25"/>
      <c r="M39" s="25">
        <v>492108</v>
      </c>
      <c r="N39" s="25"/>
      <c r="O39" s="25">
        <v>0</v>
      </c>
      <c r="P39" s="25"/>
      <c r="Q39" s="25">
        <v>16916635</v>
      </c>
      <c r="R39" s="25"/>
      <c r="S39" s="25">
        <v>11229706890.5</v>
      </c>
      <c r="T39" s="25"/>
      <c r="U39" s="25">
        <v>11229706892</v>
      </c>
    </row>
    <row r="40" spans="1:21" ht="18.75" customHeight="1" x14ac:dyDescent="0.2">
      <c r="A40" s="59" t="s">
        <v>96</v>
      </c>
      <c r="C40" s="25">
        <v>3257000</v>
      </c>
      <c r="D40" s="34"/>
      <c r="E40" s="25">
        <v>70.885800000000003</v>
      </c>
      <c r="F40" s="34"/>
      <c r="G40" s="25">
        <v>230875050.59999999</v>
      </c>
      <c r="H40" s="25"/>
      <c r="I40" s="25">
        <v>291415511</v>
      </c>
      <c r="J40" s="25"/>
      <c r="K40" s="25">
        <v>0</v>
      </c>
      <c r="L40" s="25"/>
      <c r="M40" s="25">
        <v>59431</v>
      </c>
      <c r="N40" s="25"/>
      <c r="O40" s="25">
        <v>0</v>
      </c>
      <c r="P40" s="25"/>
      <c r="Q40" s="25">
        <v>1771766</v>
      </c>
      <c r="R40" s="25"/>
      <c r="S40" s="25">
        <v>60481029.399999999</v>
      </c>
      <c r="T40" s="25"/>
      <c r="U40" s="25">
        <v>60481080</v>
      </c>
    </row>
    <row r="41" spans="1:21" ht="18.75" customHeight="1" x14ac:dyDescent="0.2">
      <c r="A41" s="59" t="s">
        <v>630</v>
      </c>
      <c r="C41" s="25">
        <v>0</v>
      </c>
      <c r="D41" s="34"/>
      <c r="E41" s="25">
        <v>0</v>
      </c>
      <c r="F41" s="34"/>
      <c r="G41" s="25">
        <v>0</v>
      </c>
      <c r="H41" s="25"/>
      <c r="I41" s="25">
        <v>0</v>
      </c>
      <c r="J41" s="25"/>
      <c r="K41" s="25">
        <v>0</v>
      </c>
      <c r="L41" s="25"/>
      <c r="M41" s="25">
        <v>0</v>
      </c>
      <c r="N41" s="25"/>
      <c r="O41" s="25">
        <v>0</v>
      </c>
      <c r="P41" s="25"/>
      <c r="Q41" s="25">
        <v>0</v>
      </c>
      <c r="R41" s="25"/>
      <c r="S41" s="25">
        <v>0</v>
      </c>
      <c r="T41" s="25"/>
      <c r="U41" s="25">
        <v>16444938642</v>
      </c>
    </row>
    <row r="42" spans="1:21" ht="18.75" customHeight="1" x14ac:dyDescent="0.2">
      <c r="A42" s="59" t="s">
        <v>718</v>
      </c>
      <c r="C42" s="25">
        <v>0</v>
      </c>
      <c r="D42" s="34"/>
      <c r="E42" s="25">
        <v>0</v>
      </c>
      <c r="F42" s="34"/>
      <c r="G42" s="25">
        <v>0</v>
      </c>
      <c r="H42" s="25"/>
      <c r="I42" s="25">
        <v>0</v>
      </c>
      <c r="J42" s="25"/>
      <c r="K42" s="25">
        <v>0</v>
      </c>
      <c r="L42" s="25"/>
      <c r="M42" s="25">
        <v>0</v>
      </c>
      <c r="N42" s="25"/>
      <c r="O42" s="25">
        <v>0</v>
      </c>
      <c r="P42" s="25"/>
      <c r="Q42" s="25">
        <v>0</v>
      </c>
      <c r="R42" s="25"/>
      <c r="S42" s="25">
        <v>0</v>
      </c>
      <c r="T42" s="25"/>
      <c r="U42" s="25">
        <v>16555509658</v>
      </c>
    </row>
    <row r="43" spans="1:21" ht="18.75" customHeight="1" x14ac:dyDescent="0.2">
      <c r="A43" s="59" t="s">
        <v>723</v>
      </c>
      <c r="C43" s="25">
        <v>0</v>
      </c>
      <c r="D43" s="34"/>
      <c r="E43" s="25">
        <v>0</v>
      </c>
      <c r="F43" s="34"/>
      <c r="G43" s="25">
        <v>0</v>
      </c>
      <c r="H43" s="25"/>
      <c r="I43" s="25">
        <v>0</v>
      </c>
      <c r="J43" s="25"/>
      <c r="K43" s="25">
        <v>0</v>
      </c>
      <c r="L43" s="25"/>
      <c r="M43" s="25">
        <v>0</v>
      </c>
      <c r="N43" s="25"/>
      <c r="O43" s="25">
        <v>0</v>
      </c>
      <c r="P43" s="25"/>
      <c r="Q43" s="25">
        <v>0</v>
      </c>
      <c r="R43" s="25"/>
      <c r="S43" s="25">
        <v>0</v>
      </c>
      <c r="T43" s="25"/>
      <c r="U43" s="25">
        <v>42321000</v>
      </c>
    </row>
    <row r="44" spans="1:21" ht="18.75" customHeight="1" x14ac:dyDescent="0.2">
      <c r="A44" s="59" t="s">
        <v>600</v>
      </c>
      <c r="C44" s="25">
        <v>0</v>
      </c>
      <c r="D44" s="34"/>
      <c r="E44" s="25">
        <v>0</v>
      </c>
      <c r="F44" s="34"/>
      <c r="G44" s="25">
        <v>0</v>
      </c>
      <c r="H44" s="25"/>
      <c r="I44" s="25">
        <v>0</v>
      </c>
      <c r="J44" s="25"/>
      <c r="K44" s="25">
        <v>0</v>
      </c>
      <c r="L44" s="25"/>
      <c r="M44" s="25">
        <v>0</v>
      </c>
      <c r="N44" s="25"/>
      <c r="O44" s="25">
        <v>0</v>
      </c>
      <c r="P44" s="25"/>
      <c r="Q44" s="25">
        <v>0</v>
      </c>
      <c r="R44" s="25"/>
      <c r="S44" s="25">
        <v>0</v>
      </c>
      <c r="T44" s="25"/>
      <c r="U44" s="25">
        <v>331626677</v>
      </c>
    </row>
    <row r="45" spans="1:21" ht="18.75" customHeight="1" thickBot="1" x14ac:dyDescent="0.25">
      <c r="A45" s="205" t="s">
        <v>731</v>
      </c>
      <c r="B45" s="206"/>
      <c r="C45" s="9"/>
      <c r="E45" s="9"/>
      <c r="G45" s="15">
        <f>SUM(G8:G44)</f>
        <v>2142796052.0999999</v>
      </c>
      <c r="I45" s="15">
        <f>SUM(I8:I44)</f>
        <v>15088226810</v>
      </c>
      <c r="K45" s="15">
        <f>SUM(K8:K44)</f>
        <v>0</v>
      </c>
      <c r="M45" s="15">
        <f>SUM(M8:M44)</f>
        <v>551539</v>
      </c>
      <c r="O45" s="15">
        <f>SUM(O8:O44)</f>
        <v>0</v>
      </c>
      <c r="Q45" s="15">
        <f>SUM(Q8:Q44)</f>
        <v>18725923</v>
      </c>
      <c r="S45" s="15">
        <f>SUM(S8:S44)</f>
        <v>9927950620.8999996</v>
      </c>
      <c r="U45" s="15">
        <f>SUM(U8:U44)</f>
        <v>74493847904</v>
      </c>
    </row>
    <row r="46" spans="1:21" ht="18.75" customHeight="1" thickTop="1" x14ac:dyDescent="0.2">
      <c r="A46" s="188">
        <f>'درآمد ناشی از فروش'!A36:Q36+1</f>
        <v>28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</row>
    <row r="47" spans="1:21" ht="18.75" customHeight="1" x14ac:dyDescent="0.2">
      <c r="A47" s="190" t="s">
        <v>0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</row>
    <row r="48" spans="1:21" ht="18.75" customHeight="1" x14ac:dyDescent="0.2">
      <c r="A48" s="190" t="s">
        <v>262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</row>
    <row r="49" spans="1:21" ht="18.75" customHeight="1" x14ac:dyDescent="0.2">
      <c r="A49" s="190" t="s">
        <v>2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</row>
    <row r="50" spans="1:21" ht="18.75" customHeight="1" x14ac:dyDescent="0.2">
      <c r="A50" s="179" t="s">
        <v>342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</row>
    <row r="51" spans="1:21" ht="18.75" customHeight="1" x14ac:dyDescent="0.2">
      <c r="C51" s="182" t="s">
        <v>280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</row>
    <row r="52" spans="1:21" ht="18.75" customHeight="1" x14ac:dyDescent="0.2">
      <c r="A52" s="2" t="s">
        <v>343</v>
      </c>
      <c r="C52" s="60" t="s">
        <v>13</v>
      </c>
      <c r="E52" s="60" t="s">
        <v>64</v>
      </c>
      <c r="G52" s="60" t="s">
        <v>344</v>
      </c>
      <c r="I52" s="60" t="s">
        <v>345</v>
      </c>
      <c r="K52" s="60" t="s">
        <v>346</v>
      </c>
      <c r="M52" s="60" t="s">
        <v>347</v>
      </c>
      <c r="O52" s="60" t="s">
        <v>348</v>
      </c>
      <c r="Q52" s="60" t="s">
        <v>349</v>
      </c>
      <c r="S52" s="60" t="s">
        <v>350</v>
      </c>
      <c r="U52" s="60" t="s">
        <v>350</v>
      </c>
    </row>
    <row r="53" spans="1:21" ht="18.75" customHeight="1" x14ac:dyDescent="0.2">
      <c r="A53" s="59" t="s">
        <v>730</v>
      </c>
      <c r="C53" s="25"/>
      <c r="D53" s="34"/>
      <c r="E53" s="25"/>
      <c r="F53" s="34"/>
      <c r="G53" s="25">
        <f>G45</f>
        <v>2142796052.0999999</v>
      </c>
      <c r="H53" s="25"/>
      <c r="I53" s="25">
        <f>I45</f>
        <v>15088226810</v>
      </c>
      <c r="J53" s="25"/>
      <c r="K53" s="25">
        <f>K45</f>
        <v>0</v>
      </c>
      <c r="L53" s="25"/>
      <c r="M53" s="25">
        <f>M45</f>
        <v>551539</v>
      </c>
      <c r="N53" s="25"/>
      <c r="O53" s="25">
        <f>O45</f>
        <v>0</v>
      </c>
      <c r="P53" s="25"/>
      <c r="Q53" s="25">
        <f>Q45</f>
        <v>18725923</v>
      </c>
      <c r="R53" s="25"/>
      <c r="S53" s="25">
        <f>S45</f>
        <v>9927950620.8999996</v>
      </c>
      <c r="T53" s="25"/>
      <c r="U53" s="25">
        <f>U45</f>
        <v>74493847904</v>
      </c>
    </row>
    <row r="54" spans="1:21" ht="18.75" customHeight="1" x14ac:dyDescent="0.2">
      <c r="A54" s="59" t="s">
        <v>704</v>
      </c>
      <c r="C54" s="25">
        <v>0</v>
      </c>
      <c r="D54" s="34"/>
      <c r="E54" s="25">
        <v>0</v>
      </c>
      <c r="F54" s="34"/>
      <c r="G54" s="25">
        <v>0</v>
      </c>
      <c r="H54" s="25"/>
      <c r="I54" s="25">
        <v>0</v>
      </c>
      <c r="J54" s="25"/>
      <c r="K54" s="25">
        <v>0</v>
      </c>
      <c r="L54" s="25"/>
      <c r="M54" s="25">
        <v>0</v>
      </c>
      <c r="N54" s="25"/>
      <c r="O54" s="25">
        <v>0</v>
      </c>
      <c r="P54" s="25"/>
      <c r="Q54" s="25">
        <v>0</v>
      </c>
      <c r="R54" s="25"/>
      <c r="S54" s="25">
        <v>0</v>
      </c>
      <c r="T54" s="25"/>
      <c r="U54" s="25">
        <v>159297623</v>
      </c>
    </row>
    <row r="55" spans="1:21" ht="18.75" customHeight="1" x14ac:dyDescent="0.2">
      <c r="A55" s="59" t="s">
        <v>112</v>
      </c>
      <c r="C55" s="25">
        <v>128906000</v>
      </c>
      <c r="D55" s="34"/>
      <c r="E55" s="25">
        <v>1.3099000000000001</v>
      </c>
      <c r="F55" s="34"/>
      <c r="G55" s="25">
        <v>93002900</v>
      </c>
      <c r="H55" s="25"/>
      <c r="I55" s="25">
        <v>3963102000</v>
      </c>
      <c r="J55" s="25"/>
      <c r="K55" s="25">
        <v>0</v>
      </c>
      <c r="L55" s="25"/>
      <c r="M55" s="25">
        <v>23741</v>
      </c>
      <c r="N55" s="25"/>
      <c r="O55" s="25">
        <v>0</v>
      </c>
      <c r="P55" s="25"/>
      <c r="Q55" s="25">
        <v>2040168</v>
      </c>
      <c r="R55" s="25"/>
      <c r="S55" s="25">
        <v>3870075359</v>
      </c>
      <c r="T55" s="25"/>
      <c r="U55" s="25">
        <v>3870078259</v>
      </c>
    </row>
    <row r="56" spans="1:21" ht="18.75" customHeight="1" x14ac:dyDescent="0.2">
      <c r="A56" s="59" t="s">
        <v>634</v>
      </c>
      <c r="C56" s="25">
        <v>0</v>
      </c>
      <c r="D56" s="34"/>
      <c r="E56" s="25">
        <v>0</v>
      </c>
      <c r="F56" s="34"/>
      <c r="G56" s="25">
        <v>0</v>
      </c>
      <c r="H56" s="25"/>
      <c r="I56" s="25">
        <v>0</v>
      </c>
      <c r="J56" s="25"/>
      <c r="K56" s="25">
        <v>0</v>
      </c>
      <c r="L56" s="25"/>
      <c r="M56" s="25">
        <v>0</v>
      </c>
      <c r="N56" s="25"/>
      <c r="O56" s="25">
        <v>0</v>
      </c>
      <c r="P56" s="25"/>
      <c r="Q56" s="25">
        <v>0</v>
      </c>
      <c r="R56" s="25"/>
      <c r="S56" s="25">
        <v>0</v>
      </c>
      <c r="T56" s="25"/>
      <c r="U56" s="25">
        <v>69706371</v>
      </c>
    </row>
    <row r="57" spans="1:21" ht="18.75" customHeight="1" x14ac:dyDescent="0.2">
      <c r="A57" s="59" t="s">
        <v>719</v>
      </c>
      <c r="C57" s="25">
        <v>0</v>
      </c>
      <c r="D57" s="34"/>
      <c r="E57" s="25">
        <v>0</v>
      </c>
      <c r="F57" s="34"/>
      <c r="G57" s="25">
        <v>0</v>
      </c>
      <c r="H57" s="25"/>
      <c r="I57" s="25">
        <v>0</v>
      </c>
      <c r="J57" s="25"/>
      <c r="K57" s="25">
        <v>0</v>
      </c>
      <c r="L57" s="25"/>
      <c r="M57" s="25">
        <v>0</v>
      </c>
      <c r="N57" s="25"/>
      <c r="O57" s="25">
        <v>0</v>
      </c>
      <c r="P57" s="25"/>
      <c r="Q57" s="25">
        <v>0</v>
      </c>
      <c r="R57" s="25"/>
      <c r="S57" s="25">
        <v>0</v>
      </c>
      <c r="T57" s="25"/>
      <c r="U57" s="25">
        <v>20194880</v>
      </c>
    </row>
    <row r="58" spans="1:21" ht="18.75" customHeight="1" x14ac:dyDescent="0.2">
      <c r="A58" s="59" t="s">
        <v>720</v>
      </c>
      <c r="C58" s="25">
        <v>0</v>
      </c>
      <c r="D58" s="34"/>
      <c r="E58" s="25">
        <v>0</v>
      </c>
      <c r="F58" s="34"/>
      <c r="G58" s="25">
        <v>0</v>
      </c>
      <c r="H58" s="25"/>
      <c r="I58" s="25">
        <v>0</v>
      </c>
      <c r="J58" s="25"/>
      <c r="K58" s="25">
        <v>0</v>
      </c>
      <c r="L58" s="25"/>
      <c r="M58" s="25">
        <v>0</v>
      </c>
      <c r="N58" s="25"/>
      <c r="O58" s="25">
        <v>0</v>
      </c>
      <c r="P58" s="25"/>
      <c r="Q58" s="25">
        <v>0</v>
      </c>
      <c r="R58" s="25"/>
      <c r="S58" s="25">
        <v>0</v>
      </c>
      <c r="T58" s="25"/>
      <c r="U58" s="25">
        <v>229223854</v>
      </c>
    </row>
    <row r="59" spans="1:21" ht="18.75" customHeight="1" x14ac:dyDescent="0.2">
      <c r="A59" s="59" t="s">
        <v>601</v>
      </c>
      <c r="C59" s="25">
        <v>0</v>
      </c>
      <c r="D59" s="34"/>
      <c r="E59" s="25">
        <v>0</v>
      </c>
      <c r="F59" s="34"/>
      <c r="G59" s="25">
        <v>0</v>
      </c>
      <c r="H59" s="25"/>
      <c r="I59" s="25">
        <v>0</v>
      </c>
      <c r="J59" s="25"/>
      <c r="K59" s="25">
        <v>0</v>
      </c>
      <c r="L59" s="25"/>
      <c r="M59" s="25">
        <v>0</v>
      </c>
      <c r="N59" s="25"/>
      <c r="O59" s="25">
        <v>0</v>
      </c>
      <c r="P59" s="25"/>
      <c r="Q59" s="25">
        <v>0</v>
      </c>
      <c r="R59" s="25"/>
      <c r="S59" s="25">
        <v>0</v>
      </c>
      <c r="T59" s="25"/>
      <c r="U59" s="25">
        <v>429056866</v>
      </c>
    </row>
    <row r="60" spans="1:21" ht="18.75" customHeight="1" x14ac:dyDescent="0.2">
      <c r="A60" s="59" t="s">
        <v>568</v>
      </c>
      <c r="C60" s="25">
        <v>0</v>
      </c>
      <c r="D60" s="34"/>
      <c r="E60" s="25">
        <v>0</v>
      </c>
      <c r="F60" s="34"/>
      <c r="G60" s="25">
        <v>0</v>
      </c>
      <c r="H60" s="25"/>
      <c r="I60" s="25">
        <v>0</v>
      </c>
      <c r="J60" s="25"/>
      <c r="K60" s="25">
        <v>0</v>
      </c>
      <c r="L60" s="25"/>
      <c r="M60" s="25">
        <v>0</v>
      </c>
      <c r="N60" s="25"/>
      <c r="O60" s="25">
        <v>0</v>
      </c>
      <c r="P60" s="25"/>
      <c r="Q60" s="25">
        <v>0</v>
      </c>
      <c r="R60" s="25"/>
      <c r="S60" s="25">
        <v>0</v>
      </c>
      <c r="T60" s="25"/>
      <c r="U60" s="25">
        <v>6674386</v>
      </c>
    </row>
    <row r="61" spans="1:21" ht="18.75" customHeight="1" x14ac:dyDescent="0.2">
      <c r="A61" s="59" t="s">
        <v>594</v>
      </c>
      <c r="C61" s="25">
        <v>0</v>
      </c>
      <c r="D61" s="34"/>
      <c r="E61" s="25">
        <v>0</v>
      </c>
      <c r="F61" s="34"/>
      <c r="G61" s="25">
        <v>0</v>
      </c>
      <c r="H61" s="25"/>
      <c r="I61" s="25">
        <v>0</v>
      </c>
      <c r="J61" s="25"/>
      <c r="K61" s="25">
        <v>0</v>
      </c>
      <c r="L61" s="25"/>
      <c r="M61" s="25">
        <v>0</v>
      </c>
      <c r="N61" s="25"/>
      <c r="O61" s="25">
        <v>0</v>
      </c>
      <c r="P61" s="25"/>
      <c r="Q61" s="25">
        <v>0</v>
      </c>
      <c r="R61" s="25"/>
      <c r="S61" s="25">
        <v>0</v>
      </c>
      <c r="T61" s="25"/>
      <c r="U61" s="25">
        <v>337281204</v>
      </c>
    </row>
    <row r="62" spans="1:21" ht="18.75" customHeight="1" x14ac:dyDescent="0.2">
      <c r="A62" s="59" t="s">
        <v>135</v>
      </c>
      <c r="C62" s="25">
        <v>2000</v>
      </c>
      <c r="D62" s="34"/>
      <c r="E62" s="25">
        <v>1900</v>
      </c>
      <c r="F62" s="34"/>
      <c r="G62" s="25">
        <v>3800000</v>
      </c>
      <c r="H62" s="25"/>
      <c r="I62" s="25">
        <v>1000000</v>
      </c>
      <c r="J62" s="25"/>
      <c r="K62" s="25">
        <v>5421101</v>
      </c>
      <c r="L62" s="25"/>
      <c r="M62" s="25">
        <v>1900</v>
      </c>
      <c r="N62" s="25"/>
      <c r="O62" s="25">
        <v>19000</v>
      </c>
      <c r="P62" s="25"/>
      <c r="Q62" s="25">
        <v>256</v>
      </c>
      <c r="R62" s="25"/>
      <c r="S62" s="25">
        <v>-642001</v>
      </c>
      <c r="T62" s="25"/>
      <c r="U62" s="25">
        <v>-621101</v>
      </c>
    </row>
    <row r="63" spans="1:21" ht="18.75" customHeight="1" x14ac:dyDescent="0.2">
      <c r="A63" s="59" t="s">
        <v>569</v>
      </c>
      <c r="C63" s="25">
        <v>0</v>
      </c>
      <c r="D63" s="34"/>
      <c r="E63" s="25">
        <v>0</v>
      </c>
      <c r="F63" s="34"/>
      <c r="G63" s="25">
        <v>0</v>
      </c>
      <c r="H63" s="25"/>
      <c r="I63" s="25">
        <v>0</v>
      </c>
      <c r="J63" s="25"/>
      <c r="K63" s="25">
        <v>0</v>
      </c>
      <c r="L63" s="25"/>
      <c r="M63" s="25">
        <v>0</v>
      </c>
      <c r="N63" s="25"/>
      <c r="O63" s="25">
        <v>0</v>
      </c>
      <c r="P63" s="25"/>
      <c r="Q63" s="25">
        <v>0</v>
      </c>
      <c r="R63" s="25"/>
      <c r="S63" s="25">
        <v>0</v>
      </c>
      <c r="T63" s="25"/>
      <c r="U63" s="25">
        <v>138482382</v>
      </c>
    </row>
    <row r="64" spans="1:21" ht="18.75" customHeight="1" x14ac:dyDescent="0.2">
      <c r="A64" s="59" t="s">
        <v>595</v>
      </c>
      <c r="C64" s="25">
        <v>0</v>
      </c>
      <c r="D64" s="34"/>
      <c r="E64" s="25">
        <v>0</v>
      </c>
      <c r="F64" s="34"/>
      <c r="G64" s="25">
        <v>0</v>
      </c>
      <c r="H64" s="25"/>
      <c r="I64" s="25">
        <v>0</v>
      </c>
      <c r="J64" s="25"/>
      <c r="K64" s="25">
        <v>0</v>
      </c>
      <c r="L64" s="25"/>
      <c r="M64" s="25">
        <v>0</v>
      </c>
      <c r="N64" s="25"/>
      <c r="O64" s="25">
        <v>0</v>
      </c>
      <c r="P64" s="25"/>
      <c r="Q64" s="25">
        <v>0</v>
      </c>
      <c r="R64" s="25"/>
      <c r="S64" s="25">
        <v>0</v>
      </c>
      <c r="T64" s="25"/>
      <c r="U64" s="25">
        <v>3997515367</v>
      </c>
    </row>
    <row r="65" spans="1:21" ht="18.75" customHeight="1" x14ac:dyDescent="0.2">
      <c r="A65" s="59" t="s">
        <v>570</v>
      </c>
      <c r="C65" s="25">
        <v>0</v>
      </c>
      <c r="D65" s="34"/>
      <c r="E65" s="25">
        <v>0</v>
      </c>
      <c r="F65" s="34"/>
      <c r="G65" s="25">
        <v>0</v>
      </c>
      <c r="H65" s="25"/>
      <c r="I65" s="25">
        <v>0</v>
      </c>
      <c r="J65" s="25"/>
      <c r="K65" s="25">
        <v>0</v>
      </c>
      <c r="L65" s="25"/>
      <c r="M65" s="25">
        <v>0</v>
      </c>
      <c r="N65" s="25"/>
      <c r="O65" s="25">
        <v>0</v>
      </c>
      <c r="P65" s="25"/>
      <c r="Q65" s="25">
        <v>0</v>
      </c>
      <c r="R65" s="25"/>
      <c r="S65" s="25">
        <v>0</v>
      </c>
      <c r="T65" s="25"/>
      <c r="U65" s="25">
        <v>-22595148</v>
      </c>
    </row>
    <row r="66" spans="1:21" ht="18.75" customHeight="1" x14ac:dyDescent="0.2">
      <c r="A66" s="59" t="s">
        <v>596</v>
      </c>
      <c r="C66" s="25">
        <v>0</v>
      </c>
      <c r="D66" s="34"/>
      <c r="E66" s="25">
        <v>0</v>
      </c>
      <c r="F66" s="34"/>
      <c r="G66" s="25">
        <v>0</v>
      </c>
      <c r="H66" s="25"/>
      <c r="I66" s="25">
        <v>0</v>
      </c>
      <c r="J66" s="25"/>
      <c r="K66" s="25">
        <v>0</v>
      </c>
      <c r="L66" s="25"/>
      <c r="M66" s="25">
        <v>0</v>
      </c>
      <c r="N66" s="25"/>
      <c r="O66" s="25">
        <v>0</v>
      </c>
      <c r="P66" s="25"/>
      <c r="Q66" s="25">
        <v>0</v>
      </c>
      <c r="R66" s="25"/>
      <c r="S66" s="25">
        <v>0</v>
      </c>
      <c r="T66" s="25"/>
      <c r="U66" s="25">
        <v>412295378</v>
      </c>
    </row>
    <row r="67" spans="1:21" ht="18.75" customHeight="1" x14ac:dyDescent="0.2">
      <c r="A67" s="59" t="s">
        <v>705</v>
      </c>
      <c r="C67" s="25">
        <v>0</v>
      </c>
      <c r="D67" s="34"/>
      <c r="E67" s="25">
        <v>0</v>
      </c>
      <c r="F67" s="34"/>
      <c r="G67" s="25">
        <v>0</v>
      </c>
      <c r="H67" s="25"/>
      <c r="I67" s="25">
        <v>0</v>
      </c>
      <c r="J67" s="25"/>
      <c r="K67" s="25">
        <v>0</v>
      </c>
      <c r="L67" s="25"/>
      <c r="M67" s="25">
        <v>0</v>
      </c>
      <c r="N67" s="25"/>
      <c r="O67" s="25">
        <v>0</v>
      </c>
      <c r="P67" s="25"/>
      <c r="Q67" s="25">
        <v>0</v>
      </c>
      <c r="R67" s="25"/>
      <c r="S67" s="25">
        <v>0</v>
      </c>
      <c r="T67" s="25"/>
      <c r="U67" s="25">
        <v>21524582</v>
      </c>
    </row>
    <row r="68" spans="1:21" ht="18.75" customHeight="1" x14ac:dyDescent="0.2">
      <c r="A68" s="59" t="s">
        <v>708</v>
      </c>
      <c r="C68" s="25">
        <v>0</v>
      </c>
      <c r="D68" s="34"/>
      <c r="E68" s="25">
        <v>0</v>
      </c>
      <c r="F68" s="34"/>
      <c r="G68" s="25">
        <v>0</v>
      </c>
      <c r="H68" s="25"/>
      <c r="I68" s="25">
        <v>0</v>
      </c>
      <c r="J68" s="25"/>
      <c r="K68" s="25">
        <v>0</v>
      </c>
      <c r="L68" s="25"/>
      <c r="M68" s="25">
        <v>0</v>
      </c>
      <c r="N68" s="25"/>
      <c r="O68" s="25">
        <v>0</v>
      </c>
      <c r="P68" s="25"/>
      <c r="Q68" s="25">
        <v>0</v>
      </c>
      <c r="R68" s="25"/>
      <c r="S68" s="25">
        <v>0</v>
      </c>
      <c r="T68" s="25"/>
      <c r="U68" s="25">
        <v>-18954780</v>
      </c>
    </row>
    <row r="69" spans="1:21" ht="18.75" customHeight="1" x14ac:dyDescent="0.2">
      <c r="A69" s="59" t="s">
        <v>158</v>
      </c>
      <c r="C69" s="25">
        <v>12000</v>
      </c>
      <c r="D69" s="34"/>
      <c r="E69" s="25">
        <v>2200</v>
      </c>
      <c r="F69" s="34"/>
      <c r="G69" s="25">
        <v>24200000</v>
      </c>
      <c r="H69" s="25"/>
      <c r="I69" s="25">
        <v>3499000</v>
      </c>
      <c r="J69" s="25"/>
      <c r="K69" s="25">
        <v>29816059</v>
      </c>
      <c r="L69" s="25"/>
      <c r="M69" s="25">
        <v>12100</v>
      </c>
      <c r="N69" s="25"/>
      <c r="O69" s="25">
        <v>121000</v>
      </c>
      <c r="P69" s="25"/>
      <c r="Q69" s="25">
        <v>1790</v>
      </c>
      <c r="R69" s="25"/>
      <c r="S69" s="25">
        <v>-2250159</v>
      </c>
      <c r="T69" s="25"/>
      <c r="U69" s="25">
        <v>-2117059</v>
      </c>
    </row>
    <row r="70" spans="1:21" ht="18.75" customHeight="1" x14ac:dyDescent="0.2">
      <c r="A70" s="59" t="s">
        <v>571</v>
      </c>
      <c r="C70" s="25">
        <v>0</v>
      </c>
      <c r="D70" s="34"/>
      <c r="E70" s="25">
        <v>0</v>
      </c>
      <c r="F70" s="34"/>
      <c r="G70" s="25">
        <v>0</v>
      </c>
      <c r="H70" s="25"/>
      <c r="I70" s="25">
        <v>0</v>
      </c>
      <c r="J70" s="25"/>
      <c r="K70" s="25">
        <v>0</v>
      </c>
      <c r="L70" s="25"/>
      <c r="M70" s="25">
        <v>0</v>
      </c>
      <c r="N70" s="25"/>
      <c r="O70" s="25">
        <v>0</v>
      </c>
      <c r="P70" s="25"/>
      <c r="Q70" s="25">
        <v>0</v>
      </c>
      <c r="R70" s="25"/>
      <c r="S70" s="25">
        <v>0</v>
      </c>
      <c r="T70" s="25"/>
      <c r="U70" s="25">
        <v>718985085</v>
      </c>
    </row>
    <row r="71" spans="1:21" ht="18.75" customHeight="1" x14ac:dyDescent="0.2">
      <c r="A71" s="59" t="s">
        <v>597</v>
      </c>
      <c r="C71" s="25">
        <v>0</v>
      </c>
      <c r="D71" s="34"/>
      <c r="E71" s="25">
        <v>0</v>
      </c>
      <c r="F71" s="34"/>
      <c r="G71" s="25">
        <v>0</v>
      </c>
      <c r="H71" s="25"/>
      <c r="I71" s="25">
        <v>0</v>
      </c>
      <c r="J71" s="25"/>
      <c r="K71" s="25">
        <v>0</v>
      </c>
      <c r="L71" s="25"/>
      <c r="M71" s="25">
        <v>0</v>
      </c>
      <c r="N71" s="25"/>
      <c r="O71" s="25">
        <v>0</v>
      </c>
      <c r="P71" s="25"/>
      <c r="Q71" s="25">
        <v>0</v>
      </c>
      <c r="R71" s="25"/>
      <c r="S71" s="25">
        <v>0</v>
      </c>
      <c r="T71" s="25"/>
      <c r="U71" s="25">
        <v>2616006358</v>
      </c>
    </row>
    <row r="72" spans="1:21" ht="18.75" customHeight="1" x14ac:dyDescent="0.2">
      <c r="A72" s="59" t="s">
        <v>709</v>
      </c>
      <c r="C72" s="25">
        <v>0</v>
      </c>
      <c r="D72" s="34"/>
      <c r="E72" s="25">
        <v>0</v>
      </c>
      <c r="F72" s="34"/>
      <c r="G72" s="25">
        <v>0</v>
      </c>
      <c r="H72" s="25"/>
      <c r="I72" s="25">
        <v>0</v>
      </c>
      <c r="J72" s="25"/>
      <c r="K72" s="25">
        <v>0</v>
      </c>
      <c r="L72" s="25"/>
      <c r="M72" s="25">
        <v>0</v>
      </c>
      <c r="N72" s="25"/>
      <c r="O72" s="25">
        <v>0</v>
      </c>
      <c r="P72" s="25"/>
      <c r="Q72" s="25">
        <v>0</v>
      </c>
      <c r="R72" s="25"/>
      <c r="S72" s="25">
        <v>0</v>
      </c>
      <c r="T72" s="25"/>
      <c r="U72" s="25">
        <v>9632054672</v>
      </c>
    </row>
    <row r="73" spans="1:21" ht="18.75" customHeight="1" x14ac:dyDescent="0.2">
      <c r="A73" s="59" t="s">
        <v>153</v>
      </c>
      <c r="C73" s="25">
        <v>42052000</v>
      </c>
      <c r="D73" s="34"/>
      <c r="E73" s="25">
        <v>833.35770000000002</v>
      </c>
      <c r="F73" s="34"/>
      <c r="G73" s="25">
        <v>8457655575.2999992</v>
      </c>
      <c r="H73" s="25"/>
      <c r="I73" s="25">
        <v>4813813042</v>
      </c>
      <c r="J73" s="25"/>
      <c r="K73" s="25">
        <v>0</v>
      </c>
      <c r="L73" s="25"/>
      <c r="M73" s="25">
        <v>2177702</v>
      </c>
      <c r="N73" s="25"/>
      <c r="O73" s="25">
        <v>0</v>
      </c>
      <c r="P73" s="25"/>
      <c r="Q73" s="25">
        <v>12967720</v>
      </c>
      <c r="R73" s="25"/>
      <c r="S73" s="25">
        <v>-3646020235.2999997</v>
      </c>
      <c r="T73" s="25"/>
      <c r="U73" s="25">
        <v>-3510109963</v>
      </c>
    </row>
    <row r="74" spans="1:21" ht="18.75" customHeight="1" x14ac:dyDescent="0.2">
      <c r="A74" s="59" t="s">
        <v>157</v>
      </c>
      <c r="C74" s="25">
        <v>135625000</v>
      </c>
      <c r="D74" s="34"/>
      <c r="E74" s="25">
        <v>1450.0658999999998</v>
      </c>
      <c r="F74" s="34"/>
      <c r="G74" s="25">
        <v>10663233407.1</v>
      </c>
      <c r="H74" s="25"/>
      <c r="I74" s="25">
        <v>23308969566</v>
      </c>
      <c r="J74" s="25"/>
      <c r="K74" s="25">
        <v>0</v>
      </c>
      <c r="L74" s="25"/>
      <c r="M74" s="25">
        <v>2745166</v>
      </c>
      <c r="N74" s="25"/>
      <c r="O74" s="25">
        <v>0</v>
      </c>
      <c r="P74" s="25"/>
      <c r="Q74" s="25">
        <v>63334020</v>
      </c>
      <c r="R74" s="25"/>
      <c r="S74" s="25">
        <v>12642990992.9</v>
      </c>
      <c r="T74" s="25"/>
      <c r="U74" s="25">
        <v>12639035941</v>
      </c>
    </row>
    <row r="75" spans="1:21" ht="18.75" customHeight="1" x14ac:dyDescent="0.2">
      <c r="A75" s="59" t="s">
        <v>572</v>
      </c>
      <c r="C75" s="25">
        <v>0</v>
      </c>
      <c r="D75" s="34"/>
      <c r="E75" s="25">
        <v>0</v>
      </c>
      <c r="F75" s="34"/>
      <c r="G75" s="25">
        <v>0</v>
      </c>
      <c r="H75" s="25"/>
      <c r="I75" s="25">
        <v>0</v>
      </c>
      <c r="J75" s="25"/>
      <c r="K75" s="25">
        <v>0</v>
      </c>
      <c r="L75" s="25"/>
      <c r="M75" s="25">
        <v>0</v>
      </c>
      <c r="N75" s="25"/>
      <c r="O75" s="25">
        <v>0</v>
      </c>
      <c r="P75" s="25"/>
      <c r="Q75" s="25">
        <v>0</v>
      </c>
      <c r="R75" s="25"/>
      <c r="S75" s="25">
        <v>0</v>
      </c>
      <c r="T75" s="25"/>
      <c r="U75" s="25">
        <v>-889278886</v>
      </c>
    </row>
    <row r="76" spans="1:21" ht="18.75" customHeight="1" x14ac:dyDescent="0.2">
      <c r="A76" s="59" t="s">
        <v>598</v>
      </c>
      <c r="C76" s="25">
        <v>0</v>
      </c>
      <c r="D76" s="34"/>
      <c r="E76" s="25">
        <v>0</v>
      </c>
      <c r="F76" s="34"/>
      <c r="G76" s="25">
        <v>0</v>
      </c>
      <c r="H76" s="25"/>
      <c r="I76" s="25">
        <v>0</v>
      </c>
      <c r="J76" s="25"/>
      <c r="K76" s="25">
        <v>0</v>
      </c>
      <c r="L76" s="25"/>
      <c r="M76" s="25">
        <v>0</v>
      </c>
      <c r="N76" s="25"/>
      <c r="O76" s="25">
        <v>0</v>
      </c>
      <c r="P76" s="25"/>
      <c r="Q76" s="25">
        <v>0</v>
      </c>
      <c r="R76" s="25"/>
      <c r="S76" s="25">
        <v>0</v>
      </c>
      <c r="T76" s="25"/>
      <c r="U76" s="25">
        <v>3830111134</v>
      </c>
    </row>
    <row r="77" spans="1:21" ht="18.75" customHeight="1" x14ac:dyDescent="0.2">
      <c r="A77" s="59" t="s">
        <v>706</v>
      </c>
      <c r="C77" s="25">
        <v>0</v>
      </c>
      <c r="D77" s="34"/>
      <c r="E77" s="25">
        <v>0</v>
      </c>
      <c r="F77" s="34"/>
      <c r="G77" s="25">
        <v>0</v>
      </c>
      <c r="H77" s="25"/>
      <c r="I77" s="25">
        <v>0</v>
      </c>
      <c r="J77" s="25"/>
      <c r="K77" s="25">
        <v>0</v>
      </c>
      <c r="L77" s="25"/>
      <c r="M77" s="25">
        <v>0</v>
      </c>
      <c r="N77" s="25"/>
      <c r="O77" s="25">
        <v>0</v>
      </c>
      <c r="P77" s="25"/>
      <c r="Q77" s="25">
        <v>0</v>
      </c>
      <c r="R77" s="25"/>
      <c r="S77" s="25">
        <v>0</v>
      </c>
      <c r="T77" s="25"/>
      <c r="U77" s="25">
        <v>4641160816</v>
      </c>
    </row>
    <row r="78" spans="1:21" ht="18.75" customHeight="1" x14ac:dyDescent="0.2">
      <c r="A78" s="59" t="s">
        <v>710</v>
      </c>
      <c r="C78" s="25">
        <v>0</v>
      </c>
      <c r="D78" s="34"/>
      <c r="E78" s="25">
        <v>0</v>
      </c>
      <c r="F78" s="34"/>
      <c r="G78" s="25">
        <v>0</v>
      </c>
      <c r="H78" s="25"/>
      <c r="I78" s="25">
        <v>0</v>
      </c>
      <c r="J78" s="25"/>
      <c r="K78" s="25">
        <v>0</v>
      </c>
      <c r="L78" s="25"/>
      <c r="M78" s="25">
        <v>0</v>
      </c>
      <c r="N78" s="25"/>
      <c r="O78" s="25">
        <v>0</v>
      </c>
      <c r="P78" s="25"/>
      <c r="Q78" s="25">
        <v>0</v>
      </c>
      <c r="R78" s="25"/>
      <c r="S78" s="25">
        <v>0</v>
      </c>
      <c r="T78" s="25"/>
      <c r="U78" s="25">
        <v>11036702929</v>
      </c>
    </row>
    <row r="79" spans="1:21" ht="18.75" customHeight="1" x14ac:dyDescent="0.2">
      <c r="A79" s="59" t="s">
        <v>714</v>
      </c>
      <c r="C79" s="25">
        <v>0</v>
      </c>
      <c r="D79" s="34"/>
      <c r="E79" s="25">
        <v>0</v>
      </c>
      <c r="F79" s="34"/>
      <c r="G79" s="25">
        <v>0</v>
      </c>
      <c r="H79" s="25"/>
      <c r="I79" s="25">
        <v>0</v>
      </c>
      <c r="J79" s="25"/>
      <c r="K79" s="25">
        <v>0</v>
      </c>
      <c r="L79" s="25"/>
      <c r="M79" s="25">
        <v>0</v>
      </c>
      <c r="N79" s="25"/>
      <c r="O79" s="25">
        <v>0</v>
      </c>
      <c r="P79" s="25"/>
      <c r="Q79" s="25">
        <v>0</v>
      </c>
      <c r="R79" s="25"/>
      <c r="S79" s="25">
        <v>0</v>
      </c>
      <c r="T79" s="25"/>
      <c r="U79" s="25">
        <v>4939581022</v>
      </c>
    </row>
    <row r="80" spans="1:21" ht="18.75" customHeight="1" x14ac:dyDescent="0.2">
      <c r="A80" s="59" t="s">
        <v>146</v>
      </c>
      <c r="C80" s="25">
        <v>197923000</v>
      </c>
      <c r="D80" s="34"/>
      <c r="E80" s="25">
        <v>488.97349999999994</v>
      </c>
      <c r="F80" s="34"/>
      <c r="G80" s="25">
        <v>6102065302.5</v>
      </c>
      <c r="H80" s="25"/>
      <c r="I80" s="25">
        <v>16495951641</v>
      </c>
      <c r="J80" s="25"/>
      <c r="K80" s="25">
        <v>0</v>
      </c>
      <c r="L80" s="25"/>
      <c r="M80" s="25">
        <v>1570247</v>
      </c>
      <c r="N80" s="25"/>
      <c r="O80" s="25">
        <v>0</v>
      </c>
      <c r="P80" s="25"/>
      <c r="Q80" s="25">
        <v>47190649</v>
      </c>
      <c r="R80" s="25"/>
      <c r="S80" s="25">
        <v>10392316091.5</v>
      </c>
      <c r="T80" s="25"/>
      <c r="U80" s="25">
        <v>10378052726</v>
      </c>
    </row>
    <row r="81" spans="1:21" ht="18.75" customHeight="1" x14ac:dyDescent="0.2">
      <c r="A81" s="59" t="s">
        <v>138</v>
      </c>
      <c r="C81" s="25">
        <v>49197000</v>
      </c>
      <c r="D81" s="34"/>
      <c r="E81" s="25">
        <v>432.05270000000002</v>
      </c>
      <c r="F81" s="34"/>
      <c r="G81" s="25">
        <v>1284462066.4000001</v>
      </c>
      <c r="H81" s="25"/>
      <c r="I81" s="25">
        <v>3878226944</v>
      </c>
      <c r="J81" s="25"/>
      <c r="K81" s="25">
        <v>0</v>
      </c>
      <c r="L81" s="25"/>
      <c r="M81" s="25">
        <v>330543</v>
      </c>
      <c r="N81" s="25"/>
      <c r="O81" s="25">
        <v>0</v>
      </c>
      <c r="P81" s="25"/>
      <c r="Q81" s="25">
        <v>15959205</v>
      </c>
      <c r="R81" s="25"/>
      <c r="S81" s="25">
        <v>2593434334.5999999</v>
      </c>
      <c r="T81" s="25"/>
      <c r="U81" s="25">
        <v>2593434401</v>
      </c>
    </row>
    <row r="82" spans="1:21" ht="18.75" customHeight="1" x14ac:dyDescent="0.2">
      <c r="A82" s="59" t="s">
        <v>573</v>
      </c>
      <c r="C82" s="25">
        <v>0</v>
      </c>
      <c r="D82" s="34"/>
      <c r="E82" s="25">
        <v>0</v>
      </c>
      <c r="F82" s="34"/>
      <c r="G82" s="25">
        <v>0</v>
      </c>
      <c r="H82" s="25"/>
      <c r="I82" s="25">
        <v>0</v>
      </c>
      <c r="J82" s="25"/>
      <c r="K82" s="25">
        <v>0</v>
      </c>
      <c r="L82" s="25"/>
      <c r="M82" s="25">
        <v>0</v>
      </c>
      <c r="N82" s="25"/>
      <c r="O82" s="25">
        <v>0</v>
      </c>
      <c r="P82" s="25"/>
      <c r="Q82" s="25">
        <v>0</v>
      </c>
      <c r="R82" s="25"/>
      <c r="S82" s="25">
        <v>0</v>
      </c>
      <c r="T82" s="25"/>
      <c r="U82" s="25">
        <v>837526145</v>
      </c>
    </row>
    <row r="83" spans="1:21" ht="18.75" customHeight="1" x14ac:dyDescent="0.2">
      <c r="A83" s="59" t="s">
        <v>703</v>
      </c>
      <c r="C83" s="25">
        <v>0</v>
      </c>
      <c r="D83" s="34"/>
      <c r="E83" s="25">
        <v>0</v>
      </c>
      <c r="F83" s="34"/>
      <c r="G83" s="25">
        <v>0</v>
      </c>
      <c r="H83" s="25"/>
      <c r="I83" s="25">
        <v>0</v>
      </c>
      <c r="J83" s="25"/>
      <c r="K83" s="25">
        <v>0</v>
      </c>
      <c r="L83" s="25"/>
      <c r="M83" s="25">
        <v>0</v>
      </c>
      <c r="N83" s="25"/>
      <c r="O83" s="25">
        <v>0</v>
      </c>
      <c r="P83" s="25"/>
      <c r="Q83" s="25">
        <v>0</v>
      </c>
      <c r="R83" s="25"/>
      <c r="S83" s="25">
        <v>0</v>
      </c>
      <c r="T83" s="25"/>
      <c r="U83" s="25">
        <v>45337048909</v>
      </c>
    </row>
    <row r="84" spans="1:21" ht="18.75" customHeight="1" x14ac:dyDescent="0.2">
      <c r="A84" s="59" t="s">
        <v>711</v>
      </c>
      <c r="C84" s="25">
        <v>0</v>
      </c>
      <c r="D84" s="34"/>
      <c r="E84" s="25">
        <v>0</v>
      </c>
      <c r="F84" s="34"/>
      <c r="G84" s="25">
        <v>0</v>
      </c>
      <c r="H84" s="25"/>
      <c r="I84" s="25">
        <v>0</v>
      </c>
      <c r="J84" s="25"/>
      <c r="K84" s="25">
        <v>0</v>
      </c>
      <c r="L84" s="25"/>
      <c r="M84" s="25">
        <v>0</v>
      </c>
      <c r="N84" s="25"/>
      <c r="O84" s="25">
        <v>0</v>
      </c>
      <c r="P84" s="25"/>
      <c r="Q84" s="25">
        <v>0</v>
      </c>
      <c r="R84" s="25"/>
      <c r="S84" s="25">
        <v>0</v>
      </c>
      <c r="T84" s="25"/>
      <c r="U84" s="25">
        <v>14483739469</v>
      </c>
    </row>
    <row r="85" spans="1:21" ht="18.75" customHeight="1" x14ac:dyDescent="0.2">
      <c r="A85" s="59" t="s">
        <v>114</v>
      </c>
      <c r="C85" s="25">
        <v>952000</v>
      </c>
      <c r="D85" s="34"/>
      <c r="E85" s="25">
        <v>1</v>
      </c>
      <c r="F85" s="34"/>
      <c r="G85" s="25">
        <v>952000</v>
      </c>
      <c r="H85" s="25"/>
      <c r="I85" s="25">
        <v>211565000</v>
      </c>
      <c r="J85" s="25"/>
      <c r="K85" s="25">
        <v>0</v>
      </c>
      <c r="L85" s="25"/>
      <c r="M85" s="25">
        <v>241</v>
      </c>
      <c r="N85" s="25"/>
      <c r="O85" s="25">
        <v>0</v>
      </c>
      <c r="P85" s="25"/>
      <c r="Q85" s="25">
        <v>54378</v>
      </c>
      <c r="R85" s="25"/>
      <c r="S85" s="25">
        <v>210612759</v>
      </c>
      <c r="T85" s="25"/>
      <c r="U85" s="25">
        <v>210612759</v>
      </c>
    </row>
    <row r="86" spans="1:21" ht="18.75" customHeight="1" x14ac:dyDescent="0.2">
      <c r="A86" s="59" t="s">
        <v>59</v>
      </c>
      <c r="C86" s="25">
        <v>20172000</v>
      </c>
      <c r="D86" s="34"/>
      <c r="E86" s="25">
        <v>38.918700000000001</v>
      </c>
      <c r="F86" s="34"/>
      <c r="G86" s="25">
        <v>400312641.10000002</v>
      </c>
      <c r="H86" s="25"/>
      <c r="I86" s="25">
        <v>692878673</v>
      </c>
      <c r="J86" s="25"/>
      <c r="K86" s="25">
        <v>0</v>
      </c>
      <c r="L86" s="25"/>
      <c r="M86" s="25">
        <v>102989</v>
      </c>
      <c r="N86" s="25"/>
      <c r="O86" s="25">
        <v>0</v>
      </c>
      <c r="P86" s="25"/>
      <c r="Q86" s="25">
        <v>342050</v>
      </c>
      <c r="R86" s="25"/>
      <c r="S86" s="25">
        <v>292463042.89999998</v>
      </c>
      <c r="T86" s="25"/>
      <c r="U86" s="25">
        <v>237943347</v>
      </c>
    </row>
    <row r="87" spans="1:21" ht="18.75" customHeight="1" x14ac:dyDescent="0.2">
      <c r="A87" s="59" t="s">
        <v>58</v>
      </c>
      <c r="C87" s="25">
        <v>17441000</v>
      </c>
      <c r="D87" s="34"/>
      <c r="E87" s="25">
        <v>7</v>
      </c>
      <c r="F87" s="34"/>
      <c r="G87" s="25">
        <v>122087000</v>
      </c>
      <c r="H87" s="25"/>
      <c r="I87" s="25">
        <v>839539999</v>
      </c>
      <c r="J87" s="25"/>
      <c r="K87" s="25">
        <v>0</v>
      </c>
      <c r="L87" s="25"/>
      <c r="M87" s="25">
        <v>31347</v>
      </c>
      <c r="N87" s="25"/>
      <c r="O87" s="25">
        <v>0</v>
      </c>
      <c r="P87" s="25"/>
      <c r="Q87" s="25">
        <v>216130</v>
      </c>
      <c r="R87" s="25"/>
      <c r="S87" s="25">
        <v>717421652</v>
      </c>
      <c r="T87" s="25"/>
      <c r="U87" s="25">
        <v>717418058</v>
      </c>
    </row>
    <row r="88" spans="1:21" ht="18.75" customHeight="1" x14ac:dyDescent="0.2">
      <c r="A88" s="59" t="s">
        <v>599</v>
      </c>
      <c r="C88" s="25">
        <v>0</v>
      </c>
      <c r="D88" s="34"/>
      <c r="E88" s="25">
        <v>0</v>
      </c>
      <c r="F88" s="34"/>
      <c r="G88" s="25">
        <v>0</v>
      </c>
      <c r="H88" s="25"/>
      <c r="I88" s="25">
        <v>0</v>
      </c>
      <c r="J88" s="25"/>
      <c r="K88" s="25">
        <v>0</v>
      </c>
      <c r="L88" s="25"/>
      <c r="M88" s="25">
        <v>0</v>
      </c>
      <c r="N88" s="25"/>
      <c r="O88" s="25">
        <v>0</v>
      </c>
      <c r="P88" s="25"/>
      <c r="Q88" s="25">
        <v>0</v>
      </c>
      <c r="R88" s="25"/>
      <c r="S88" s="25">
        <v>0</v>
      </c>
      <c r="T88" s="25"/>
      <c r="U88" s="25">
        <v>2184129107</v>
      </c>
    </row>
    <row r="89" spans="1:21" ht="18.75" customHeight="1" x14ac:dyDescent="0.2">
      <c r="A89" s="59" t="s">
        <v>707</v>
      </c>
      <c r="C89" s="25">
        <v>0</v>
      </c>
      <c r="D89" s="34"/>
      <c r="E89" s="25">
        <v>0</v>
      </c>
      <c r="F89" s="34"/>
      <c r="G89" s="25">
        <v>0</v>
      </c>
      <c r="H89" s="25"/>
      <c r="I89" s="25">
        <v>0</v>
      </c>
      <c r="J89" s="25"/>
      <c r="K89" s="25">
        <v>0</v>
      </c>
      <c r="L89" s="25"/>
      <c r="M89" s="25">
        <v>0</v>
      </c>
      <c r="N89" s="25"/>
      <c r="O89" s="25">
        <v>0</v>
      </c>
      <c r="P89" s="25"/>
      <c r="Q89" s="25">
        <v>0</v>
      </c>
      <c r="R89" s="25"/>
      <c r="S89" s="25">
        <v>0</v>
      </c>
      <c r="T89" s="25"/>
      <c r="U89" s="25">
        <v>3810163689</v>
      </c>
    </row>
    <row r="90" spans="1:21" ht="18.75" customHeight="1" x14ac:dyDescent="0.2">
      <c r="A90" s="59" t="s">
        <v>712</v>
      </c>
      <c r="C90" s="25">
        <v>0</v>
      </c>
      <c r="D90" s="34"/>
      <c r="E90" s="25">
        <v>0</v>
      </c>
      <c r="F90" s="34"/>
      <c r="G90" s="25">
        <v>0</v>
      </c>
      <c r="H90" s="25"/>
      <c r="I90" s="25">
        <v>0</v>
      </c>
      <c r="J90" s="25"/>
      <c r="K90" s="25">
        <v>0</v>
      </c>
      <c r="L90" s="25"/>
      <c r="M90" s="25">
        <v>0</v>
      </c>
      <c r="N90" s="25"/>
      <c r="O90" s="25">
        <v>0</v>
      </c>
      <c r="P90" s="25"/>
      <c r="Q90" s="25">
        <v>0</v>
      </c>
      <c r="R90" s="25"/>
      <c r="S90" s="25">
        <v>0</v>
      </c>
      <c r="T90" s="25"/>
      <c r="U90" s="25">
        <v>2651720940</v>
      </c>
    </row>
    <row r="91" spans="1:21" ht="18.75" customHeight="1" x14ac:dyDescent="0.2">
      <c r="A91" s="59" t="s">
        <v>713</v>
      </c>
      <c r="C91" s="25">
        <v>0</v>
      </c>
      <c r="D91" s="34"/>
      <c r="E91" s="25">
        <v>0</v>
      </c>
      <c r="F91" s="34"/>
      <c r="G91" s="25">
        <v>0</v>
      </c>
      <c r="H91" s="25"/>
      <c r="I91" s="25">
        <v>0</v>
      </c>
      <c r="J91" s="25"/>
      <c r="K91" s="25">
        <v>0</v>
      </c>
      <c r="L91" s="25"/>
      <c r="M91" s="25">
        <v>0</v>
      </c>
      <c r="N91" s="25"/>
      <c r="O91" s="25">
        <v>0</v>
      </c>
      <c r="P91" s="25"/>
      <c r="Q91" s="25">
        <v>0</v>
      </c>
      <c r="R91" s="25"/>
      <c r="S91" s="25">
        <v>0</v>
      </c>
      <c r="T91" s="25"/>
      <c r="U91" s="25">
        <v>187686795</v>
      </c>
    </row>
    <row r="92" spans="1:21" ht="18.75" customHeight="1" x14ac:dyDescent="0.2">
      <c r="A92" s="59"/>
      <c r="C92" s="25"/>
      <c r="D92" s="34"/>
      <c r="E92" s="25"/>
      <c r="F92" s="34"/>
      <c r="G92" s="146">
        <f>SUM(G53:G91)</f>
        <v>29294566944.5</v>
      </c>
      <c r="H92" s="25"/>
      <c r="I92" s="146">
        <f>SUM(I53:I91)</f>
        <v>69296772675</v>
      </c>
      <c r="J92" s="25"/>
      <c r="K92" s="146">
        <f>SUM(K53:K91)</f>
        <v>35237160</v>
      </c>
      <c r="L92" s="25"/>
      <c r="M92" s="146">
        <f>SUM(M53:M91)</f>
        <v>7547515</v>
      </c>
      <c r="N92" s="25"/>
      <c r="O92" s="146">
        <f>SUM(O53:O91)</f>
        <v>140000</v>
      </c>
      <c r="P92" s="25"/>
      <c r="Q92" s="146">
        <f>SUM(Q53:Q91)</f>
        <v>160832289</v>
      </c>
      <c r="R92" s="25"/>
      <c r="S92" s="146">
        <f>SUM(S53:S91)</f>
        <v>36998352457.5</v>
      </c>
      <c r="T92" s="25"/>
      <c r="U92" s="146">
        <f>SUM(U53:U91)</f>
        <v>213424616421</v>
      </c>
    </row>
    <row r="93" spans="1:21" ht="18.75" customHeight="1" x14ac:dyDescent="0.2">
      <c r="A93" s="188">
        <f>A46+1</f>
        <v>29</v>
      </c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</row>
    <row r="94" spans="1:21" ht="18.75" customHeight="1" x14ac:dyDescent="0.2">
      <c r="A94" s="178" t="s">
        <v>0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</row>
    <row r="95" spans="1:21" ht="18.75" customHeight="1" x14ac:dyDescent="0.2">
      <c r="A95" s="178" t="s">
        <v>262</v>
      </c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</row>
    <row r="96" spans="1:21" ht="18.75" customHeight="1" x14ac:dyDescent="0.2">
      <c r="A96" s="178" t="s">
        <v>2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</row>
    <row r="97" spans="1:21" ht="18.75" customHeight="1" x14ac:dyDescent="0.2">
      <c r="A97" s="179" t="s">
        <v>342</v>
      </c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</row>
    <row r="98" spans="1:21" ht="18.75" customHeight="1" x14ac:dyDescent="0.2">
      <c r="C98" s="182" t="s">
        <v>280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</row>
    <row r="99" spans="1:21" ht="18.75" customHeight="1" x14ac:dyDescent="0.2">
      <c r="A99" s="2" t="s">
        <v>343</v>
      </c>
      <c r="C99" s="60" t="s">
        <v>13</v>
      </c>
      <c r="E99" s="60" t="s">
        <v>64</v>
      </c>
      <c r="G99" s="60" t="s">
        <v>344</v>
      </c>
      <c r="I99" s="60" t="s">
        <v>345</v>
      </c>
      <c r="K99" s="60" t="s">
        <v>346</v>
      </c>
      <c r="M99" s="60" t="s">
        <v>347</v>
      </c>
      <c r="O99" s="60" t="s">
        <v>348</v>
      </c>
      <c r="Q99" s="60" t="s">
        <v>349</v>
      </c>
      <c r="S99" s="60" t="s">
        <v>350</v>
      </c>
      <c r="U99" s="60" t="s">
        <v>350</v>
      </c>
    </row>
    <row r="100" spans="1:21" ht="18.75" customHeight="1" x14ac:dyDescent="0.2">
      <c r="A100" s="59" t="s">
        <v>730</v>
      </c>
      <c r="C100" s="25"/>
      <c r="D100" s="34"/>
      <c r="E100" s="25"/>
      <c r="F100" s="34"/>
      <c r="G100" s="25">
        <f>G92</f>
        <v>29294566944.5</v>
      </c>
      <c r="H100" s="25"/>
      <c r="I100" s="25">
        <f>I92</f>
        <v>69296772675</v>
      </c>
      <c r="J100" s="25"/>
      <c r="K100" s="25">
        <f>K92</f>
        <v>35237160</v>
      </c>
      <c r="L100" s="25"/>
      <c r="M100" s="25">
        <f>M92</f>
        <v>7547515</v>
      </c>
      <c r="N100" s="25"/>
      <c r="O100" s="25">
        <f>O92</f>
        <v>140000</v>
      </c>
      <c r="P100" s="25"/>
      <c r="Q100" s="25">
        <f>Q92</f>
        <v>160832289</v>
      </c>
      <c r="R100" s="25"/>
      <c r="S100" s="25">
        <f>S92</f>
        <v>36998352457.5</v>
      </c>
      <c r="T100" s="25"/>
      <c r="U100" s="25">
        <f>U92</f>
        <v>213424616421</v>
      </c>
    </row>
    <row r="101" spans="1:21" ht="18.75" customHeight="1" x14ac:dyDescent="0.2">
      <c r="A101" s="59" t="s">
        <v>551</v>
      </c>
      <c r="C101" s="25">
        <v>0</v>
      </c>
      <c r="D101" s="34"/>
      <c r="E101" s="25">
        <v>0</v>
      </c>
      <c r="F101" s="34"/>
      <c r="G101" s="25">
        <v>0</v>
      </c>
      <c r="H101" s="25"/>
      <c r="I101" s="25">
        <v>0</v>
      </c>
      <c r="J101" s="25"/>
      <c r="K101" s="25">
        <v>0</v>
      </c>
      <c r="L101" s="25"/>
      <c r="M101" s="25">
        <v>0</v>
      </c>
      <c r="N101" s="25"/>
      <c r="O101" s="25">
        <v>0</v>
      </c>
      <c r="P101" s="25"/>
      <c r="Q101" s="25">
        <v>0</v>
      </c>
      <c r="R101" s="25"/>
      <c r="S101" s="25">
        <v>0</v>
      </c>
      <c r="T101" s="25"/>
      <c r="U101" s="25">
        <v>67752550</v>
      </c>
    </row>
    <row r="102" spans="1:21" ht="18.75" customHeight="1" x14ac:dyDescent="0.2">
      <c r="A102" s="59" t="s">
        <v>738</v>
      </c>
      <c r="C102" s="25">
        <v>0</v>
      </c>
      <c r="D102" s="34"/>
      <c r="E102" s="25">
        <v>0</v>
      </c>
      <c r="F102" s="34"/>
      <c r="G102" s="25">
        <v>0</v>
      </c>
      <c r="H102" s="25"/>
      <c r="I102" s="25">
        <v>0</v>
      </c>
      <c r="J102" s="25"/>
      <c r="K102" s="25">
        <v>0</v>
      </c>
      <c r="L102" s="25"/>
      <c r="M102" s="25">
        <v>0</v>
      </c>
      <c r="N102" s="25"/>
      <c r="O102" s="25">
        <v>0</v>
      </c>
      <c r="P102" s="25"/>
      <c r="Q102" s="25">
        <v>0</v>
      </c>
      <c r="R102" s="25"/>
      <c r="S102" s="25">
        <v>0</v>
      </c>
      <c r="T102" s="25"/>
      <c r="U102" s="25">
        <v>500000</v>
      </c>
    </row>
    <row r="103" spans="1:21" ht="18.75" customHeight="1" x14ac:dyDescent="0.2">
      <c r="A103" s="59" t="s">
        <v>724</v>
      </c>
      <c r="C103" s="25">
        <v>0</v>
      </c>
      <c r="D103" s="34"/>
      <c r="E103" s="25">
        <v>0</v>
      </c>
      <c r="F103" s="34"/>
      <c r="G103" s="25">
        <v>0</v>
      </c>
      <c r="H103" s="25"/>
      <c r="I103" s="25">
        <v>0</v>
      </c>
      <c r="J103" s="25"/>
      <c r="K103" s="25">
        <v>0</v>
      </c>
      <c r="L103" s="25"/>
      <c r="M103" s="25">
        <v>0</v>
      </c>
      <c r="N103" s="25"/>
      <c r="O103" s="25">
        <v>0</v>
      </c>
      <c r="P103" s="25"/>
      <c r="Q103" s="25">
        <v>0</v>
      </c>
      <c r="R103" s="25"/>
      <c r="S103" s="25">
        <v>0</v>
      </c>
      <c r="T103" s="25"/>
      <c r="U103" s="25">
        <v>30000</v>
      </c>
    </row>
    <row r="104" spans="1:21" ht="18.75" customHeight="1" x14ac:dyDescent="0.2">
      <c r="A104" s="59" t="s">
        <v>739</v>
      </c>
      <c r="C104" s="25">
        <v>0</v>
      </c>
      <c r="D104" s="34"/>
      <c r="E104" s="25">
        <v>0</v>
      </c>
      <c r="F104" s="34"/>
      <c r="G104" s="25">
        <v>0</v>
      </c>
      <c r="H104" s="25"/>
      <c r="I104" s="25">
        <v>0</v>
      </c>
      <c r="J104" s="25"/>
      <c r="K104" s="25">
        <v>0</v>
      </c>
      <c r="L104" s="25"/>
      <c r="M104" s="25">
        <v>0</v>
      </c>
      <c r="N104" s="25"/>
      <c r="O104" s="25">
        <v>0</v>
      </c>
      <c r="P104" s="25"/>
      <c r="Q104" s="25">
        <v>0</v>
      </c>
      <c r="R104" s="25"/>
      <c r="S104" s="25">
        <v>0</v>
      </c>
      <c r="T104" s="25"/>
      <c r="U104" s="25">
        <v>92169000</v>
      </c>
    </row>
    <row r="105" spans="1:21" ht="18.75" customHeight="1" x14ac:dyDescent="0.2">
      <c r="A105" s="59" t="s">
        <v>547</v>
      </c>
      <c r="C105" s="25">
        <v>0</v>
      </c>
      <c r="D105" s="34"/>
      <c r="E105" s="25">
        <v>0</v>
      </c>
      <c r="F105" s="34"/>
      <c r="G105" s="25">
        <v>0</v>
      </c>
      <c r="H105" s="25"/>
      <c r="I105" s="25">
        <v>0</v>
      </c>
      <c r="J105" s="25"/>
      <c r="K105" s="25">
        <v>0</v>
      </c>
      <c r="L105" s="25"/>
      <c r="M105" s="25">
        <v>0</v>
      </c>
      <c r="N105" s="25"/>
      <c r="O105" s="25">
        <v>0</v>
      </c>
      <c r="P105" s="25"/>
      <c r="Q105" s="25">
        <v>0</v>
      </c>
      <c r="R105" s="25"/>
      <c r="S105" s="25">
        <v>0</v>
      </c>
      <c r="T105" s="25"/>
      <c r="U105" s="25">
        <v>79661327</v>
      </c>
    </row>
    <row r="106" spans="1:21" ht="18.75" customHeight="1" x14ac:dyDescent="0.2">
      <c r="A106" s="59" t="s">
        <v>548</v>
      </c>
      <c r="C106" s="25">
        <v>0</v>
      </c>
      <c r="D106" s="34"/>
      <c r="E106" s="25">
        <v>0</v>
      </c>
      <c r="F106" s="34"/>
      <c r="G106" s="25">
        <v>0</v>
      </c>
      <c r="H106" s="25"/>
      <c r="I106" s="25">
        <v>0</v>
      </c>
      <c r="J106" s="25"/>
      <c r="K106" s="25">
        <v>0</v>
      </c>
      <c r="L106" s="25"/>
      <c r="M106" s="25">
        <v>0</v>
      </c>
      <c r="N106" s="25"/>
      <c r="O106" s="25">
        <v>0</v>
      </c>
      <c r="P106" s="25"/>
      <c r="Q106" s="25">
        <v>0</v>
      </c>
      <c r="R106" s="25"/>
      <c r="S106" s="25">
        <v>0</v>
      </c>
      <c r="T106" s="25"/>
      <c r="U106" s="25">
        <v>17035613</v>
      </c>
    </row>
    <row r="107" spans="1:21" ht="18.75" customHeight="1" x14ac:dyDescent="0.2">
      <c r="A107" s="59" t="s">
        <v>552</v>
      </c>
      <c r="C107" s="25">
        <v>0</v>
      </c>
      <c r="D107" s="34"/>
      <c r="E107" s="25">
        <v>0</v>
      </c>
      <c r="F107" s="34"/>
      <c r="G107" s="25">
        <v>0</v>
      </c>
      <c r="H107" s="25"/>
      <c r="I107" s="25">
        <v>0</v>
      </c>
      <c r="J107" s="25"/>
      <c r="K107" s="25">
        <v>0</v>
      </c>
      <c r="L107" s="25"/>
      <c r="M107" s="25">
        <v>0</v>
      </c>
      <c r="N107" s="25"/>
      <c r="O107" s="25">
        <v>0</v>
      </c>
      <c r="P107" s="25"/>
      <c r="Q107" s="25">
        <v>0</v>
      </c>
      <c r="R107" s="25"/>
      <c r="S107" s="25">
        <v>0</v>
      </c>
      <c r="T107" s="25"/>
      <c r="U107" s="25">
        <v>3599073</v>
      </c>
    </row>
    <row r="108" spans="1:21" ht="18.75" customHeight="1" x14ac:dyDescent="0.2">
      <c r="A108" s="59" t="s">
        <v>549</v>
      </c>
      <c r="C108" s="25">
        <v>0</v>
      </c>
      <c r="D108" s="34"/>
      <c r="E108" s="25">
        <v>0</v>
      </c>
      <c r="F108" s="34"/>
      <c r="G108" s="25">
        <v>0</v>
      </c>
      <c r="H108" s="25"/>
      <c r="I108" s="25">
        <v>0</v>
      </c>
      <c r="J108" s="25"/>
      <c r="K108" s="25">
        <v>0</v>
      </c>
      <c r="L108" s="25"/>
      <c r="M108" s="25">
        <v>0</v>
      </c>
      <c r="N108" s="25"/>
      <c r="O108" s="25">
        <v>0</v>
      </c>
      <c r="P108" s="25"/>
      <c r="Q108" s="25">
        <v>0</v>
      </c>
      <c r="R108" s="25"/>
      <c r="S108" s="25">
        <v>0</v>
      </c>
      <c r="T108" s="25"/>
      <c r="U108" s="25">
        <v>20994593</v>
      </c>
    </row>
    <row r="109" spans="1:21" ht="18.75" customHeight="1" x14ac:dyDescent="0.2">
      <c r="A109" s="59" t="s">
        <v>550</v>
      </c>
      <c r="C109" s="25">
        <v>0</v>
      </c>
      <c r="D109" s="34"/>
      <c r="E109" s="25">
        <v>0</v>
      </c>
      <c r="F109" s="34"/>
      <c r="G109" s="25">
        <v>0</v>
      </c>
      <c r="H109" s="25"/>
      <c r="I109" s="25">
        <v>0</v>
      </c>
      <c r="J109" s="25"/>
      <c r="K109" s="25">
        <v>0</v>
      </c>
      <c r="L109" s="25"/>
      <c r="M109" s="25">
        <v>0</v>
      </c>
      <c r="N109" s="25"/>
      <c r="O109" s="25">
        <v>0</v>
      </c>
      <c r="P109" s="25"/>
      <c r="Q109" s="25">
        <v>0</v>
      </c>
      <c r="R109" s="25"/>
      <c r="S109" s="25">
        <v>0</v>
      </c>
      <c r="T109" s="25"/>
      <c r="U109" s="25">
        <v>639836</v>
      </c>
    </row>
    <row r="110" spans="1:21" ht="18.75" customHeight="1" x14ac:dyDescent="0.2">
      <c r="A110" s="59" t="s">
        <v>646</v>
      </c>
      <c r="C110" s="25">
        <v>0</v>
      </c>
      <c r="D110" s="34"/>
      <c r="E110" s="25">
        <v>0</v>
      </c>
      <c r="F110" s="34"/>
      <c r="G110" s="25">
        <v>0</v>
      </c>
      <c r="H110" s="25"/>
      <c r="I110" s="25">
        <v>0</v>
      </c>
      <c r="J110" s="25"/>
      <c r="K110" s="25">
        <v>0</v>
      </c>
      <c r="L110" s="25"/>
      <c r="M110" s="25">
        <v>0</v>
      </c>
      <c r="N110" s="25"/>
      <c r="O110" s="25">
        <v>0</v>
      </c>
      <c r="P110" s="25"/>
      <c r="Q110" s="25">
        <v>0</v>
      </c>
      <c r="R110" s="25"/>
      <c r="S110" s="25">
        <v>0</v>
      </c>
      <c r="T110" s="25"/>
      <c r="U110" s="25">
        <v>13940485</v>
      </c>
    </row>
    <row r="111" spans="1:21" ht="18.75" customHeight="1" x14ac:dyDescent="0.2">
      <c r="A111" s="59" t="s">
        <v>647</v>
      </c>
      <c r="C111" s="25">
        <v>0</v>
      </c>
      <c r="D111" s="34"/>
      <c r="E111" s="25">
        <v>0</v>
      </c>
      <c r="F111" s="34"/>
      <c r="G111" s="25">
        <v>0</v>
      </c>
      <c r="H111" s="25"/>
      <c r="I111" s="25">
        <v>0</v>
      </c>
      <c r="J111" s="25"/>
      <c r="K111" s="25">
        <v>0</v>
      </c>
      <c r="L111" s="25"/>
      <c r="M111" s="25">
        <v>0</v>
      </c>
      <c r="N111" s="25"/>
      <c r="O111" s="25">
        <v>0</v>
      </c>
      <c r="P111" s="25"/>
      <c r="Q111" s="25">
        <v>0</v>
      </c>
      <c r="R111" s="25"/>
      <c r="S111" s="25">
        <v>0</v>
      </c>
      <c r="T111" s="25"/>
      <c r="U111" s="25">
        <v>70825</v>
      </c>
    </row>
    <row r="112" spans="1:21" ht="18.75" customHeight="1" x14ac:dyDescent="0.2">
      <c r="A112" s="59" t="s">
        <v>100</v>
      </c>
      <c r="C112" s="25">
        <v>3018000</v>
      </c>
      <c r="D112" s="34"/>
      <c r="E112" s="25">
        <v>300</v>
      </c>
      <c r="F112" s="34"/>
      <c r="G112" s="25">
        <v>883800000</v>
      </c>
      <c r="H112" s="25"/>
      <c r="I112" s="25">
        <v>310863000</v>
      </c>
      <c r="J112" s="25"/>
      <c r="K112" s="25">
        <v>1215554247</v>
      </c>
      <c r="L112" s="25"/>
      <c r="M112" s="25">
        <v>441900</v>
      </c>
      <c r="N112" s="25"/>
      <c r="O112" s="25">
        <v>4419000</v>
      </c>
      <c r="P112" s="25"/>
      <c r="Q112" s="25">
        <v>160028</v>
      </c>
      <c r="R112" s="25"/>
      <c r="S112" s="25">
        <v>-25752147</v>
      </c>
      <c r="T112" s="25"/>
      <c r="U112" s="25">
        <v>-20891247</v>
      </c>
    </row>
    <row r="113" spans="1:21" ht="18.75" customHeight="1" x14ac:dyDescent="0.2">
      <c r="A113" s="59" t="s">
        <v>555</v>
      </c>
      <c r="C113" s="25">
        <v>0</v>
      </c>
      <c r="D113" s="34"/>
      <c r="E113" s="25">
        <v>0</v>
      </c>
      <c r="F113" s="34"/>
      <c r="G113" s="25">
        <v>0</v>
      </c>
      <c r="H113" s="25"/>
      <c r="I113" s="25">
        <v>0</v>
      </c>
      <c r="J113" s="25"/>
      <c r="K113" s="25">
        <v>0</v>
      </c>
      <c r="L113" s="25"/>
      <c r="M113" s="25">
        <v>0</v>
      </c>
      <c r="N113" s="25"/>
      <c r="O113" s="25">
        <v>0</v>
      </c>
      <c r="P113" s="25"/>
      <c r="Q113" s="25">
        <v>0</v>
      </c>
      <c r="R113" s="25"/>
      <c r="S113" s="25">
        <v>0</v>
      </c>
      <c r="T113" s="25"/>
      <c r="U113" s="25">
        <v>120578179</v>
      </c>
    </row>
    <row r="114" spans="1:21" ht="18.75" customHeight="1" x14ac:dyDescent="0.2">
      <c r="A114" s="59" t="s">
        <v>648</v>
      </c>
      <c r="C114" s="25">
        <v>0</v>
      </c>
      <c r="D114" s="34"/>
      <c r="E114" s="25">
        <v>0</v>
      </c>
      <c r="F114" s="34"/>
      <c r="G114" s="25">
        <v>0</v>
      </c>
      <c r="H114" s="25"/>
      <c r="I114" s="25">
        <v>0</v>
      </c>
      <c r="J114" s="25"/>
      <c r="K114" s="25">
        <v>0</v>
      </c>
      <c r="L114" s="25"/>
      <c r="M114" s="25">
        <v>0</v>
      </c>
      <c r="N114" s="25"/>
      <c r="O114" s="25">
        <v>0</v>
      </c>
      <c r="P114" s="25"/>
      <c r="Q114" s="25">
        <v>0</v>
      </c>
      <c r="R114" s="25"/>
      <c r="S114" s="25">
        <v>0</v>
      </c>
      <c r="T114" s="25"/>
      <c r="U114" s="25">
        <v>862426826</v>
      </c>
    </row>
    <row r="115" spans="1:21" ht="18.75" customHeight="1" x14ac:dyDescent="0.2">
      <c r="A115" s="59" t="s">
        <v>122</v>
      </c>
      <c r="C115" s="25">
        <v>33116000</v>
      </c>
      <c r="D115" s="34"/>
      <c r="E115" s="25">
        <v>34.031700000000001</v>
      </c>
      <c r="F115" s="34"/>
      <c r="G115" s="25">
        <v>236033906.09999999</v>
      </c>
      <c r="H115" s="25"/>
      <c r="I115" s="25">
        <v>915123647</v>
      </c>
      <c r="J115" s="25"/>
      <c r="K115" s="25">
        <v>0</v>
      </c>
      <c r="L115" s="25"/>
      <c r="M115" s="25">
        <v>60675</v>
      </c>
      <c r="N115" s="25"/>
      <c r="O115" s="25">
        <v>0</v>
      </c>
      <c r="P115" s="25"/>
      <c r="Q115" s="25">
        <v>1005348</v>
      </c>
      <c r="R115" s="25"/>
      <c r="S115" s="25">
        <v>679029065.89999998</v>
      </c>
      <c r="T115" s="25"/>
      <c r="U115" s="25">
        <v>669247924</v>
      </c>
    </row>
    <row r="116" spans="1:21" ht="18.75" customHeight="1" x14ac:dyDescent="0.2">
      <c r="A116" s="59" t="s">
        <v>556</v>
      </c>
      <c r="C116" s="25">
        <v>0</v>
      </c>
      <c r="D116" s="34"/>
      <c r="E116" s="25">
        <v>0</v>
      </c>
      <c r="F116" s="34"/>
      <c r="G116" s="25">
        <v>0</v>
      </c>
      <c r="H116" s="25"/>
      <c r="I116" s="25">
        <v>0</v>
      </c>
      <c r="J116" s="25"/>
      <c r="K116" s="25">
        <v>0</v>
      </c>
      <c r="L116" s="25"/>
      <c r="M116" s="25">
        <v>0</v>
      </c>
      <c r="N116" s="25"/>
      <c r="O116" s="25">
        <v>0</v>
      </c>
      <c r="P116" s="25"/>
      <c r="Q116" s="25">
        <v>0</v>
      </c>
      <c r="R116" s="25"/>
      <c r="S116" s="25">
        <v>0</v>
      </c>
      <c r="T116" s="25"/>
      <c r="U116" s="25">
        <v>1818800</v>
      </c>
    </row>
    <row r="117" spans="1:21" ht="18.75" customHeight="1" x14ac:dyDescent="0.2">
      <c r="A117" s="59" t="s">
        <v>740</v>
      </c>
      <c r="C117" s="25">
        <v>0</v>
      </c>
      <c r="D117" s="34"/>
      <c r="E117" s="25">
        <v>0</v>
      </c>
      <c r="F117" s="34"/>
      <c r="G117" s="25">
        <v>0</v>
      </c>
      <c r="H117" s="25"/>
      <c r="I117" s="25">
        <v>0</v>
      </c>
      <c r="J117" s="25"/>
      <c r="K117" s="25">
        <v>0</v>
      </c>
      <c r="L117" s="25"/>
      <c r="M117" s="25">
        <v>0</v>
      </c>
      <c r="N117" s="25"/>
      <c r="O117" s="25">
        <v>0</v>
      </c>
      <c r="P117" s="25"/>
      <c r="Q117" s="25">
        <v>0</v>
      </c>
      <c r="R117" s="25"/>
      <c r="S117" s="25">
        <v>0</v>
      </c>
      <c r="T117" s="25"/>
      <c r="U117" s="25">
        <v>208473878</v>
      </c>
    </row>
    <row r="118" spans="1:21" ht="18.75" customHeight="1" x14ac:dyDescent="0.2">
      <c r="A118" s="59" t="s">
        <v>649</v>
      </c>
      <c r="C118" s="25">
        <v>0</v>
      </c>
      <c r="D118" s="34"/>
      <c r="E118" s="25">
        <v>0</v>
      </c>
      <c r="F118" s="34"/>
      <c r="G118" s="25">
        <v>0</v>
      </c>
      <c r="H118" s="25"/>
      <c r="I118" s="25">
        <v>0</v>
      </c>
      <c r="J118" s="25"/>
      <c r="K118" s="25">
        <v>0</v>
      </c>
      <c r="L118" s="25"/>
      <c r="M118" s="25">
        <v>0</v>
      </c>
      <c r="N118" s="25"/>
      <c r="O118" s="25">
        <v>0</v>
      </c>
      <c r="P118" s="25"/>
      <c r="Q118" s="25">
        <v>0</v>
      </c>
      <c r="R118" s="25"/>
      <c r="S118" s="25">
        <v>0</v>
      </c>
      <c r="T118" s="25"/>
      <c r="U118" s="25">
        <v>64655486</v>
      </c>
    </row>
    <row r="119" spans="1:21" ht="18.75" customHeight="1" x14ac:dyDescent="0.2">
      <c r="A119" s="59" t="s">
        <v>729</v>
      </c>
      <c r="C119" s="25">
        <v>3000000</v>
      </c>
      <c r="D119" s="34"/>
      <c r="E119" s="25">
        <v>18</v>
      </c>
      <c r="F119" s="34"/>
      <c r="G119" s="25">
        <v>54000000</v>
      </c>
      <c r="H119" s="25"/>
      <c r="I119" s="25">
        <v>57000000</v>
      </c>
      <c r="J119" s="25"/>
      <c r="K119" s="25">
        <v>0</v>
      </c>
      <c r="L119" s="25"/>
      <c r="M119" s="25">
        <v>13905</v>
      </c>
      <c r="N119" s="25"/>
      <c r="O119" s="25">
        <v>0</v>
      </c>
      <c r="P119" s="25"/>
      <c r="Q119" s="25">
        <v>14676</v>
      </c>
      <c r="R119" s="25"/>
      <c r="S119" s="25">
        <v>2986095</v>
      </c>
      <c r="T119" s="25"/>
      <c r="U119" s="25">
        <v>2986095</v>
      </c>
    </row>
    <row r="120" spans="1:21" ht="18.75" customHeight="1" x14ac:dyDescent="0.2">
      <c r="A120" s="59" t="s">
        <v>557</v>
      </c>
      <c r="C120" s="25">
        <v>0</v>
      </c>
      <c r="D120" s="34"/>
      <c r="E120" s="25">
        <v>0</v>
      </c>
      <c r="F120" s="34"/>
      <c r="G120" s="25">
        <v>0</v>
      </c>
      <c r="H120" s="25"/>
      <c r="I120" s="25">
        <v>0</v>
      </c>
      <c r="J120" s="25"/>
      <c r="K120" s="25">
        <v>0</v>
      </c>
      <c r="L120" s="25"/>
      <c r="M120" s="25">
        <v>0</v>
      </c>
      <c r="N120" s="25"/>
      <c r="O120" s="25">
        <v>0</v>
      </c>
      <c r="P120" s="25"/>
      <c r="Q120" s="25">
        <v>0</v>
      </c>
      <c r="R120" s="25"/>
      <c r="S120" s="25">
        <v>0</v>
      </c>
      <c r="T120" s="25"/>
      <c r="U120" s="25">
        <v>54811108</v>
      </c>
    </row>
    <row r="121" spans="1:21" ht="18.75" customHeight="1" x14ac:dyDescent="0.2">
      <c r="A121" s="59" t="s">
        <v>531</v>
      </c>
      <c r="C121" s="25">
        <v>0</v>
      </c>
      <c r="D121" s="34"/>
      <c r="E121" s="25">
        <v>0</v>
      </c>
      <c r="F121" s="34"/>
      <c r="G121" s="25">
        <v>0</v>
      </c>
      <c r="H121" s="25"/>
      <c r="I121" s="25">
        <v>0</v>
      </c>
      <c r="J121" s="25"/>
      <c r="K121" s="25">
        <v>0</v>
      </c>
      <c r="L121" s="25"/>
      <c r="M121" s="25">
        <v>0</v>
      </c>
      <c r="N121" s="25"/>
      <c r="O121" s="25">
        <v>0</v>
      </c>
      <c r="P121" s="25"/>
      <c r="Q121" s="25">
        <v>0</v>
      </c>
      <c r="R121" s="25"/>
      <c r="S121" s="25">
        <v>0</v>
      </c>
      <c r="T121" s="25"/>
      <c r="U121" s="25">
        <v>-52702045</v>
      </c>
    </row>
    <row r="122" spans="1:21" ht="18.75" customHeight="1" x14ac:dyDescent="0.2">
      <c r="A122" s="59" t="s">
        <v>605</v>
      </c>
      <c r="C122" s="25">
        <v>0</v>
      </c>
      <c r="D122" s="34"/>
      <c r="E122" s="25">
        <v>0</v>
      </c>
      <c r="F122" s="34"/>
      <c r="G122" s="25">
        <v>0</v>
      </c>
      <c r="H122" s="25"/>
      <c r="I122" s="25">
        <v>0</v>
      </c>
      <c r="J122" s="25"/>
      <c r="K122" s="25">
        <v>0</v>
      </c>
      <c r="L122" s="25"/>
      <c r="M122" s="25">
        <v>0</v>
      </c>
      <c r="N122" s="25"/>
      <c r="O122" s="25">
        <v>0</v>
      </c>
      <c r="P122" s="25"/>
      <c r="Q122" s="25">
        <v>0</v>
      </c>
      <c r="R122" s="25"/>
      <c r="S122" s="25">
        <v>0</v>
      </c>
      <c r="T122" s="25"/>
      <c r="U122" s="25">
        <v>2011763246</v>
      </c>
    </row>
    <row r="123" spans="1:21" ht="18.75" customHeight="1" x14ac:dyDescent="0.2">
      <c r="A123" s="59" t="s">
        <v>669</v>
      </c>
      <c r="C123" s="25">
        <v>0</v>
      </c>
      <c r="D123" s="34"/>
      <c r="E123" s="25">
        <v>0</v>
      </c>
      <c r="F123" s="34"/>
      <c r="G123" s="25">
        <v>0</v>
      </c>
      <c r="H123" s="25"/>
      <c r="I123" s="25">
        <v>0</v>
      </c>
      <c r="J123" s="25"/>
      <c r="K123" s="25">
        <v>0</v>
      </c>
      <c r="L123" s="25"/>
      <c r="M123" s="25">
        <v>0</v>
      </c>
      <c r="N123" s="25"/>
      <c r="O123" s="25">
        <v>0</v>
      </c>
      <c r="P123" s="25"/>
      <c r="Q123" s="25">
        <v>0</v>
      </c>
      <c r="R123" s="25"/>
      <c r="S123" s="25">
        <v>0</v>
      </c>
      <c r="T123" s="25"/>
      <c r="U123" s="25">
        <v>26220785</v>
      </c>
    </row>
    <row r="124" spans="1:21" ht="18.75" customHeight="1" x14ac:dyDescent="0.2">
      <c r="A124" s="59" t="s">
        <v>155</v>
      </c>
      <c r="C124" s="25">
        <v>5000000</v>
      </c>
      <c r="D124" s="34"/>
      <c r="E124" s="25">
        <v>1</v>
      </c>
      <c r="F124" s="34"/>
      <c r="G124" s="25">
        <v>5000000</v>
      </c>
      <c r="H124" s="25"/>
      <c r="I124" s="25">
        <v>506020594</v>
      </c>
      <c r="J124" s="25"/>
      <c r="K124" s="25">
        <v>0</v>
      </c>
      <c r="L124" s="25"/>
      <c r="M124" s="25">
        <v>1257</v>
      </c>
      <c r="N124" s="25"/>
      <c r="O124" s="25">
        <v>0</v>
      </c>
      <c r="P124" s="25"/>
      <c r="Q124" s="25">
        <v>365612</v>
      </c>
      <c r="R124" s="25"/>
      <c r="S124" s="25">
        <v>501019337</v>
      </c>
      <c r="T124" s="25"/>
      <c r="U124" s="25">
        <v>501019337</v>
      </c>
    </row>
    <row r="125" spans="1:21" ht="18.75" customHeight="1" x14ac:dyDescent="0.2">
      <c r="A125" s="59" t="s">
        <v>616</v>
      </c>
      <c r="C125" s="25">
        <v>0</v>
      </c>
      <c r="D125" s="34"/>
      <c r="E125" s="25">
        <v>0</v>
      </c>
      <c r="F125" s="34"/>
      <c r="G125" s="25">
        <v>0</v>
      </c>
      <c r="H125" s="25"/>
      <c r="I125" s="25">
        <v>0</v>
      </c>
      <c r="J125" s="25"/>
      <c r="K125" s="25">
        <v>0</v>
      </c>
      <c r="L125" s="25"/>
      <c r="M125" s="25">
        <v>0</v>
      </c>
      <c r="N125" s="25"/>
      <c r="O125" s="25">
        <v>0</v>
      </c>
      <c r="P125" s="25"/>
      <c r="Q125" s="25">
        <v>0</v>
      </c>
      <c r="R125" s="25"/>
      <c r="S125" s="25">
        <v>0</v>
      </c>
      <c r="T125" s="25"/>
      <c r="U125" s="25">
        <v>5108271015</v>
      </c>
    </row>
    <row r="126" spans="1:21" ht="18.75" customHeight="1" x14ac:dyDescent="0.2">
      <c r="A126" s="59" t="s">
        <v>617</v>
      </c>
      <c r="C126" s="25">
        <v>0</v>
      </c>
      <c r="D126" s="34"/>
      <c r="E126" s="25">
        <v>0</v>
      </c>
      <c r="F126" s="34"/>
      <c r="G126" s="25">
        <v>0</v>
      </c>
      <c r="H126" s="25"/>
      <c r="I126" s="25">
        <v>0</v>
      </c>
      <c r="J126" s="25"/>
      <c r="K126" s="25">
        <v>0</v>
      </c>
      <c r="L126" s="25"/>
      <c r="M126" s="25">
        <v>0</v>
      </c>
      <c r="N126" s="25"/>
      <c r="O126" s="25">
        <v>0</v>
      </c>
      <c r="P126" s="25"/>
      <c r="Q126" s="25">
        <v>0</v>
      </c>
      <c r="R126" s="25"/>
      <c r="S126" s="25">
        <v>0</v>
      </c>
      <c r="T126" s="25"/>
      <c r="U126" s="25">
        <v>128925767</v>
      </c>
    </row>
    <row r="127" spans="1:21" ht="18.75" customHeight="1" x14ac:dyDescent="0.2">
      <c r="A127" s="59" t="s">
        <v>618</v>
      </c>
      <c r="C127" s="25">
        <v>0</v>
      </c>
      <c r="D127" s="34"/>
      <c r="E127" s="25">
        <v>0</v>
      </c>
      <c r="F127" s="34"/>
      <c r="G127" s="25">
        <v>0</v>
      </c>
      <c r="H127" s="25"/>
      <c r="I127" s="25">
        <v>0</v>
      </c>
      <c r="J127" s="25"/>
      <c r="K127" s="25">
        <v>0</v>
      </c>
      <c r="L127" s="25"/>
      <c r="M127" s="25">
        <v>0</v>
      </c>
      <c r="N127" s="25"/>
      <c r="O127" s="25">
        <v>0</v>
      </c>
      <c r="P127" s="25"/>
      <c r="Q127" s="25">
        <v>0</v>
      </c>
      <c r="R127" s="25"/>
      <c r="S127" s="25">
        <v>0</v>
      </c>
      <c r="T127" s="25"/>
      <c r="U127" s="25">
        <v>26506171</v>
      </c>
    </row>
    <row r="128" spans="1:21" ht="18.75" customHeight="1" x14ac:dyDescent="0.2">
      <c r="A128" s="59" t="s">
        <v>614</v>
      </c>
      <c r="C128" s="25">
        <v>0</v>
      </c>
      <c r="D128" s="34"/>
      <c r="E128" s="25">
        <v>0</v>
      </c>
      <c r="F128" s="34"/>
      <c r="G128" s="25">
        <v>0</v>
      </c>
      <c r="H128" s="25"/>
      <c r="I128" s="25">
        <v>0</v>
      </c>
      <c r="J128" s="25"/>
      <c r="K128" s="25">
        <v>0</v>
      </c>
      <c r="L128" s="25"/>
      <c r="M128" s="25">
        <v>0</v>
      </c>
      <c r="N128" s="25"/>
      <c r="O128" s="25">
        <v>0</v>
      </c>
      <c r="P128" s="25"/>
      <c r="Q128" s="25">
        <v>0</v>
      </c>
      <c r="R128" s="25"/>
      <c r="S128" s="25">
        <v>0</v>
      </c>
      <c r="T128" s="25"/>
      <c r="U128" s="25">
        <v>-9453370113</v>
      </c>
    </row>
    <row r="129" spans="1:21" ht="18.75" customHeight="1" x14ac:dyDescent="0.2">
      <c r="A129" s="59" t="s">
        <v>666</v>
      </c>
      <c r="C129" s="25">
        <v>0</v>
      </c>
      <c r="D129" s="34"/>
      <c r="E129" s="25">
        <v>0</v>
      </c>
      <c r="F129" s="34"/>
      <c r="G129" s="25">
        <v>0</v>
      </c>
      <c r="H129" s="25"/>
      <c r="I129" s="25">
        <v>0</v>
      </c>
      <c r="J129" s="25"/>
      <c r="K129" s="25">
        <v>0</v>
      </c>
      <c r="L129" s="25"/>
      <c r="M129" s="25">
        <v>0</v>
      </c>
      <c r="N129" s="25"/>
      <c r="O129" s="25">
        <v>0</v>
      </c>
      <c r="P129" s="25"/>
      <c r="Q129" s="25">
        <v>0</v>
      </c>
      <c r="R129" s="25"/>
      <c r="S129" s="25">
        <v>0</v>
      </c>
      <c r="T129" s="25"/>
      <c r="U129" s="25">
        <v>-4458759314</v>
      </c>
    </row>
    <row r="130" spans="1:21" ht="18.75" customHeight="1" x14ac:dyDescent="0.2">
      <c r="A130" s="59" t="s">
        <v>615</v>
      </c>
      <c r="C130" s="25">
        <v>0</v>
      </c>
      <c r="D130" s="34"/>
      <c r="E130" s="25">
        <v>0</v>
      </c>
      <c r="F130" s="34"/>
      <c r="G130" s="25">
        <v>0</v>
      </c>
      <c r="H130" s="25"/>
      <c r="I130" s="25">
        <v>0</v>
      </c>
      <c r="J130" s="25"/>
      <c r="K130" s="25">
        <v>0</v>
      </c>
      <c r="L130" s="25"/>
      <c r="M130" s="25">
        <v>0</v>
      </c>
      <c r="N130" s="25"/>
      <c r="O130" s="25">
        <v>0</v>
      </c>
      <c r="P130" s="25"/>
      <c r="Q130" s="25">
        <v>0</v>
      </c>
      <c r="R130" s="25"/>
      <c r="S130" s="25">
        <v>0</v>
      </c>
      <c r="T130" s="25"/>
      <c r="U130" s="25">
        <v>-4853260249</v>
      </c>
    </row>
    <row r="131" spans="1:21" ht="18.75" customHeight="1" x14ac:dyDescent="0.2">
      <c r="A131" s="59" t="s">
        <v>667</v>
      </c>
      <c r="C131" s="25">
        <v>0</v>
      </c>
      <c r="D131" s="34"/>
      <c r="E131" s="25">
        <v>0</v>
      </c>
      <c r="F131" s="34"/>
      <c r="G131" s="25">
        <v>0</v>
      </c>
      <c r="H131" s="25"/>
      <c r="I131" s="25">
        <v>0</v>
      </c>
      <c r="J131" s="25"/>
      <c r="K131" s="25">
        <v>0</v>
      </c>
      <c r="L131" s="25"/>
      <c r="M131" s="25">
        <v>0</v>
      </c>
      <c r="N131" s="25"/>
      <c r="O131" s="25">
        <v>0</v>
      </c>
      <c r="P131" s="25"/>
      <c r="Q131" s="25">
        <v>0</v>
      </c>
      <c r="R131" s="25"/>
      <c r="S131" s="25">
        <v>0</v>
      </c>
      <c r="T131" s="25"/>
      <c r="U131" s="25">
        <v>49016471</v>
      </c>
    </row>
    <row r="132" spans="1:21" ht="18.75" customHeight="1" x14ac:dyDescent="0.2">
      <c r="A132" s="59" t="s">
        <v>668</v>
      </c>
      <c r="C132" s="25">
        <v>0</v>
      </c>
      <c r="D132" s="34"/>
      <c r="E132" s="25">
        <v>0</v>
      </c>
      <c r="F132" s="34"/>
      <c r="G132" s="25">
        <v>0</v>
      </c>
      <c r="H132" s="25"/>
      <c r="I132" s="25">
        <v>0</v>
      </c>
      <c r="J132" s="25"/>
      <c r="K132" s="25">
        <v>0</v>
      </c>
      <c r="L132" s="25"/>
      <c r="M132" s="25">
        <v>0</v>
      </c>
      <c r="N132" s="25"/>
      <c r="O132" s="25">
        <v>0</v>
      </c>
      <c r="P132" s="25"/>
      <c r="Q132" s="25">
        <v>0</v>
      </c>
      <c r="R132" s="25"/>
      <c r="S132" s="25">
        <v>0</v>
      </c>
      <c r="T132" s="25"/>
      <c r="U132" s="25">
        <v>602258</v>
      </c>
    </row>
    <row r="133" spans="1:21" ht="18.75" customHeight="1" x14ac:dyDescent="0.2">
      <c r="A133" s="59" t="s">
        <v>664</v>
      </c>
      <c r="C133" s="25">
        <v>0</v>
      </c>
      <c r="D133" s="34"/>
      <c r="E133" s="25">
        <v>0</v>
      </c>
      <c r="F133" s="34"/>
      <c r="G133" s="25">
        <v>0</v>
      </c>
      <c r="H133" s="25"/>
      <c r="I133" s="25">
        <v>0</v>
      </c>
      <c r="J133" s="25"/>
      <c r="K133" s="25">
        <v>0</v>
      </c>
      <c r="L133" s="25"/>
      <c r="M133" s="25">
        <v>0</v>
      </c>
      <c r="N133" s="25"/>
      <c r="O133" s="25">
        <v>0</v>
      </c>
      <c r="P133" s="25"/>
      <c r="Q133" s="25">
        <v>0</v>
      </c>
      <c r="R133" s="25"/>
      <c r="S133" s="25">
        <v>0</v>
      </c>
      <c r="T133" s="25"/>
      <c r="U133" s="25">
        <v>-10959068617</v>
      </c>
    </row>
    <row r="134" spans="1:21" ht="18.75" customHeight="1" x14ac:dyDescent="0.2">
      <c r="A134" s="59" t="s">
        <v>104</v>
      </c>
      <c r="C134" s="25">
        <v>1807000</v>
      </c>
      <c r="D134" s="34"/>
      <c r="E134" s="25">
        <v>399.3005</v>
      </c>
      <c r="F134" s="34"/>
      <c r="G134" s="25">
        <v>721536003.5</v>
      </c>
      <c r="H134" s="25"/>
      <c r="I134" s="25">
        <v>1036896563</v>
      </c>
      <c r="J134" s="25"/>
      <c r="K134" s="25">
        <v>0</v>
      </c>
      <c r="L134" s="25"/>
      <c r="M134" s="25">
        <v>185786</v>
      </c>
      <c r="N134" s="25"/>
      <c r="O134" s="25">
        <v>0</v>
      </c>
      <c r="P134" s="25"/>
      <c r="Q134" s="25">
        <v>307335</v>
      </c>
      <c r="R134" s="25"/>
      <c r="S134" s="25">
        <v>315174773.5</v>
      </c>
      <c r="T134" s="25"/>
      <c r="U134" s="25">
        <v>315174777</v>
      </c>
    </row>
    <row r="135" spans="1:21" ht="18.75" customHeight="1" x14ac:dyDescent="0.2">
      <c r="A135" s="59" t="s">
        <v>665</v>
      </c>
      <c r="C135" s="25">
        <v>0</v>
      </c>
      <c r="D135" s="34"/>
      <c r="E135" s="25">
        <v>0</v>
      </c>
      <c r="F135" s="34"/>
      <c r="G135" s="25">
        <v>0</v>
      </c>
      <c r="H135" s="25"/>
      <c r="I135" s="25">
        <v>0</v>
      </c>
      <c r="J135" s="25"/>
      <c r="K135" s="25">
        <v>0</v>
      </c>
      <c r="L135" s="25"/>
      <c r="M135" s="25">
        <v>0</v>
      </c>
      <c r="N135" s="25"/>
      <c r="O135" s="25">
        <v>0</v>
      </c>
      <c r="P135" s="25"/>
      <c r="Q135" s="25">
        <v>0</v>
      </c>
      <c r="R135" s="25"/>
      <c r="S135" s="25">
        <v>0</v>
      </c>
      <c r="T135" s="25"/>
      <c r="U135" s="25">
        <v>1329754372</v>
      </c>
    </row>
    <row r="136" spans="1:21" ht="18.75" customHeight="1" x14ac:dyDescent="0.2">
      <c r="A136" s="59" t="s">
        <v>580</v>
      </c>
      <c r="C136" s="25">
        <v>0</v>
      </c>
      <c r="D136" s="34"/>
      <c r="E136" s="25">
        <v>0</v>
      </c>
      <c r="F136" s="34"/>
      <c r="G136" s="25">
        <v>0</v>
      </c>
      <c r="H136" s="25"/>
      <c r="I136" s="25">
        <v>0</v>
      </c>
      <c r="J136" s="25"/>
      <c r="K136" s="25">
        <v>0</v>
      </c>
      <c r="L136" s="25"/>
      <c r="M136" s="25">
        <v>0</v>
      </c>
      <c r="N136" s="25"/>
      <c r="O136" s="25">
        <v>0</v>
      </c>
      <c r="P136" s="25"/>
      <c r="Q136" s="25">
        <v>0</v>
      </c>
      <c r="R136" s="25"/>
      <c r="S136" s="25">
        <v>0</v>
      </c>
      <c r="T136" s="25"/>
      <c r="U136" s="25">
        <v>3071351860</v>
      </c>
    </row>
    <row r="137" spans="1:21" ht="18.75" customHeight="1" x14ac:dyDescent="0.2">
      <c r="A137" s="59" t="s">
        <v>609</v>
      </c>
      <c r="C137" s="25">
        <v>0</v>
      </c>
      <c r="D137" s="34"/>
      <c r="E137" s="25">
        <v>0</v>
      </c>
      <c r="F137" s="34"/>
      <c r="G137" s="25">
        <v>0</v>
      </c>
      <c r="H137" s="25"/>
      <c r="I137" s="25">
        <v>0</v>
      </c>
      <c r="J137" s="25"/>
      <c r="K137" s="25">
        <v>0</v>
      </c>
      <c r="L137" s="25"/>
      <c r="M137" s="25">
        <v>0</v>
      </c>
      <c r="N137" s="25"/>
      <c r="O137" s="25">
        <v>0</v>
      </c>
      <c r="P137" s="25"/>
      <c r="Q137" s="25">
        <v>0</v>
      </c>
      <c r="R137" s="25"/>
      <c r="S137" s="25">
        <v>0</v>
      </c>
      <c r="T137" s="25"/>
      <c r="U137" s="25">
        <v>-3183135524</v>
      </c>
    </row>
    <row r="138" spans="1:21" ht="18.75" customHeight="1" x14ac:dyDescent="0.2">
      <c r="A138" s="59" t="s">
        <v>640</v>
      </c>
      <c r="C138" s="25">
        <v>0</v>
      </c>
      <c r="D138" s="34"/>
      <c r="E138" s="25">
        <v>0</v>
      </c>
      <c r="F138" s="34"/>
      <c r="G138" s="25">
        <v>0</v>
      </c>
      <c r="H138" s="25"/>
      <c r="I138" s="25">
        <v>0</v>
      </c>
      <c r="J138" s="25"/>
      <c r="K138" s="25">
        <v>0</v>
      </c>
      <c r="L138" s="25"/>
      <c r="M138" s="25">
        <v>0</v>
      </c>
      <c r="N138" s="25"/>
      <c r="O138" s="25">
        <v>0</v>
      </c>
      <c r="P138" s="25"/>
      <c r="Q138" s="25">
        <v>0</v>
      </c>
      <c r="R138" s="25"/>
      <c r="S138" s="25">
        <v>0</v>
      </c>
      <c r="T138" s="25"/>
      <c r="U138" s="25">
        <v>9457003869</v>
      </c>
    </row>
    <row r="139" spans="1:21" ht="18.75" customHeight="1" x14ac:dyDescent="0.2">
      <c r="A139" s="59"/>
      <c r="C139" s="25"/>
      <c r="D139" s="34"/>
      <c r="E139" s="25"/>
      <c r="F139" s="34"/>
      <c r="G139" s="146">
        <f>SUM(G100:G138)</f>
        <v>31194936854.099998</v>
      </c>
      <c r="H139" s="25"/>
      <c r="I139" s="146">
        <f>SUM(I100:I138)</f>
        <v>72122676479</v>
      </c>
      <c r="J139" s="25"/>
      <c r="K139" s="146">
        <f>SUM(K100:K138)</f>
        <v>1250791407</v>
      </c>
      <c r="L139" s="25"/>
      <c r="M139" s="146">
        <f>SUM(M100:M138)</f>
        <v>8251038</v>
      </c>
      <c r="N139" s="25"/>
      <c r="O139" s="146">
        <f>SUM(O100:O138)</f>
        <v>4559000</v>
      </c>
      <c r="P139" s="25"/>
      <c r="Q139" s="146">
        <f>SUM(Q100:Q138)</f>
        <v>162685288</v>
      </c>
      <c r="R139" s="25"/>
      <c r="S139" s="146">
        <f>SUM(S100:S138)</f>
        <v>38470809581.900002</v>
      </c>
      <c r="T139" s="25"/>
      <c r="U139" s="146">
        <f>SUM(U100:U138)</f>
        <v>204750430838</v>
      </c>
    </row>
    <row r="140" spans="1:21" ht="18.75" customHeight="1" x14ac:dyDescent="0.2">
      <c r="A140" s="188">
        <f>A93+1</f>
        <v>30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</row>
    <row r="141" spans="1:21" ht="18.75" customHeight="1" x14ac:dyDescent="0.2">
      <c r="A141" s="178" t="s">
        <v>0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</row>
    <row r="142" spans="1:21" ht="18.75" customHeight="1" x14ac:dyDescent="0.2">
      <c r="A142" s="178" t="s">
        <v>262</v>
      </c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</row>
    <row r="143" spans="1:21" ht="18.75" customHeight="1" x14ac:dyDescent="0.2">
      <c r="A143" s="178" t="s">
        <v>2</v>
      </c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</row>
    <row r="144" spans="1:21" ht="18.75" customHeight="1" x14ac:dyDescent="0.2">
      <c r="A144" s="179" t="s">
        <v>342</v>
      </c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</row>
    <row r="145" spans="1:21" ht="18.75" customHeight="1" x14ac:dyDescent="0.2">
      <c r="C145" s="182" t="s">
        <v>280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</row>
    <row r="146" spans="1:21" ht="18.75" customHeight="1" x14ac:dyDescent="0.2">
      <c r="A146" s="2" t="s">
        <v>343</v>
      </c>
      <c r="C146" s="60" t="s">
        <v>13</v>
      </c>
      <c r="E146" s="60" t="s">
        <v>64</v>
      </c>
      <c r="G146" s="60" t="s">
        <v>344</v>
      </c>
      <c r="I146" s="60" t="s">
        <v>345</v>
      </c>
      <c r="K146" s="60" t="s">
        <v>346</v>
      </c>
      <c r="M146" s="60" t="s">
        <v>347</v>
      </c>
      <c r="O146" s="60" t="s">
        <v>348</v>
      </c>
      <c r="Q146" s="60" t="s">
        <v>349</v>
      </c>
      <c r="S146" s="60" t="s">
        <v>350</v>
      </c>
      <c r="U146" s="60" t="s">
        <v>350</v>
      </c>
    </row>
    <row r="147" spans="1:21" ht="18.75" customHeight="1" x14ac:dyDescent="0.2">
      <c r="A147" s="59" t="s">
        <v>730</v>
      </c>
      <c r="C147" s="25"/>
      <c r="D147" s="34"/>
      <c r="E147" s="25"/>
      <c r="F147" s="34"/>
      <c r="G147" s="25">
        <f>G139</f>
        <v>31194936854.099998</v>
      </c>
      <c r="H147" s="25"/>
      <c r="I147" s="25">
        <f>I139</f>
        <v>72122676479</v>
      </c>
      <c r="J147" s="25"/>
      <c r="K147" s="25">
        <f>K139</f>
        <v>1250791407</v>
      </c>
      <c r="L147" s="25"/>
      <c r="M147" s="25">
        <f>M139</f>
        <v>8251038</v>
      </c>
      <c r="N147" s="25"/>
      <c r="O147" s="25">
        <f>O139</f>
        <v>4559000</v>
      </c>
      <c r="P147" s="25"/>
      <c r="Q147" s="25">
        <f>Q139</f>
        <v>162685288</v>
      </c>
      <c r="R147" s="25"/>
      <c r="S147" s="25">
        <f>S139</f>
        <v>38470809581.900002</v>
      </c>
      <c r="T147" s="25"/>
      <c r="U147" s="25">
        <f>U139</f>
        <v>204750430838</v>
      </c>
    </row>
    <row r="148" spans="1:21" ht="18.75" customHeight="1" x14ac:dyDescent="0.2">
      <c r="A148" s="59" t="s">
        <v>673</v>
      </c>
      <c r="C148" s="25">
        <v>0</v>
      </c>
      <c r="D148" s="34"/>
      <c r="E148" s="25">
        <v>0</v>
      </c>
      <c r="F148" s="34"/>
      <c r="G148" s="25">
        <v>0</v>
      </c>
      <c r="H148" s="25"/>
      <c r="I148" s="25">
        <v>0</v>
      </c>
      <c r="J148" s="25"/>
      <c r="K148" s="25">
        <v>0</v>
      </c>
      <c r="L148" s="25"/>
      <c r="M148" s="25">
        <v>0</v>
      </c>
      <c r="N148" s="25"/>
      <c r="O148" s="25">
        <v>0</v>
      </c>
      <c r="P148" s="25"/>
      <c r="Q148" s="25">
        <v>0</v>
      </c>
      <c r="R148" s="25"/>
      <c r="S148" s="25">
        <v>0</v>
      </c>
      <c r="T148" s="25"/>
      <c r="U148" s="25">
        <v>18965168767</v>
      </c>
    </row>
    <row r="149" spans="1:21" ht="18.75" customHeight="1" x14ac:dyDescent="0.2">
      <c r="A149" s="59" t="s">
        <v>119</v>
      </c>
      <c r="C149" s="25">
        <v>87063000</v>
      </c>
      <c r="D149" s="34"/>
      <c r="E149" s="25">
        <v>1236.5686000000001</v>
      </c>
      <c r="F149" s="34"/>
      <c r="G149" s="25">
        <v>81290271117.800003</v>
      </c>
      <c r="H149" s="25"/>
      <c r="I149" s="25">
        <v>8950123000</v>
      </c>
      <c r="J149" s="25"/>
      <c r="K149" s="25">
        <v>84882270699</v>
      </c>
      <c r="L149" s="25"/>
      <c r="M149" s="25">
        <v>40553369</v>
      </c>
      <c r="N149" s="25"/>
      <c r="O149" s="25">
        <v>404560000</v>
      </c>
      <c r="P149" s="25"/>
      <c r="Q149" s="25">
        <v>9217304</v>
      </c>
      <c r="R149" s="25"/>
      <c r="S149" s="25">
        <v>4156467814.1999998</v>
      </c>
      <c r="T149" s="25"/>
      <c r="U149" s="25">
        <v>4601483932</v>
      </c>
    </row>
    <row r="150" spans="1:21" ht="18.75" customHeight="1" x14ac:dyDescent="0.2">
      <c r="A150" s="59" t="s">
        <v>149</v>
      </c>
      <c r="C150" s="25">
        <v>188480000</v>
      </c>
      <c r="D150" s="34"/>
      <c r="E150" s="25">
        <v>90.271900000000002</v>
      </c>
      <c r="F150" s="34"/>
      <c r="G150" s="25">
        <v>2145950604.8</v>
      </c>
      <c r="H150" s="25"/>
      <c r="I150" s="25">
        <v>6393771639</v>
      </c>
      <c r="J150" s="25"/>
      <c r="K150" s="25">
        <v>0</v>
      </c>
      <c r="L150" s="25"/>
      <c r="M150" s="25">
        <v>551597</v>
      </c>
      <c r="N150" s="25"/>
      <c r="O150" s="25">
        <v>0</v>
      </c>
      <c r="P150" s="25"/>
      <c r="Q150" s="25">
        <v>17172050</v>
      </c>
      <c r="R150" s="25"/>
      <c r="S150" s="25">
        <v>4247269437.1999998</v>
      </c>
      <c r="T150" s="25"/>
      <c r="U150" s="25">
        <v>4247268042</v>
      </c>
    </row>
    <row r="151" spans="1:21" ht="18.75" customHeight="1" x14ac:dyDescent="0.2">
      <c r="A151" s="59" t="s">
        <v>581</v>
      </c>
      <c r="C151" s="25">
        <v>0</v>
      </c>
      <c r="D151" s="34"/>
      <c r="E151" s="25">
        <v>0</v>
      </c>
      <c r="F151" s="34"/>
      <c r="G151" s="25">
        <v>0</v>
      </c>
      <c r="H151" s="25"/>
      <c r="I151" s="25">
        <v>0</v>
      </c>
      <c r="J151" s="25"/>
      <c r="K151" s="25">
        <v>0</v>
      </c>
      <c r="L151" s="25"/>
      <c r="M151" s="25">
        <v>0</v>
      </c>
      <c r="N151" s="25"/>
      <c r="O151" s="25">
        <v>0</v>
      </c>
      <c r="P151" s="25"/>
      <c r="Q151" s="25">
        <v>0</v>
      </c>
      <c r="R151" s="25"/>
      <c r="S151" s="25">
        <v>0</v>
      </c>
      <c r="T151" s="25"/>
      <c r="U151" s="25">
        <v>1725687726</v>
      </c>
    </row>
    <row r="152" spans="1:21" ht="18.75" customHeight="1" x14ac:dyDescent="0.2">
      <c r="A152" s="59" t="s">
        <v>610</v>
      </c>
      <c r="C152" s="25">
        <v>0</v>
      </c>
      <c r="D152" s="34"/>
      <c r="E152" s="25">
        <v>0</v>
      </c>
      <c r="F152" s="34"/>
      <c r="G152" s="25">
        <v>0</v>
      </c>
      <c r="H152" s="25"/>
      <c r="I152" s="25">
        <v>0</v>
      </c>
      <c r="J152" s="25"/>
      <c r="K152" s="25">
        <v>0</v>
      </c>
      <c r="L152" s="25"/>
      <c r="M152" s="25">
        <v>0</v>
      </c>
      <c r="N152" s="25"/>
      <c r="O152" s="25">
        <v>0</v>
      </c>
      <c r="P152" s="25"/>
      <c r="Q152" s="25">
        <v>0</v>
      </c>
      <c r="R152" s="25"/>
      <c r="S152" s="25">
        <v>0</v>
      </c>
      <c r="T152" s="25"/>
      <c r="U152" s="25">
        <v>18828873801</v>
      </c>
    </row>
    <row r="153" spans="1:21" ht="18.75" customHeight="1" x14ac:dyDescent="0.2">
      <c r="A153" s="59" t="s">
        <v>641</v>
      </c>
      <c r="C153" s="25">
        <v>0</v>
      </c>
      <c r="D153" s="34"/>
      <c r="E153" s="25">
        <v>0</v>
      </c>
      <c r="F153" s="34"/>
      <c r="G153" s="25">
        <v>0</v>
      </c>
      <c r="H153" s="25"/>
      <c r="I153" s="25">
        <v>0</v>
      </c>
      <c r="J153" s="25"/>
      <c r="K153" s="25">
        <v>0</v>
      </c>
      <c r="L153" s="25"/>
      <c r="M153" s="25">
        <v>0</v>
      </c>
      <c r="N153" s="25"/>
      <c r="O153" s="25">
        <v>0</v>
      </c>
      <c r="P153" s="25"/>
      <c r="Q153" s="25">
        <v>0</v>
      </c>
      <c r="R153" s="25"/>
      <c r="S153" s="25">
        <v>0</v>
      </c>
      <c r="T153" s="25"/>
      <c r="U153" s="25">
        <v>1941392792</v>
      </c>
    </row>
    <row r="154" spans="1:21" ht="18.75" customHeight="1" x14ac:dyDescent="0.2">
      <c r="A154" s="59" t="s">
        <v>674</v>
      </c>
      <c r="C154" s="25">
        <v>0</v>
      </c>
      <c r="D154" s="34"/>
      <c r="E154" s="25">
        <v>0</v>
      </c>
      <c r="F154" s="34"/>
      <c r="G154" s="25">
        <v>0</v>
      </c>
      <c r="H154" s="25"/>
      <c r="I154" s="25">
        <v>0</v>
      </c>
      <c r="J154" s="25"/>
      <c r="K154" s="25">
        <v>0</v>
      </c>
      <c r="L154" s="25"/>
      <c r="M154" s="25">
        <v>0</v>
      </c>
      <c r="N154" s="25"/>
      <c r="O154" s="25">
        <v>0</v>
      </c>
      <c r="P154" s="25"/>
      <c r="Q154" s="25">
        <v>0</v>
      </c>
      <c r="R154" s="25"/>
      <c r="S154" s="25">
        <v>0</v>
      </c>
      <c r="T154" s="25"/>
      <c r="U154" s="25">
        <v>5772919289</v>
      </c>
    </row>
    <row r="155" spans="1:21" ht="18.75" customHeight="1" x14ac:dyDescent="0.2">
      <c r="A155" s="59" t="s">
        <v>117</v>
      </c>
      <c r="C155" s="25">
        <v>91608000</v>
      </c>
      <c r="D155" s="34"/>
      <c r="E155" s="25">
        <v>1234.1922</v>
      </c>
      <c r="F155" s="34"/>
      <c r="G155" s="25">
        <v>6758650149.6000004</v>
      </c>
      <c r="H155" s="25"/>
      <c r="I155" s="25">
        <v>2758957000</v>
      </c>
      <c r="J155" s="25"/>
      <c r="K155" s="25">
        <v>2434889143</v>
      </c>
      <c r="L155" s="25"/>
      <c r="M155" s="25">
        <v>2359132</v>
      </c>
      <c r="N155" s="25"/>
      <c r="O155" s="25">
        <v>12765500</v>
      </c>
      <c r="P155" s="25"/>
      <c r="Q155" s="25">
        <v>3550555</v>
      </c>
      <c r="R155" s="25"/>
      <c r="S155" s="25">
        <v>-1343506924.5999999</v>
      </c>
      <c r="T155" s="25"/>
      <c r="U155" s="25">
        <v>-1329465725</v>
      </c>
    </row>
    <row r="156" spans="1:21" ht="18.75" customHeight="1" x14ac:dyDescent="0.2">
      <c r="A156" s="59" t="s">
        <v>611</v>
      </c>
      <c r="C156" s="25">
        <v>0</v>
      </c>
      <c r="D156" s="34"/>
      <c r="E156" s="25">
        <v>0</v>
      </c>
      <c r="F156" s="34"/>
      <c r="G156" s="25">
        <v>0</v>
      </c>
      <c r="H156" s="25"/>
      <c r="I156" s="25">
        <v>0</v>
      </c>
      <c r="J156" s="25"/>
      <c r="K156" s="25">
        <v>0</v>
      </c>
      <c r="L156" s="25"/>
      <c r="M156" s="25">
        <v>0</v>
      </c>
      <c r="N156" s="25"/>
      <c r="O156" s="25">
        <v>0</v>
      </c>
      <c r="P156" s="25"/>
      <c r="Q156" s="25">
        <v>0</v>
      </c>
      <c r="R156" s="25"/>
      <c r="S156" s="25">
        <v>0</v>
      </c>
      <c r="T156" s="25"/>
      <c r="U156" s="25">
        <v>766520732</v>
      </c>
    </row>
    <row r="157" spans="1:21" ht="18.75" customHeight="1" x14ac:dyDescent="0.2">
      <c r="A157" s="59" t="s">
        <v>642</v>
      </c>
      <c r="C157" s="25">
        <v>0</v>
      </c>
      <c r="D157" s="34"/>
      <c r="E157" s="25">
        <v>0</v>
      </c>
      <c r="F157" s="34"/>
      <c r="G157" s="25">
        <v>0</v>
      </c>
      <c r="H157" s="25"/>
      <c r="I157" s="25">
        <v>0</v>
      </c>
      <c r="J157" s="25"/>
      <c r="K157" s="25">
        <v>0</v>
      </c>
      <c r="L157" s="25"/>
      <c r="M157" s="25">
        <v>0</v>
      </c>
      <c r="N157" s="25"/>
      <c r="O157" s="25">
        <v>0</v>
      </c>
      <c r="P157" s="25"/>
      <c r="Q157" s="25">
        <v>0</v>
      </c>
      <c r="R157" s="25"/>
      <c r="S157" s="25">
        <v>0</v>
      </c>
      <c r="T157" s="25"/>
      <c r="U157" s="25">
        <v>1851184080</v>
      </c>
    </row>
    <row r="158" spans="1:21" ht="18.75" customHeight="1" x14ac:dyDescent="0.2">
      <c r="A158" s="59" t="s">
        <v>675</v>
      </c>
      <c r="C158" s="25">
        <v>0</v>
      </c>
      <c r="D158" s="34"/>
      <c r="E158" s="25">
        <v>0</v>
      </c>
      <c r="F158" s="34"/>
      <c r="G158" s="25">
        <v>0</v>
      </c>
      <c r="H158" s="25"/>
      <c r="I158" s="25">
        <v>0</v>
      </c>
      <c r="J158" s="25"/>
      <c r="K158" s="25">
        <v>0</v>
      </c>
      <c r="L158" s="25"/>
      <c r="M158" s="25">
        <v>0</v>
      </c>
      <c r="N158" s="25"/>
      <c r="O158" s="25">
        <v>0</v>
      </c>
      <c r="P158" s="25"/>
      <c r="Q158" s="25">
        <v>0</v>
      </c>
      <c r="R158" s="25"/>
      <c r="S158" s="25">
        <v>0</v>
      </c>
      <c r="T158" s="25"/>
      <c r="U158" s="25">
        <v>6988676296</v>
      </c>
    </row>
    <row r="159" spans="1:21" ht="18.75" customHeight="1" x14ac:dyDescent="0.2">
      <c r="A159" s="59" t="s">
        <v>159</v>
      </c>
      <c r="C159" s="25">
        <v>114604000</v>
      </c>
      <c r="D159" s="34"/>
      <c r="E159" s="25">
        <v>34.451499999999996</v>
      </c>
      <c r="F159" s="34"/>
      <c r="G159" s="25">
        <v>2004657987.9000001</v>
      </c>
      <c r="H159" s="25"/>
      <c r="I159" s="25">
        <v>3416365559</v>
      </c>
      <c r="J159" s="25"/>
      <c r="K159" s="25">
        <v>0</v>
      </c>
      <c r="L159" s="25"/>
      <c r="M159" s="25">
        <v>515612</v>
      </c>
      <c r="N159" s="25"/>
      <c r="O159" s="25">
        <v>0</v>
      </c>
      <c r="P159" s="25"/>
      <c r="Q159" s="25">
        <v>2016692</v>
      </c>
      <c r="R159" s="25"/>
      <c r="S159" s="25">
        <v>1411191959.0999999</v>
      </c>
      <c r="T159" s="25"/>
      <c r="U159" s="25">
        <v>1399302104</v>
      </c>
    </row>
    <row r="160" spans="1:21" ht="18.75" customHeight="1" x14ac:dyDescent="0.2">
      <c r="A160" s="59" t="s">
        <v>612</v>
      </c>
      <c r="C160" s="25">
        <v>0</v>
      </c>
      <c r="D160" s="34"/>
      <c r="E160" s="25">
        <v>0</v>
      </c>
      <c r="F160" s="34"/>
      <c r="G160" s="25">
        <v>0</v>
      </c>
      <c r="H160" s="25"/>
      <c r="I160" s="25">
        <v>0</v>
      </c>
      <c r="J160" s="25"/>
      <c r="K160" s="25">
        <v>0</v>
      </c>
      <c r="L160" s="25"/>
      <c r="M160" s="25">
        <v>0</v>
      </c>
      <c r="N160" s="25"/>
      <c r="O160" s="25">
        <v>0</v>
      </c>
      <c r="P160" s="25"/>
      <c r="Q160" s="25">
        <v>0</v>
      </c>
      <c r="R160" s="25"/>
      <c r="S160" s="25">
        <v>0</v>
      </c>
      <c r="T160" s="25"/>
      <c r="U160" s="25">
        <v>12124329</v>
      </c>
    </row>
    <row r="161" spans="1:21" ht="18.75" customHeight="1" x14ac:dyDescent="0.2">
      <c r="A161" s="59" t="s">
        <v>643</v>
      </c>
      <c r="C161" s="25">
        <v>0</v>
      </c>
      <c r="D161" s="34"/>
      <c r="E161" s="25">
        <v>0</v>
      </c>
      <c r="F161" s="34"/>
      <c r="G161" s="25">
        <v>0</v>
      </c>
      <c r="H161" s="25"/>
      <c r="I161" s="25">
        <v>0</v>
      </c>
      <c r="J161" s="25"/>
      <c r="K161" s="25">
        <v>0</v>
      </c>
      <c r="L161" s="25"/>
      <c r="M161" s="25">
        <v>0</v>
      </c>
      <c r="N161" s="25"/>
      <c r="O161" s="25">
        <v>0</v>
      </c>
      <c r="P161" s="25"/>
      <c r="Q161" s="25">
        <v>0</v>
      </c>
      <c r="R161" s="25"/>
      <c r="S161" s="25">
        <v>0</v>
      </c>
      <c r="T161" s="25"/>
      <c r="U161" s="25">
        <v>59478472</v>
      </c>
    </row>
    <row r="162" spans="1:21" ht="18.75" customHeight="1" x14ac:dyDescent="0.2">
      <c r="A162" s="59" t="s">
        <v>676</v>
      </c>
      <c r="C162" s="25">
        <v>0</v>
      </c>
      <c r="D162" s="34"/>
      <c r="E162" s="25">
        <v>0</v>
      </c>
      <c r="F162" s="34"/>
      <c r="G162" s="25">
        <v>0</v>
      </c>
      <c r="H162" s="25"/>
      <c r="I162" s="25">
        <v>0</v>
      </c>
      <c r="J162" s="25"/>
      <c r="K162" s="25">
        <v>0</v>
      </c>
      <c r="L162" s="25"/>
      <c r="M162" s="25">
        <v>0</v>
      </c>
      <c r="N162" s="25"/>
      <c r="O162" s="25">
        <v>0</v>
      </c>
      <c r="P162" s="25"/>
      <c r="Q162" s="25">
        <v>0</v>
      </c>
      <c r="R162" s="25"/>
      <c r="S162" s="25">
        <v>0</v>
      </c>
      <c r="T162" s="25"/>
      <c r="U162" s="25">
        <v>1782020640</v>
      </c>
    </row>
    <row r="163" spans="1:21" ht="18.75" customHeight="1" x14ac:dyDescent="0.2">
      <c r="A163" s="59" t="s">
        <v>606</v>
      </c>
      <c r="C163" s="25">
        <v>0</v>
      </c>
      <c r="D163" s="34"/>
      <c r="E163" s="25">
        <v>0</v>
      </c>
      <c r="F163" s="34"/>
      <c r="G163" s="25">
        <v>0</v>
      </c>
      <c r="H163" s="25"/>
      <c r="I163" s="25">
        <v>0</v>
      </c>
      <c r="J163" s="25"/>
      <c r="K163" s="25">
        <v>0</v>
      </c>
      <c r="L163" s="25"/>
      <c r="M163" s="25">
        <v>0</v>
      </c>
      <c r="N163" s="25"/>
      <c r="O163" s="25">
        <v>0</v>
      </c>
      <c r="P163" s="25"/>
      <c r="Q163" s="25">
        <v>0</v>
      </c>
      <c r="R163" s="25"/>
      <c r="S163" s="25">
        <v>0</v>
      </c>
      <c r="T163" s="25"/>
      <c r="U163" s="25">
        <v>4979934</v>
      </c>
    </row>
    <row r="164" spans="1:21" ht="18.75" customHeight="1" x14ac:dyDescent="0.2">
      <c r="A164" s="59" t="s">
        <v>670</v>
      </c>
      <c r="C164" s="25">
        <v>0</v>
      </c>
      <c r="D164" s="34"/>
      <c r="E164" s="25">
        <v>0</v>
      </c>
      <c r="F164" s="34"/>
      <c r="G164" s="25">
        <v>0</v>
      </c>
      <c r="H164" s="25"/>
      <c r="I164" s="25">
        <v>0</v>
      </c>
      <c r="J164" s="25"/>
      <c r="K164" s="25">
        <v>0</v>
      </c>
      <c r="L164" s="25"/>
      <c r="M164" s="25">
        <v>0</v>
      </c>
      <c r="N164" s="25"/>
      <c r="O164" s="25">
        <v>0</v>
      </c>
      <c r="P164" s="25"/>
      <c r="Q164" s="25">
        <v>0</v>
      </c>
      <c r="R164" s="25"/>
      <c r="S164" s="25">
        <v>0</v>
      </c>
      <c r="T164" s="25"/>
      <c r="U164" s="25">
        <v>38230855</v>
      </c>
    </row>
    <row r="165" spans="1:21" ht="18.75" customHeight="1" x14ac:dyDescent="0.2">
      <c r="A165" s="59" t="s">
        <v>113</v>
      </c>
      <c r="C165" s="25">
        <v>190000</v>
      </c>
      <c r="D165" s="34"/>
      <c r="E165" s="25">
        <v>700</v>
      </c>
      <c r="F165" s="34"/>
      <c r="G165" s="25">
        <v>131600000</v>
      </c>
      <c r="H165" s="25"/>
      <c r="I165" s="25">
        <v>71250000</v>
      </c>
      <c r="J165" s="25"/>
      <c r="K165" s="25">
        <v>197224972</v>
      </c>
      <c r="L165" s="25"/>
      <c r="M165" s="25">
        <v>65800</v>
      </c>
      <c r="N165" s="25"/>
      <c r="O165" s="25">
        <v>658000</v>
      </c>
      <c r="P165" s="25"/>
      <c r="Q165" s="25">
        <v>36692</v>
      </c>
      <c r="R165" s="25"/>
      <c r="S165" s="25">
        <v>4901228</v>
      </c>
      <c r="T165" s="25"/>
      <c r="U165" s="25">
        <v>5625028</v>
      </c>
    </row>
    <row r="166" spans="1:21" ht="18.75" customHeight="1" x14ac:dyDescent="0.2">
      <c r="A166" s="59" t="s">
        <v>578</v>
      </c>
      <c r="C166" s="25">
        <v>0</v>
      </c>
      <c r="D166" s="34"/>
      <c r="E166" s="25">
        <v>0</v>
      </c>
      <c r="F166" s="34"/>
      <c r="G166" s="25">
        <v>0</v>
      </c>
      <c r="H166" s="25"/>
      <c r="I166" s="25">
        <v>0</v>
      </c>
      <c r="J166" s="25"/>
      <c r="K166" s="25">
        <v>0</v>
      </c>
      <c r="L166" s="25"/>
      <c r="M166" s="25">
        <v>0</v>
      </c>
      <c r="N166" s="25"/>
      <c r="O166" s="25">
        <v>0</v>
      </c>
      <c r="P166" s="25"/>
      <c r="Q166" s="25">
        <v>0</v>
      </c>
      <c r="R166" s="25"/>
      <c r="S166" s="25">
        <v>0</v>
      </c>
      <c r="T166" s="25"/>
      <c r="U166" s="25">
        <v>319054300</v>
      </c>
    </row>
    <row r="167" spans="1:21" ht="18.75" customHeight="1" x14ac:dyDescent="0.2">
      <c r="A167" s="59" t="s">
        <v>607</v>
      </c>
      <c r="C167" s="25">
        <v>0</v>
      </c>
      <c r="D167" s="34"/>
      <c r="E167" s="25">
        <v>0</v>
      </c>
      <c r="F167" s="34"/>
      <c r="G167" s="25">
        <v>0</v>
      </c>
      <c r="H167" s="25"/>
      <c r="I167" s="25">
        <v>0</v>
      </c>
      <c r="J167" s="25"/>
      <c r="K167" s="25">
        <v>0</v>
      </c>
      <c r="L167" s="25"/>
      <c r="M167" s="25">
        <v>0</v>
      </c>
      <c r="N167" s="25"/>
      <c r="O167" s="25">
        <v>0</v>
      </c>
      <c r="P167" s="25"/>
      <c r="Q167" s="25">
        <v>0</v>
      </c>
      <c r="R167" s="25"/>
      <c r="S167" s="25">
        <v>0</v>
      </c>
      <c r="T167" s="25"/>
      <c r="U167" s="25">
        <v>4956872</v>
      </c>
    </row>
    <row r="168" spans="1:21" ht="18.75" customHeight="1" x14ac:dyDescent="0.2">
      <c r="A168" s="59" t="s">
        <v>638</v>
      </c>
      <c r="C168" s="25">
        <v>0</v>
      </c>
      <c r="D168" s="34"/>
      <c r="E168" s="25">
        <v>0</v>
      </c>
      <c r="F168" s="34"/>
      <c r="G168" s="25">
        <v>0</v>
      </c>
      <c r="H168" s="25"/>
      <c r="I168" s="25">
        <v>0</v>
      </c>
      <c r="J168" s="25"/>
      <c r="K168" s="25">
        <v>0</v>
      </c>
      <c r="L168" s="25"/>
      <c r="M168" s="25">
        <v>0</v>
      </c>
      <c r="N168" s="25"/>
      <c r="O168" s="25">
        <v>0</v>
      </c>
      <c r="P168" s="25"/>
      <c r="Q168" s="25">
        <v>0</v>
      </c>
      <c r="R168" s="25"/>
      <c r="S168" s="25">
        <v>0</v>
      </c>
      <c r="T168" s="25"/>
      <c r="U168" s="25">
        <v>1759386240</v>
      </c>
    </row>
    <row r="169" spans="1:21" ht="18.75" customHeight="1" x14ac:dyDescent="0.2">
      <c r="A169" s="59" t="s">
        <v>671</v>
      </c>
      <c r="C169" s="25">
        <v>0</v>
      </c>
      <c r="D169" s="34"/>
      <c r="E169" s="25">
        <v>0</v>
      </c>
      <c r="F169" s="34"/>
      <c r="G169" s="25">
        <v>0</v>
      </c>
      <c r="H169" s="25"/>
      <c r="I169" s="25">
        <v>0</v>
      </c>
      <c r="J169" s="25"/>
      <c r="K169" s="25">
        <v>0</v>
      </c>
      <c r="L169" s="25"/>
      <c r="M169" s="25">
        <v>0</v>
      </c>
      <c r="N169" s="25"/>
      <c r="O169" s="25">
        <v>0</v>
      </c>
      <c r="P169" s="25"/>
      <c r="Q169" s="25">
        <v>0</v>
      </c>
      <c r="R169" s="25"/>
      <c r="S169" s="25">
        <v>0</v>
      </c>
      <c r="T169" s="25"/>
      <c r="U169" s="25">
        <v>27150281</v>
      </c>
    </row>
    <row r="170" spans="1:21" ht="18.75" customHeight="1" x14ac:dyDescent="0.2">
      <c r="A170" s="59" t="s">
        <v>88</v>
      </c>
      <c r="C170" s="25">
        <v>200000</v>
      </c>
      <c r="D170" s="34"/>
      <c r="E170" s="25">
        <v>800</v>
      </c>
      <c r="F170" s="34"/>
      <c r="G170" s="25">
        <v>159200000</v>
      </c>
      <c r="H170" s="25"/>
      <c r="I170" s="25">
        <v>56000000</v>
      </c>
      <c r="J170" s="25"/>
      <c r="K170" s="25">
        <v>208764731</v>
      </c>
      <c r="L170" s="25"/>
      <c r="M170" s="25">
        <v>79600</v>
      </c>
      <c r="N170" s="25"/>
      <c r="O170" s="25">
        <v>796000</v>
      </c>
      <c r="P170" s="25"/>
      <c r="Q170" s="25">
        <v>28840</v>
      </c>
      <c r="R170" s="25"/>
      <c r="S170" s="25">
        <v>5559669</v>
      </c>
      <c r="T170" s="25"/>
      <c r="U170" s="25">
        <v>6435269</v>
      </c>
    </row>
    <row r="171" spans="1:21" ht="18.75" customHeight="1" x14ac:dyDescent="0.2">
      <c r="A171" s="59" t="s">
        <v>579</v>
      </c>
      <c r="C171" s="25">
        <v>0</v>
      </c>
      <c r="D171" s="34"/>
      <c r="E171" s="25">
        <v>0</v>
      </c>
      <c r="F171" s="34"/>
      <c r="G171" s="25">
        <v>0</v>
      </c>
      <c r="H171" s="25"/>
      <c r="I171" s="25">
        <v>0</v>
      </c>
      <c r="J171" s="25"/>
      <c r="K171" s="25">
        <v>0</v>
      </c>
      <c r="L171" s="25"/>
      <c r="M171" s="25">
        <v>0</v>
      </c>
      <c r="N171" s="25"/>
      <c r="O171" s="25">
        <v>0</v>
      </c>
      <c r="P171" s="25"/>
      <c r="Q171" s="25">
        <v>0</v>
      </c>
      <c r="R171" s="25"/>
      <c r="S171" s="25">
        <v>0</v>
      </c>
      <c r="T171" s="25"/>
      <c r="U171" s="25">
        <v>39950774</v>
      </c>
    </row>
    <row r="172" spans="1:21" ht="18.75" customHeight="1" x14ac:dyDescent="0.2">
      <c r="A172" s="59" t="s">
        <v>608</v>
      </c>
      <c r="C172" s="25">
        <v>0</v>
      </c>
      <c r="D172" s="34"/>
      <c r="E172" s="25">
        <v>0</v>
      </c>
      <c r="F172" s="34"/>
      <c r="G172" s="25">
        <v>0</v>
      </c>
      <c r="H172" s="25"/>
      <c r="I172" s="25">
        <v>0</v>
      </c>
      <c r="J172" s="25"/>
      <c r="K172" s="25">
        <v>0</v>
      </c>
      <c r="L172" s="25"/>
      <c r="M172" s="25">
        <v>0</v>
      </c>
      <c r="N172" s="25"/>
      <c r="O172" s="25">
        <v>0</v>
      </c>
      <c r="P172" s="25"/>
      <c r="Q172" s="25">
        <v>0</v>
      </c>
      <c r="R172" s="25"/>
      <c r="S172" s="25">
        <v>0</v>
      </c>
      <c r="T172" s="25"/>
      <c r="U172" s="25">
        <v>25960523</v>
      </c>
    </row>
    <row r="173" spans="1:21" ht="18.75" customHeight="1" x14ac:dyDescent="0.2">
      <c r="A173" s="59" t="s">
        <v>639</v>
      </c>
      <c r="C173" s="25">
        <v>0</v>
      </c>
      <c r="D173" s="34"/>
      <c r="E173" s="25">
        <v>0</v>
      </c>
      <c r="F173" s="34"/>
      <c r="G173" s="25">
        <v>0</v>
      </c>
      <c r="H173" s="25"/>
      <c r="I173" s="25">
        <v>0</v>
      </c>
      <c r="J173" s="25"/>
      <c r="K173" s="25">
        <v>0</v>
      </c>
      <c r="L173" s="25"/>
      <c r="M173" s="25">
        <v>0</v>
      </c>
      <c r="N173" s="25"/>
      <c r="O173" s="25">
        <v>0</v>
      </c>
      <c r="P173" s="25"/>
      <c r="Q173" s="25">
        <v>0</v>
      </c>
      <c r="R173" s="25"/>
      <c r="S173" s="25">
        <v>0</v>
      </c>
      <c r="T173" s="25"/>
      <c r="U173" s="25">
        <v>1227840979</v>
      </c>
    </row>
    <row r="174" spans="1:21" ht="18.75" customHeight="1" x14ac:dyDescent="0.2">
      <c r="A174" s="59" t="s">
        <v>672</v>
      </c>
      <c r="C174" s="25">
        <v>0</v>
      </c>
      <c r="D174" s="34"/>
      <c r="E174" s="25">
        <v>0</v>
      </c>
      <c r="F174" s="34"/>
      <c r="G174" s="25">
        <v>0</v>
      </c>
      <c r="H174" s="25"/>
      <c r="I174" s="25">
        <v>0</v>
      </c>
      <c r="J174" s="25"/>
      <c r="K174" s="25">
        <v>0</v>
      </c>
      <c r="L174" s="25"/>
      <c r="M174" s="25">
        <v>0</v>
      </c>
      <c r="N174" s="25"/>
      <c r="O174" s="25">
        <v>0</v>
      </c>
      <c r="P174" s="25"/>
      <c r="Q174" s="25">
        <v>0</v>
      </c>
      <c r="R174" s="25"/>
      <c r="S174" s="25">
        <v>0</v>
      </c>
      <c r="T174" s="25"/>
      <c r="U174" s="25">
        <v>96399121</v>
      </c>
    </row>
    <row r="175" spans="1:21" ht="18.75" customHeight="1" x14ac:dyDescent="0.2">
      <c r="A175" s="59" t="s">
        <v>140</v>
      </c>
      <c r="C175" s="25">
        <v>40061000</v>
      </c>
      <c r="D175" s="34"/>
      <c r="E175" s="25">
        <v>178.62150000000003</v>
      </c>
      <c r="F175" s="34"/>
      <c r="G175" s="25">
        <v>1948385480.5</v>
      </c>
      <c r="H175" s="25"/>
      <c r="I175" s="25">
        <v>3816038448</v>
      </c>
      <c r="J175" s="25"/>
      <c r="K175" s="25">
        <v>0</v>
      </c>
      <c r="L175" s="25"/>
      <c r="M175" s="25">
        <v>501573</v>
      </c>
      <c r="N175" s="25"/>
      <c r="O175" s="25">
        <v>0</v>
      </c>
      <c r="P175" s="25"/>
      <c r="Q175" s="25">
        <v>14534784</v>
      </c>
      <c r="R175" s="25"/>
      <c r="S175" s="25">
        <v>1867151394.5</v>
      </c>
      <c r="T175" s="25"/>
      <c r="U175" s="25">
        <v>1912937398</v>
      </c>
    </row>
    <row r="176" spans="1:21" ht="18.75" customHeight="1" x14ac:dyDescent="0.2">
      <c r="A176" s="59" t="s">
        <v>741</v>
      </c>
      <c r="C176" s="25">
        <v>0</v>
      </c>
      <c r="D176" s="34"/>
      <c r="E176" s="25">
        <v>0</v>
      </c>
      <c r="F176" s="34"/>
      <c r="G176" s="25">
        <v>0</v>
      </c>
      <c r="H176" s="25"/>
      <c r="I176" s="25">
        <v>0</v>
      </c>
      <c r="J176" s="25"/>
      <c r="K176" s="25">
        <v>0</v>
      </c>
      <c r="L176" s="25"/>
      <c r="M176" s="25">
        <v>0</v>
      </c>
      <c r="N176" s="25"/>
      <c r="O176" s="25">
        <v>0</v>
      </c>
      <c r="P176" s="25"/>
      <c r="Q176" s="25">
        <v>0</v>
      </c>
      <c r="R176" s="25"/>
      <c r="S176" s="25">
        <v>0</v>
      </c>
      <c r="T176" s="25"/>
      <c r="U176" s="25">
        <v>29992275</v>
      </c>
    </row>
    <row r="177" spans="1:21" ht="18.75" customHeight="1" x14ac:dyDescent="0.2">
      <c r="A177" s="59" t="s">
        <v>685</v>
      </c>
      <c r="C177" s="25">
        <v>0</v>
      </c>
      <c r="D177" s="34"/>
      <c r="E177" s="25">
        <v>0</v>
      </c>
      <c r="F177" s="34"/>
      <c r="G177" s="25">
        <v>0</v>
      </c>
      <c r="H177" s="25"/>
      <c r="I177" s="25">
        <v>0</v>
      </c>
      <c r="J177" s="25"/>
      <c r="K177" s="25">
        <v>0</v>
      </c>
      <c r="L177" s="25"/>
      <c r="M177" s="25">
        <v>0</v>
      </c>
      <c r="N177" s="25"/>
      <c r="O177" s="25">
        <v>0</v>
      </c>
      <c r="P177" s="25"/>
      <c r="Q177" s="25">
        <v>0</v>
      </c>
      <c r="R177" s="25"/>
      <c r="S177" s="25">
        <v>0</v>
      </c>
      <c r="T177" s="25"/>
      <c r="U177" s="25">
        <v>198320</v>
      </c>
    </row>
    <row r="178" spans="1:21" ht="18.75" customHeight="1" x14ac:dyDescent="0.2">
      <c r="A178" s="59" t="s">
        <v>32</v>
      </c>
      <c r="C178" s="25">
        <v>14008000</v>
      </c>
      <c r="D178" s="34"/>
      <c r="E178" s="25">
        <v>120.7453</v>
      </c>
      <c r="F178" s="34"/>
      <c r="G178" s="25">
        <v>1691400162.4000001</v>
      </c>
      <c r="H178" s="25"/>
      <c r="I178" s="25">
        <v>3601429901</v>
      </c>
      <c r="J178" s="25"/>
      <c r="K178" s="25">
        <v>0</v>
      </c>
      <c r="L178" s="25"/>
      <c r="M178" s="25">
        <v>435499</v>
      </c>
      <c r="N178" s="25"/>
      <c r="O178" s="25">
        <v>0</v>
      </c>
      <c r="P178" s="25"/>
      <c r="Q178" s="25">
        <v>0</v>
      </c>
      <c r="R178" s="25"/>
      <c r="S178" s="25">
        <v>-1910465237.5999999</v>
      </c>
      <c r="T178" s="25"/>
      <c r="U178" s="25">
        <v>-3121660494</v>
      </c>
    </row>
    <row r="179" spans="1:21" ht="18.75" customHeight="1" x14ac:dyDescent="0.2">
      <c r="A179" s="59" t="s">
        <v>534</v>
      </c>
      <c r="C179" s="25">
        <v>0</v>
      </c>
      <c r="D179" s="34"/>
      <c r="E179" s="25">
        <v>0</v>
      </c>
      <c r="F179" s="34"/>
      <c r="G179" s="25">
        <v>0</v>
      </c>
      <c r="H179" s="25"/>
      <c r="I179" s="25">
        <v>0</v>
      </c>
      <c r="J179" s="25"/>
      <c r="K179" s="25">
        <v>0</v>
      </c>
      <c r="L179" s="25"/>
      <c r="M179" s="25">
        <v>0</v>
      </c>
      <c r="N179" s="25"/>
      <c r="O179" s="25">
        <v>0</v>
      </c>
      <c r="P179" s="25"/>
      <c r="Q179" s="25">
        <v>0</v>
      </c>
      <c r="R179" s="25"/>
      <c r="S179" s="25">
        <v>0</v>
      </c>
      <c r="T179" s="25"/>
      <c r="U179" s="25">
        <v>90495150</v>
      </c>
    </row>
    <row r="180" spans="1:21" ht="18.75" customHeight="1" x14ac:dyDescent="0.2">
      <c r="A180" s="59" t="s">
        <v>535</v>
      </c>
      <c r="C180" s="25">
        <v>0</v>
      </c>
      <c r="D180" s="34"/>
      <c r="E180" s="25">
        <v>0</v>
      </c>
      <c r="F180" s="34"/>
      <c r="G180" s="25">
        <v>0</v>
      </c>
      <c r="H180" s="25"/>
      <c r="I180" s="25">
        <v>0</v>
      </c>
      <c r="J180" s="25"/>
      <c r="K180" s="25">
        <v>0</v>
      </c>
      <c r="L180" s="25"/>
      <c r="M180" s="25">
        <v>0</v>
      </c>
      <c r="N180" s="25"/>
      <c r="O180" s="25">
        <v>0</v>
      </c>
      <c r="P180" s="25"/>
      <c r="Q180" s="25">
        <v>0</v>
      </c>
      <c r="R180" s="25"/>
      <c r="S180" s="25">
        <v>0</v>
      </c>
      <c r="T180" s="25"/>
      <c r="U180" s="25">
        <v>93883819</v>
      </c>
    </row>
    <row r="181" spans="1:21" ht="18.75" customHeight="1" x14ac:dyDescent="0.2">
      <c r="A181" s="59" t="s">
        <v>742</v>
      </c>
      <c r="C181" s="25">
        <v>0</v>
      </c>
      <c r="D181" s="34"/>
      <c r="E181" s="25">
        <v>0</v>
      </c>
      <c r="F181" s="34"/>
      <c r="G181" s="25">
        <v>0</v>
      </c>
      <c r="H181" s="25"/>
      <c r="I181" s="25">
        <v>0</v>
      </c>
      <c r="J181" s="25"/>
      <c r="K181" s="25">
        <v>0</v>
      </c>
      <c r="L181" s="25"/>
      <c r="M181" s="25">
        <v>0</v>
      </c>
      <c r="N181" s="25"/>
      <c r="O181" s="25">
        <v>0</v>
      </c>
      <c r="P181" s="25"/>
      <c r="Q181" s="25">
        <v>0</v>
      </c>
      <c r="R181" s="25"/>
      <c r="S181" s="25">
        <v>0</v>
      </c>
      <c r="T181" s="25"/>
      <c r="U181" s="25">
        <v>10700770</v>
      </c>
    </row>
    <row r="182" spans="1:21" ht="18.75" customHeight="1" x14ac:dyDescent="0.2">
      <c r="A182" s="59" t="s">
        <v>91</v>
      </c>
      <c r="C182" s="25">
        <v>4000</v>
      </c>
      <c r="D182" s="34"/>
      <c r="E182" s="25">
        <v>4130</v>
      </c>
      <c r="F182" s="34"/>
      <c r="G182" s="25">
        <v>16520000</v>
      </c>
      <c r="H182" s="25"/>
      <c r="I182" s="25">
        <v>12000000</v>
      </c>
      <c r="J182" s="25"/>
      <c r="K182" s="25">
        <v>27435778</v>
      </c>
      <c r="L182" s="25"/>
      <c r="M182" s="25">
        <v>8260</v>
      </c>
      <c r="N182" s="25"/>
      <c r="O182" s="25">
        <v>82600</v>
      </c>
      <c r="P182" s="25"/>
      <c r="Q182" s="25">
        <v>3090</v>
      </c>
      <c r="R182" s="25"/>
      <c r="S182" s="25">
        <v>993362</v>
      </c>
      <c r="T182" s="25"/>
      <c r="U182" s="25">
        <v>1084222</v>
      </c>
    </row>
    <row r="183" spans="1:21" ht="18.75" customHeight="1" x14ac:dyDescent="0.2">
      <c r="A183" s="59" t="s">
        <v>559</v>
      </c>
      <c r="C183" s="25">
        <v>0</v>
      </c>
      <c r="D183" s="34"/>
      <c r="E183" s="25">
        <v>0</v>
      </c>
      <c r="F183" s="34"/>
      <c r="G183" s="25">
        <v>0</v>
      </c>
      <c r="H183" s="25"/>
      <c r="I183" s="25">
        <v>0</v>
      </c>
      <c r="J183" s="25"/>
      <c r="K183" s="25">
        <v>0</v>
      </c>
      <c r="L183" s="25"/>
      <c r="M183" s="25">
        <v>0</v>
      </c>
      <c r="N183" s="25"/>
      <c r="O183" s="25">
        <v>0</v>
      </c>
      <c r="P183" s="25"/>
      <c r="Q183" s="25">
        <v>0</v>
      </c>
      <c r="R183" s="25"/>
      <c r="S183" s="25">
        <v>0</v>
      </c>
      <c r="T183" s="25"/>
      <c r="U183" s="25">
        <v>-351790</v>
      </c>
    </row>
    <row r="184" spans="1:21" ht="18.75" customHeight="1" x14ac:dyDescent="0.2">
      <c r="A184" s="207" t="s">
        <v>731</v>
      </c>
      <c r="B184" s="208"/>
      <c r="C184" s="9"/>
      <c r="E184" s="9"/>
      <c r="G184" s="6">
        <f>SUM(G147:G183)</f>
        <v>127341572357.09999</v>
      </c>
      <c r="I184" s="6">
        <f>SUM(I147:I183)</f>
        <v>101198612026</v>
      </c>
      <c r="K184" s="6">
        <f>SUM(K147:K183)</f>
        <v>89001376730</v>
      </c>
      <c r="M184" s="6">
        <f>SUM(M147:M183)</f>
        <v>53321480</v>
      </c>
      <c r="O184" s="6">
        <f>SUM(O147:O183)</f>
        <v>423421100</v>
      </c>
      <c r="Q184" s="6">
        <f>SUM(Q147:Q183)</f>
        <v>209245295</v>
      </c>
      <c r="S184" s="6">
        <f>SUM(S147:S183)</f>
        <v>46910372283.699997</v>
      </c>
      <c r="U184" s="6">
        <f>SUM(U147:U183)</f>
        <v>274936315961</v>
      </c>
    </row>
    <row r="185" spans="1:21" ht="18.75" customHeight="1" x14ac:dyDescent="0.2">
      <c r="A185" s="112"/>
      <c r="B185" s="112"/>
      <c r="C185" s="145"/>
      <c r="D185" s="163"/>
      <c r="E185" s="145"/>
      <c r="F185" s="163"/>
      <c r="G185" s="145"/>
      <c r="H185" s="163"/>
      <c r="I185" s="145"/>
      <c r="J185" s="163"/>
      <c r="K185" s="145"/>
      <c r="L185" s="163"/>
      <c r="M185" s="145"/>
      <c r="N185" s="163"/>
      <c r="O185" s="145"/>
      <c r="P185" s="163"/>
      <c r="Q185" s="145"/>
      <c r="R185" s="163"/>
      <c r="S185" s="145"/>
      <c r="T185" s="163"/>
      <c r="U185" s="145"/>
    </row>
    <row r="186" spans="1:21" ht="18.75" customHeight="1" x14ac:dyDescent="0.2">
      <c r="A186" s="112"/>
      <c r="B186" s="112"/>
      <c r="C186" s="9"/>
      <c r="E186" s="9"/>
      <c r="G186" s="145"/>
      <c r="I186" s="145"/>
      <c r="K186" s="145"/>
      <c r="M186" s="145"/>
      <c r="O186" s="145"/>
      <c r="Q186" s="145"/>
      <c r="S186" s="145"/>
      <c r="U186" s="145"/>
    </row>
    <row r="187" spans="1:21" ht="18.75" customHeight="1" x14ac:dyDescent="0.2">
      <c r="A187" s="188">
        <f>A140+1</f>
        <v>31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</row>
    <row r="188" spans="1:21" ht="18.75" customHeight="1" x14ac:dyDescent="0.2">
      <c r="A188" s="178" t="s">
        <v>0</v>
      </c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</row>
    <row r="189" spans="1:21" ht="18.75" customHeight="1" x14ac:dyDescent="0.2">
      <c r="A189" s="178" t="s">
        <v>262</v>
      </c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</row>
    <row r="190" spans="1:21" ht="18.75" customHeight="1" x14ac:dyDescent="0.2">
      <c r="A190" s="178" t="s">
        <v>2</v>
      </c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</row>
    <row r="191" spans="1:21" ht="18.75" customHeight="1" x14ac:dyDescent="0.2">
      <c r="A191" s="179" t="s">
        <v>342</v>
      </c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</row>
    <row r="192" spans="1:21" ht="18.75" customHeight="1" x14ac:dyDescent="0.2">
      <c r="C192" s="182" t="s">
        <v>280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</row>
    <row r="193" spans="1:21" ht="18.75" customHeight="1" x14ac:dyDescent="0.2">
      <c r="A193" s="2" t="s">
        <v>343</v>
      </c>
      <c r="C193" s="60" t="s">
        <v>13</v>
      </c>
      <c r="E193" s="60" t="s">
        <v>64</v>
      </c>
      <c r="G193" s="60" t="s">
        <v>344</v>
      </c>
      <c r="I193" s="60" t="s">
        <v>345</v>
      </c>
      <c r="K193" s="60" t="s">
        <v>346</v>
      </c>
      <c r="M193" s="60" t="s">
        <v>347</v>
      </c>
      <c r="O193" s="60" t="s">
        <v>348</v>
      </c>
      <c r="Q193" s="60" t="s">
        <v>349</v>
      </c>
      <c r="S193" s="60" t="s">
        <v>350</v>
      </c>
      <c r="U193" s="60" t="s">
        <v>350</v>
      </c>
    </row>
    <row r="194" spans="1:21" ht="18.75" customHeight="1" x14ac:dyDescent="0.2">
      <c r="A194" s="59" t="s">
        <v>730</v>
      </c>
      <c r="C194" s="25"/>
      <c r="D194" s="34"/>
      <c r="E194" s="25"/>
      <c r="F194" s="149"/>
      <c r="G194" s="68">
        <f>G184</f>
        <v>127341572357.09999</v>
      </c>
      <c r="H194" s="68"/>
      <c r="I194" s="68">
        <f>I184</f>
        <v>101198612026</v>
      </c>
      <c r="J194" s="68"/>
      <c r="K194" s="68">
        <f>K184</f>
        <v>89001376730</v>
      </c>
      <c r="L194" s="68"/>
      <c r="M194" s="68">
        <f>M184</f>
        <v>53321480</v>
      </c>
      <c r="N194" s="68"/>
      <c r="O194" s="68">
        <f>O184</f>
        <v>423421100</v>
      </c>
      <c r="P194" s="68"/>
      <c r="Q194" s="68">
        <f>Q184</f>
        <v>209245295</v>
      </c>
      <c r="R194" s="68"/>
      <c r="S194" s="68">
        <f>S184</f>
        <v>46910372283.699997</v>
      </c>
      <c r="T194" s="68"/>
      <c r="U194" s="68">
        <f>U184</f>
        <v>274936315961</v>
      </c>
    </row>
    <row r="195" spans="1:21" ht="18.75" customHeight="1" x14ac:dyDescent="0.2">
      <c r="A195" s="59" t="s">
        <v>71</v>
      </c>
      <c r="C195" s="25">
        <v>1000</v>
      </c>
      <c r="D195" s="34"/>
      <c r="E195" s="25">
        <v>6130</v>
      </c>
      <c r="F195" s="34"/>
      <c r="G195" s="25">
        <v>6130000</v>
      </c>
      <c r="H195" s="25"/>
      <c r="I195" s="25">
        <v>250000</v>
      </c>
      <c r="J195" s="25"/>
      <c r="K195" s="25">
        <v>6858944</v>
      </c>
      <c r="L195" s="25"/>
      <c r="M195" s="25">
        <v>3065</v>
      </c>
      <c r="N195" s="25"/>
      <c r="O195" s="25">
        <v>30650</v>
      </c>
      <c r="P195" s="25"/>
      <c r="Q195" s="25">
        <v>63</v>
      </c>
      <c r="R195" s="25"/>
      <c r="S195" s="25">
        <v>-512659</v>
      </c>
      <c r="T195" s="25"/>
      <c r="U195" s="25">
        <v>-478944</v>
      </c>
    </row>
    <row r="196" spans="1:21" ht="18.75" customHeight="1" x14ac:dyDescent="0.2">
      <c r="A196" s="59" t="s">
        <v>154</v>
      </c>
      <c r="C196" s="25">
        <v>40000</v>
      </c>
      <c r="D196" s="34"/>
      <c r="E196" s="25">
        <v>0</v>
      </c>
      <c r="F196" s="34"/>
      <c r="G196" s="25">
        <v>0</v>
      </c>
      <c r="H196" s="25"/>
      <c r="I196" s="25">
        <v>32010000</v>
      </c>
      <c r="J196" s="25"/>
      <c r="K196" s="25">
        <v>0</v>
      </c>
      <c r="L196" s="25"/>
      <c r="M196" s="25">
        <v>0</v>
      </c>
      <c r="N196" s="25"/>
      <c r="O196" s="25">
        <v>0</v>
      </c>
      <c r="P196" s="25"/>
      <c r="Q196" s="25">
        <v>8242</v>
      </c>
      <c r="R196" s="25"/>
      <c r="S196" s="25">
        <v>32010000</v>
      </c>
      <c r="T196" s="25"/>
      <c r="U196" s="25">
        <v>32010000</v>
      </c>
    </row>
    <row r="197" spans="1:21" ht="18.75" customHeight="1" x14ac:dyDescent="0.2">
      <c r="A197" s="59" t="s">
        <v>560</v>
      </c>
      <c r="C197" s="25">
        <v>0</v>
      </c>
      <c r="D197" s="34"/>
      <c r="E197" s="25">
        <v>0</v>
      </c>
      <c r="F197" s="34"/>
      <c r="G197" s="25">
        <v>0</v>
      </c>
      <c r="H197" s="25"/>
      <c r="I197" s="25">
        <v>0</v>
      </c>
      <c r="J197" s="25"/>
      <c r="K197" s="25">
        <v>0</v>
      </c>
      <c r="L197" s="25"/>
      <c r="M197" s="25">
        <v>0</v>
      </c>
      <c r="N197" s="25"/>
      <c r="O197" s="25">
        <v>0</v>
      </c>
      <c r="P197" s="25"/>
      <c r="Q197" s="25">
        <v>0</v>
      </c>
      <c r="R197" s="25"/>
      <c r="S197" s="25">
        <v>0</v>
      </c>
      <c r="T197" s="25"/>
      <c r="U197" s="25">
        <v>52766409</v>
      </c>
    </row>
    <row r="198" spans="1:21" ht="18.75" customHeight="1" x14ac:dyDescent="0.2">
      <c r="A198" s="59" t="s">
        <v>653</v>
      </c>
      <c r="C198" s="25">
        <v>0</v>
      </c>
      <c r="D198" s="34"/>
      <c r="E198" s="25">
        <v>0</v>
      </c>
      <c r="F198" s="34"/>
      <c r="G198" s="25">
        <v>0</v>
      </c>
      <c r="H198" s="25"/>
      <c r="I198" s="25">
        <v>0</v>
      </c>
      <c r="J198" s="25"/>
      <c r="K198" s="25">
        <v>0</v>
      </c>
      <c r="L198" s="25"/>
      <c r="M198" s="25">
        <v>0</v>
      </c>
      <c r="N198" s="25"/>
      <c r="O198" s="25">
        <v>0</v>
      </c>
      <c r="P198" s="25"/>
      <c r="Q198" s="25">
        <v>0</v>
      </c>
      <c r="R198" s="25"/>
      <c r="S198" s="25">
        <v>0</v>
      </c>
      <c r="T198" s="25"/>
      <c r="U198" s="25">
        <v>-11200013</v>
      </c>
    </row>
    <row r="199" spans="1:21" ht="18.75" customHeight="1" x14ac:dyDescent="0.2">
      <c r="A199" s="59" t="s">
        <v>743</v>
      </c>
      <c r="C199" s="25">
        <v>0</v>
      </c>
      <c r="D199" s="34"/>
      <c r="E199" s="25">
        <v>0</v>
      </c>
      <c r="F199" s="34"/>
      <c r="G199" s="25">
        <v>0</v>
      </c>
      <c r="H199" s="25"/>
      <c r="I199" s="25">
        <v>0</v>
      </c>
      <c r="J199" s="25"/>
      <c r="K199" s="25">
        <v>0</v>
      </c>
      <c r="L199" s="25"/>
      <c r="M199" s="25">
        <v>0</v>
      </c>
      <c r="N199" s="25"/>
      <c r="O199" s="25">
        <v>0</v>
      </c>
      <c r="P199" s="25"/>
      <c r="Q199" s="25">
        <v>0</v>
      </c>
      <c r="R199" s="25"/>
      <c r="S199" s="25">
        <v>0</v>
      </c>
      <c r="T199" s="25"/>
      <c r="U199" s="25">
        <v>0</v>
      </c>
    </row>
    <row r="200" spans="1:21" ht="18.75" customHeight="1" x14ac:dyDescent="0.2">
      <c r="A200" s="59" t="s">
        <v>84</v>
      </c>
      <c r="C200" s="25">
        <v>533000</v>
      </c>
      <c r="D200" s="34"/>
      <c r="E200" s="25">
        <v>0</v>
      </c>
      <c r="F200" s="34"/>
      <c r="G200" s="25">
        <v>0</v>
      </c>
      <c r="H200" s="25"/>
      <c r="I200" s="25">
        <v>65594000</v>
      </c>
      <c r="J200" s="25"/>
      <c r="K200" s="25">
        <v>0</v>
      </c>
      <c r="L200" s="25"/>
      <c r="M200" s="25">
        <v>0</v>
      </c>
      <c r="N200" s="25"/>
      <c r="O200" s="25">
        <v>0</v>
      </c>
      <c r="P200" s="25"/>
      <c r="Q200" s="25">
        <v>16886</v>
      </c>
      <c r="R200" s="25"/>
      <c r="S200" s="25">
        <v>65594000</v>
      </c>
      <c r="T200" s="25"/>
      <c r="U200" s="25">
        <v>65594000</v>
      </c>
    </row>
    <row r="201" spans="1:21" ht="18.75" customHeight="1" x14ac:dyDescent="0.2">
      <c r="A201" s="59" t="s">
        <v>619</v>
      </c>
      <c r="C201" s="25">
        <v>0</v>
      </c>
      <c r="D201" s="34"/>
      <c r="E201" s="25">
        <v>0</v>
      </c>
      <c r="F201" s="34"/>
      <c r="G201" s="25">
        <v>0</v>
      </c>
      <c r="H201" s="25"/>
      <c r="I201" s="25">
        <v>0</v>
      </c>
      <c r="J201" s="25"/>
      <c r="K201" s="25">
        <v>0</v>
      </c>
      <c r="L201" s="25"/>
      <c r="M201" s="25">
        <v>0</v>
      </c>
      <c r="N201" s="25"/>
      <c r="O201" s="25">
        <v>0</v>
      </c>
      <c r="P201" s="25"/>
      <c r="Q201" s="25">
        <v>0</v>
      </c>
      <c r="R201" s="25"/>
      <c r="S201" s="25">
        <v>0</v>
      </c>
      <c r="T201" s="25"/>
      <c r="U201" s="25">
        <v>352956989</v>
      </c>
    </row>
    <row r="202" spans="1:21" ht="18.75" customHeight="1" x14ac:dyDescent="0.2">
      <c r="A202" s="59" t="s">
        <v>657</v>
      </c>
      <c r="C202" s="25">
        <v>0</v>
      </c>
      <c r="D202" s="34"/>
      <c r="E202" s="25">
        <v>0</v>
      </c>
      <c r="F202" s="34"/>
      <c r="G202" s="25">
        <v>0</v>
      </c>
      <c r="H202" s="25"/>
      <c r="I202" s="25">
        <v>0</v>
      </c>
      <c r="J202" s="25"/>
      <c r="K202" s="25">
        <v>0</v>
      </c>
      <c r="L202" s="25"/>
      <c r="M202" s="25">
        <v>0</v>
      </c>
      <c r="N202" s="25"/>
      <c r="O202" s="25">
        <v>0</v>
      </c>
      <c r="P202" s="25"/>
      <c r="Q202" s="25">
        <v>0</v>
      </c>
      <c r="R202" s="25"/>
      <c r="S202" s="25">
        <v>0</v>
      </c>
      <c r="T202" s="25"/>
      <c r="U202" s="25">
        <v>64773571</v>
      </c>
    </row>
    <row r="203" spans="1:21" ht="18.75" customHeight="1" x14ac:dyDescent="0.2">
      <c r="A203" s="59" t="s">
        <v>620</v>
      </c>
      <c r="C203" s="25">
        <v>0</v>
      </c>
      <c r="D203" s="34"/>
      <c r="E203" s="25">
        <v>0</v>
      </c>
      <c r="F203" s="34"/>
      <c r="G203" s="25">
        <v>0</v>
      </c>
      <c r="H203" s="25"/>
      <c r="I203" s="25">
        <v>0</v>
      </c>
      <c r="J203" s="25"/>
      <c r="K203" s="25">
        <v>0</v>
      </c>
      <c r="L203" s="25"/>
      <c r="M203" s="25">
        <v>0</v>
      </c>
      <c r="N203" s="25"/>
      <c r="O203" s="25">
        <v>0</v>
      </c>
      <c r="P203" s="25"/>
      <c r="Q203" s="25">
        <v>0</v>
      </c>
      <c r="R203" s="25"/>
      <c r="S203" s="25">
        <v>0</v>
      </c>
      <c r="T203" s="25"/>
      <c r="U203" s="25">
        <v>5878426</v>
      </c>
    </row>
    <row r="204" spans="1:21" ht="18.75" customHeight="1" x14ac:dyDescent="0.2">
      <c r="A204" s="59" t="s">
        <v>636</v>
      </c>
      <c r="C204" s="25">
        <v>0</v>
      </c>
      <c r="D204" s="34"/>
      <c r="E204" s="25">
        <v>0</v>
      </c>
      <c r="F204" s="34"/>
      <c r="G204" s="25">
        <v>0</v>
      </c>
      <c r="H204" s="25"/>
      <c r="I204" s="25">
        <v>0</v>
      </c>
      <c r="J204" s="25"/>
      <c r="K204" s="25">
        <v>0</v>
      </c>
      <c r="L204" s="25"/>
      <c r="M204" s="25">
        <v>0</v>
      </c>
      <c r="N204" s="25"/>
      <c r="O204" s="25">
        <v>0</v>
      </c>
      <c r="P204" s="25"/>
      <c r="Q204" s="25">
        <v>0</v>
      </c>
      <c r="R204" s="25"/>
      <c r="S204" s="25">
        <v>0</v>
      </c>
      <c r="T204" s="25"/>
      <c r="U204" s="25">
        <v>-106158650</v>
      </c>
    </row>
    <row r="205" spans="1:21" ht="18.75" customHeight="1" x14ac:dyDescent="0.2">
      <c r="A205" s="59" t="s">
        <v>728</v>
      </c>
      <c r="C205" s="25">
        <v>0</v>
      </c>
      <c r="D205" s="34"/>
      <c r="E205" s="25">
        <v>0</v>
      </c>
      <c r="F205" s="34"/>
      <c r="G205" s="25">
        <v>0</v>
      </c>
      <c r="H205" s="25"/>
      <c r="I205" s="25">
        <v>0</v>
      </c>
      <c r="J205" s="25"/>
      <c r="K205" s="25">
        <v>0</v>
      </c>
      <c r="L205" s="25"/>
      <c r="M205" s="25">
        <v>0</v>
      </c>
      <c r="N205" s="25"/>
      <c r="O205" s="25">
        <v>0</v>
      </c>
      <c r="P205" s="25"/>
      <c r="Q205" s="25">
        <v>0</v>
      </c>
      <c r="R205" s="25"/>
      <c r="S205" s="25">
        <v>0</v>
      </c>
      <c r="T205" s="25"/>
      <c r="U205" s="25">
        <v>260185000</v>
      </c>
    </row>
    <row r="206" spans="1:21" ht="18.75" customHeight="1" x14ac:dyDescent="0.2">
      <c r="A206" s="59" t="s">
        <v>744</v>
      </c>
      <c r="C206" s="25">
        <v>0</v>
      </c>
      <c r="D206" s="34"/>
      <c r="E206" s="25">
        <v>0</v>
      </c>
      <c r="F206" s="34"/>
      <c r="G206" s="25">
        <v>0</v>
      </c>
      <c r="H206" s="25"/>
      <c r="I206" s="25">
        <v>0</v>
      </c>
      <c r="J206" s="25"/>
      <c r="K206" s="25">
        <v>0</v>
      </c>
      <c r="L206" s="25"/>
      <c r="M206" s="25">
        <v>0</v>
      </c>
      <c r="N206" s="25"/>
      <c r="O206" s="25">
        <v>0</v>
      </c>
      <c r="P206" s="25"/>
      <c r="Q206" s="25">
        <v>0</v>
      </c>
      <c r="R206" s="25"/>
      <c r="S206" s="25">
        <v>0</v>
      </c>
      <c r="T206" s="25"/>
      <c r="U206" s="25">
        <v>486272081</v>
      </c>
    </row>
    <row r="207" spans="1:21" ht="18.75" customHeight="1" x14ac:dyDescent="0.2">
      <c r="A207" s="59" t="s">
        <v>693</v>
      </c>
      <c r="C207" s="25">
        <v>0</v>
      </c>
      <c r="D207" s="34"/>
      <c r="E207" s="25">
        <v>0</v>
      </c>
      <c r="F207" s="34"/>
      <c r="G207" s="25">
        <v>0</v>
      </c>
      <c r="H207" s="25"/>
      <c r="I207" s="25">
        <v>0</v>
      </c>
      <c r="J207" s="25"/>
      <c r="K207" s="25">
        <v>0</v>
      </c>
      <c r="L207" s="25"/>
      <c r="M207" s="25">
        <v>0</v>
      </c>
      <c r="N207" s="25"/>
      <c r="O207" s="25">
        <v>0</v>
      </c>
      <c r="P207" s="25"/>
      <c r="Q207" s="25">
        <v>0</v>
      </c>
      <c r="R207" s="25"/>
      <c r="S207" s="25">
        <v>0</v>
      </c>
      <c r="T207" s="25"/>
      <c r="U207" s="25">
        <v>105619000</v>
      </c>
    </row>
    <row r="208" spans="1:21" ht="18.75" customHeight="1" x14ac:dyDescent="0.2">
      <c r="A208" s="59" t="s">
        <v>745</v>
      </c>
      <c r="C208" s="25">
        <v>0</v>
      </c>
      <c r="D208" s="34"/>
      <c r="E208" s="25">
        <v>0</v>
      </c>
      <c r="F208" s="34"/>
      <c r="G208" s="25">
        <v>0</v>
      </c>
      <c r="H208" s="25"/>
      <c r="I208" s="25">
        <v>0</v>
      </c>
      <c r="J208" s="25"/>
      <c r="K208" s="25">
        <v>0</v>
      </c>
      <c r="L208" s="25"/>
      <c r="M208" s="25">
        <v>0</v>
      </c>
      <c r="N208" s="25"/>
      <c r="O208" s="25">
        <v>0</v>
      </c>
      <c r="P208" s="25"/>
      <c r="Q208" s="25">
        <v>0</v>
      </c>
      <c r="R208" s="25"/>
      <c r="S208" s="25">
        <v>0</v>
      </c>
      <c r="T208" s="25"/>
      <c r="U208" s="25">
        <v>20693469</v>
      </c>
    </row>
    <row r="209" spans="1:21" ht="18.75" customHeight="1" x14ac:dyDescent="0.2">
      <c r="A209" s="59" t="s">
        <v>637</v>
      </c>
      <c r="C209" s="25">
        <v>0</v>
      </c>
      <c r="D209" s="34"/>
      <c r="E209" s="25">
        <v>0</v>
      </c>
      <c r="F209" s="34"/>
      <c r="G209" s="25">
        <v>0</v>
      </c>
      <c r="H209" s="25"/>
      <c r="I209" s="25">
        <v>0</v>
      </c>
      <c r="J209" s="25"/>
      <c r="K209" s="25">
        <v>0</v>
      </c>
      <c r="L209" s="25"/>
      <c r="M209" s="25">
        <v>0</v>
      </c>
      <c r="N209" s="25"/>
      <c r="O209" s="25">
        <v>0</v>
      </c>
      <c r="P209" s="25"/>
      <c r="Q209" s="25">
        <v>0</v>
      </c>
      <c r="R209" s="25"/>
      <c r="S209" s="25">
        <v>0</v>
      </c>
      <c r="T209" s="25"/>
      <c r="U209" s="25">
        <v>732804255</v>
      </c>
    </row>
    <row r="210" spans="1:21" ht="18.75" customHeight="1" x14ac:dyDescent="0.2">
      <c r="A210" s="59" t="s">
        <v>746</v>
      </c>
      <c r="C210" s="25">
        <v>0</v>
      </c>
      <c r="D210" s="34"/>
      <c r="E210" s="25">
        <v>0</v>
      </c>
      <c r="F210" s="34"/>
      <c r="G210" s="25">
        <v>0</v>
      </c>
      <c r="H210" s="25"/>
      <c r="I210" s="25">
        <v>0</v>
      </c>
      <c r="J210" s="25"/>
      <c r="K210" s="25">
        <v>0</v>
      </c>
      <c r="L210" s="25"/>
      <c r="M210" s="25">
        <v>0</v>
      </c>
      <c r="N210" s="25"/>
      <c r="O210" s="25">
        <v>0</v>
      </c>
      <c r="P210" s="25"/>
      <c r="Q210" s="25">
        <v>0</v>
      </c>
      <c r="R210" s="25"/>
      <c r="S210" s="25">
        <v>0</v>
      </c>
      <c r="T210" s="25"/>
      <c r="U210" s="25">
        <v>37436345</v>
      </c>
    </row>
    <row r="211" spans="1:21" ht="18.75" customHeight="1" x14ac:dyDescent="0.2">
      <c r="A211" s="59" t="s">
        <v>725</v>
      </c>
      <c r="C211" s="25">
        <v>0</v>
      </c>
      <c r="D211" s="34"/>
      <c r="E211" s="25">
        <v>0</v>
      </c>
      <c r="F211" s="34"/>
      <c r="G211" s="25">
        <v>0</v>
      </c>
      <c r="H211" s="25"/>
      <c r="I211" s="25">
        <v>0</v>
      </c>
      <c r="J211" s="25"/>
      <c r="K211" s="25">
        <v>0</v>
      </c>
      <c r="L211" s="25"/>
      <c r="M211" s="25">
        <v>0</v>
      </c>
      <c r="N211" s="25"/>
      <c r="O211" s="25">
        <v>0</v>
      </c>
      <c r="P211" s="25"/>
      <c r="Q211" s="25">
        <v>0</v>
      </c>
      <c r="R211" s="25"/>
      <c r="S211" s="25">
        <v>0</v>
      </c>
      <c r="T211" s="25"/>
      <c r="U211" s="25">
        <v>-878516</v>
      </c>
    </row>
    <row r="212" spans="1:21" ht="18.75" customHeight="1" x14ac:dyDescent="0.2">
      <c r="A212" s="59" t="s">
        <v>726</v>
      </c>
      <c r="C212" s="25">
        <v>0</v>
      </c>
      <c r="D212" s="34"/>
      <c r="E212" s="25">
        <v>0</v>
      </c>
      <c r="F212" s="34"/>
      <c r="G212" s="25">
        <v>0</v>
      </c>
      <c r="H212" s="25"/>
      <c r="I212" s="25">
        <v>0</v>
      </c>
      <c r="J212" s="25"/>
      <c r="K212" s="25">
        <v>0</v>
      </c>
      <c r="L212" s="25"/>
      <c r="M212" s="25">
        <v>0</v>
      </c>
      <c r="N212" s="25"/>
      <c r="O212" s="25">
        <v>0</v>
      </c>
      <c r="P212" s="25"/>
      <c r="Q212" s="25">
        <v>0</v>
      </c>
      <c r="R212" s="25"/>
      <c r="S212" s="25">
        <v>0</v>
      </c>
      <c r="T212" s="25"/>
      <c r="U212" s="25">
        <v>-6085983</v>
      </c>
    </row>
    <row r="213" spans="1:21" ht="18.75" customHeight="1" x14ac:dyDescent="0.2">
      <c r="A213" s="59" t="s">
        <v>93</v>
      </c>
      <c r="C213" s="25">
        <v>200000</v>
      </c>
      <c r="D213" s="34"/>
      <c r="E213" s="25">
        <v>900</v>
      </c>
      <c r="F213" s="34"/>
      <c r="G213" s="25">
        <v>180000000</v>
      </c>
      <c r="H213" s="25"/>
      <c r="I213" s="25">
        <v>4000000</v>
      </c>
      <c r="J213" s="25"/>
      <c r="K213" s="25">
        <v>225063930</v>
      </c>
      <c r="L213" s="25"/>
      <c r="M213" s="25">
        <v>90000</v>
      </c>
      <c r="N213" s="25"/>
      <c r="O213" s="25">
        <v>900000</v>
      </c>
      <c r="P213" s="25"/>
      <c r="Q213" s="25">
        <v>1030</v>
      </c>
      <c r="R213" s="25"/>
      <c r="S213" s="25">
        <v>-42053930</v>
      </c>
      <c r="T213" s="25"/>
      <c r="U213" s="25">
        <v>-41063930</v>
      </c>
    </row>
    <row r="214" spans="1:21" ht="18.75" customHeight="1" x14ac:dyDescent="0.2">
      <c r="A214" s="59" t="s">
        <v>692</v>
      </c>
      <c r="C214" s="25">
        <v>0</v>
      </c>
      <c r="D214" s="34"/>
      <c r="E214" s="25">
        <v>0</v>
      </c>
      <c r="F214" s="34"/>
      <c r="G214" s="25">
        <v>0</v>
      </c>
      <c r="H214" s="25"/>
      <c r="I214" s="25">
        <v>0</v>
      </c>
      <c r="J214" s="25"/>
      <c r="K214" s="25">
        <v>0</v>
      </c>
      <c r="L214" s="25"/>
      <c r="M214" s="25">
        <v>0</v>
      </c>
      <c r="N214" s="25"/>
      <c r="O214" s="25">
        <v>0</v>
      </c>
      <c r="P214" s="25"/>
      <c r="Q214" s="25">
        <v>0</v>
      </c>
      <c r="R214" s="25"/>
      <c r="S214" s="25">
        <v>0</v>
      </c>
      <c r="T214" s="25"/>
      <c r="U214" s="25">
        <v>6000000</v>
      </c>
    </row>
    <row r="215" spans="1:21" ht="18.75" customHeight="1" x14ac:dyDescent="0.2">
      <c r="A215" s="59" t="s">
        <v>727</v>
      </c>
      <c r="C215" s="25">
        <v>0</v>
      </c>
      <c r="D215" s="34"/>
      <c r="E215" s="25">
        <v>0</v>
      </c>
      <c r="F215" s="34"/>
      <c r="G215" s="25">
        <v>0</v>
      </c>
      <c r="H215" s="25"/>
      <c r="I215" s="25">
        <v>0</v>
      </c>
      <c r="J215" s="25"/>
      <c r="K215" s="25">
        <v>0</v>
      </c>
      <c r="L215" s="25"/>
      <c r="M215" s="25">
        <v>0</v>
      </c>
      <c r="N215" s="25"/>
      <c r="O215" s="25">
        <v>0</v>
      </c>
      <c r="P215" s="25"/>
      <c r="Q215" s="25">
        <v>0</v>
      </c>
      <c r="R215" s="25"/>
      <c r="S215" s="25">
        <v>0</v>
      </c>
      <c r="T215" s="25"/>
      <c r="U215" s="25">
        <v>1500000</v>
      </c>
    </row>
    <row r="216" spans="1:21" ht="18.75" customHeight="1" x14ac:dyDescent="0.2">
      <c r="A216" s="59" t="s">
        <v>82</v>
      </c>
      <c r="C216" s="25">
        <v>20000</v>
      </c>
      <c r="D216" s="34"/>
      <c r="E216" s="25">
        <v>950</v>
      </c>
      <c r="F216" s="34"/>
      <c r="G216" s="25">
        <v>19000000</v>
      </c>
      <c r="H216" s="25"/>
      <c r="I216" s="25">
        <v>1200000</v>
      </c>
      <c r="J216" s="25"/>
      <c r="K216" s="25">
        <v>22506393</v>
      </c>
      <c r="L216" s="25"/>
      <c r="M216" s="25">
        <v>9500</v>
      </c>
      <c r="N216" s="25"/>
      <c r="O216" s="25">
        <v>95000</v>
      </c>
      <c r="P216" s="25"/>
      <c r="Q216" s="25">
        <v>308</v>
      </c>
      <c r="R216" s="25"/>
      <c r="S216" s="25">
        <v>-2410893</v>
      </c>
      <c r="T216" s="25"/>
      <c r="U216" s="25">
        <v>-2306393</v>
      </c>
    </row>
    <row r="217" spans="1:21" ht="18.75" customHeight="1" x14ac:dyDescent="0.2">
      <c r="A217" s="59" t="s">
        <v>747</v>
      </c>
      <c r="C217" s="25">
        <v>0</v>
      </c>
      <c r="D217" s="34"/>
      <c r="E217" s="25">
        <v>0</v>
      </c>
      <c r="F217" s="34"/>
      <c r="G217" s="25">
        <v>0</v>
      </c>
      <c r="H217" s="25"/>
      <c r="I217" s="25">
        <v>0</v>
      </c>
      <c r="J217" s="25"/>
      <c r="K217" s="25">
        <v>0</v>
      </c>
      <c r="L217" s="25"/>
      <c r="M217" s="25">
        <v>0</v>
      </c>
      <c r="N217" s="25"/>
      <c r="O217" s="25">
        <v>0</v>
      </c>
      <c r="P217" s="25"/>
      <c r="Q217" s="25">
        <v>0</v>
      </c>
      <c r="R217" s="25"/>
      <c r="S217" s="25">
        <v>0</v>
      </c>
      <c r="T217" s="25"/>
      <c r="U217" s="25">
        <v>132569586</v>
      </c>
    </row>
    <row r="218" spans="1:21" ht="18.75" customHeight="1" x14ac:dyDescent="0.2">
      <c r="A218" s="59" t="s">
        <v>98</v>
      </c>
      <c r="C218" s="25">
        <v>440000</v>
      </c>
      <c r="D218" s="34"/>
      <c r="E218" s="25">
        <v>1612</v>
      </c>
      <c r="F218" s="34"/>
      <c r="G218" s="25">
        <v>709280000</v>
      </c>
      <c r="H218" s="25"/>
      <c r="I218" s="25">
        <v>227000000</v>
      </c>
      <c r="J218" s="25"/>
      <c r="K218" s="25">
        <v>1030508959</v>
      </c>
      <c r="L218" s="25"/>
      <c r="M218" s="25">
        <v>354640</v>
      </c>
      <c r="N218" s="25"/>
      <c r="O218" s="25">
        <v>3546400</v>
      </c>
      <c r="P218" s="25"/>
      <c r="Q218" s="25">
        <v>58450</v>
      </c>
      <c r="R218" s="25"/>
      <c r="S218" s="25">
        <v>-98129999</v>
      </c>
      <c r="T218" s="25"/>
      <c r="U218" s="25">
        <v>-94228959</v>
      </c>
    </row>
    <row r="219" spans="1:21" ht="18.75" customHeight="1" x14ac:dyDescent="0.2">
      <c r="A219" s="59" t="s">
        <v>131</v>
      </c>
      <c r="C219" s="25">
        <v>240000</v>
      </c>
      <c r="D219" s="34"/>
      <c r="E219" s="25">
        <v>1812</v>
      </c>
      <c r="F219" s="34"/>
      <c r="G219" s="25">
        <v>434880000</v>
      </c>
      <c r="H219" s="25"/>
      <c r="I219" s="25">
        <v>81500000</v>
      </c>
      <c r="J219" s="25"/>
      <c r="K219" s="25">
        <v>562095796</v>
      </c>
      <c r="L219" s="25"/>
      <c r="M219" s="25">
        <v>217440</v>
      </c>
      <c r="N219" s="25"/>
      <c r="O219" s="25">
        <v>2174400</v>
      </c>
      <c r="P219" s="25"/>
      <c r="Q219" s="25">
        <v>20984</v>
      </c>
      <c r="R219" s="25"/>
      <c r="S219" s="25">
        <v>-48107636</v>
      </c>
      <c r="T219" s="25"/>
      <c r="U219" s="25">
        <v>-45715796</v>
      </c>
    </row>
    <row r="220" spans="1:21" ht="18.75" customHeight="1" x14ac:dyDescent="0.2">
      <c r="A220" s="59" t="s">
        <v>538</v>
      </c>
      <c r="C220" s="25">
        <v>0</v>
      </c>
      <c r="D220" s="34"/>
      <c r="E220" s="25">
        <v>0</v>
      </c>
      <c r="F220" s="34"/>
      <c r="G220" s="25">
        <v>0</v>
      </c>
      <c r="H220" s="25"/>
      <c r="I220" s="25">
        <v>0</v>
      </c>
      <c r="J220" s="25"/>
      <c r="K220" s="25">
        <v>0</v>
      </c>
      <c r="L220" s="25"/>
      <c r="M220" s="25">
        <v>0</v>
      </c>
      <c r="N220" s="25"/>
      <c r="O220" s="25">
        <v>0</v>
      </c>
      <c r="P220" s="25"/>
      <c r="Q220" s="25">
        <v>0</v>
      </c>
      <c r="R220" s="25"/>
      <c r="S220" s="25">
        <v>0</v>
      </c>
      <c r="T220" s="25"/>
      <c r="U220" s="25">
        <v>-569853225</v>
      </c>
    </row>
    <row r="221" spans="1:21" ht="18.75" customHeight="1" x14ac:dyDescent="0.2">
      <c r="A221" s="59" t="s">
        <v>585</v>
      </c>
      <c r="C221" s="25">
        <v>0</v>
      </c>
      <c r="D221" s="34"/>
      <c r="E221" s="25">
        <v>0</v>
      </c>
      <c r="F221" s="34"/>
      <c r="G221" s="25">
        <v>0</v>
      </c>
      <c r="H221" s="25"/>
      <c r="I221" s="25">
        <v>0</v>
      </c>
      <c r="J221" s="25"/>
      <c r="K221" s="25">
        <v>0</v>
      </c>
      <c r="L221" s="25"/>
      <c r="M221" s="25">
        <v>0</v>
      </c>
      <c r="N221" s="25"/>
      <c r="O221" s="25">
        <v>0</v>
      </c>
      <c r="P221" s="25"/>
      <c r="Q221" s="25">
        <v>0</v>
      </c>
      <c r="R221" s="25"/>
      <c r="S221" s="25">
        <v>0</v>
      </c>
      <c r="T221" s="25"/>
      <c r="U221" s="25">
        <v>4054157</v>
      </c>
    </row>
    <row r="222" spans="1:21" ht="18.75" customHeight="1" x14ac:dyDescent="0.2">
      <c r="A222" s="59" t="s">
        <v>748</v>
      </c>
      <c r="C222" s="25">
        <v>0</v>
      </c>
      <c r="D222" s="34"/>
      <c r="E222" s="25">
        <v>0</v>
      </c>
      <c r="F222" s="34"/>
      <c r="G222" s="25">
        <v>0</v>
      </c>
      <c r="H222" s="25"/>
      <c r="I222" s="25">
        <v>0</v>
      </c>
      <c r="J222" s="25"/>
      <c r="K222" s="25">
        <v>0</v>
      </c>
      <c r="L222" s="25"/>
      <c r="M222" s="25">
        <v>0</v>
      </c>
      <c r="N222" s="25"/>
      <c r="O222" s="25">
        <v>0</v>
      </c>
      <c r="P222" s="25"/>
      <c r="Q222" s="25">
        <v>0</v>
      </c>
      <c r="R222" s="25"/>
      <c r="S222" s="25">
        <v>0</v>
      </c>
      <c r="T222" s="25"/>
      <c r="U222" s="25">
        <v>961911776</v>
      </c>
    </row>
    <row r="223" spans="1:21" ht="18.75" customHeight="1" x14ac:dyDescent="0.2">
      <c r="A223" s="59" t="s">
        <v>110</v>
      </c>
      <c r="C223" s="25">
        <v>1000</v>
      </c>
      <c r="D223" s="34"/>
      <c r="E223" s="25">
        <v>678</v>
      </c>
      <c r="F223" s="34"/>
      <c r="G223" s="25">
        <v>678000</v>
      </c>
      <c r="H223" s="25"/>
      <c r="I223" s="25">
        <v>9998</v>
      </c>
      <c r="J223" s="25"/>
      <c r="K223" s="25">
        <v>841960</v>
      </c>
      <c r="L223" s="25"/>
      <c r="M223" s="25">
        <v>339</v>
      </c>
      <c r="N223" s="25"/>
      <c r="O223" s="25">
        <v>3390</v>
      </c>
      <c r="P223" s="25"/>
      <c r="Q223" s="25">
        <v>0</v>
      </c>
      <c r="R223" s="25"/>
      <c r="S223" s="25">
        <v>-157691</v>
      </c>
      <c r="T223" s="25"/>
      <c r="U223" s="25">
        <v>-153962</v>
      </c>
    </row>
    <row r="224" spans="1:21" ht="18.75" customHeight="1" x14ac:dyDescent="0.2">
      <c r="A224" s="59" t="s">
        <v>749</v>
      </c>
      <c r="C224" s="25">
        <v>0</v>
      </c>
      <c r="D224" s="34"/>
      <c r="E224" s="25">
        <v>0</v>
      </c>
      <c r="F224" s="34"/>
      <c r="G224" s="25">
        <v>0</v>
      </c>
      <c r="H224" s="25"/>
      <c r="I224" s="25">
        <v>0</v>
      </c>
      <c r="J224" s="25"/>
      <c r="K224" s="25">
        <v>0</v>
      </c>
      <c r="L224" s="25"/>
      <c r="M224" s="25">
        <v>0</v>
      </c>
      <c r="N224" s="25"/>
      <c r="O224" s="25">
        <v>0</v>
      </c>
      <c r="P224" s="25"/>
      <c r="Q224" s="25">
        <v>0</v>
      </c>
      <c r="R224" s="25"/>
      <c r="S224" s="25">
        <v>0</v>
      </c>
      <c r="T224" s="25"/>
      <c r="U224" s="25">
        <v>20000000</v>
      </c>
    </row>
    <row r="225" spans="1:21" ht="18.75" customHeight="1" x14ac:dyDescent="0.2">
      <c r="A225" s="59" t="s">
        <v>582</v>
      </c>
      <c r="C225" s="25">
        <v>0</v>
      </c>
      <c r="D225" s="34"/>
      <c r="E225" s="25">
        <v>0</v>
      </c>
      <c r="F225" s="34"/>
      <c r="G225" s="25">
        <v>0</v>
      </c>
      <c r="H225" s="25"/>
      <c r="I225" s="25">
        <v>0</v>
      </c>
      <c r="J225" s="25"/>
      <c r="K225" s="25">
        <v>0</v>
      </c>
      <c r="L225" s="25"/>
      <c r="M225" s="25">
        <v>0</v>
      </c>
      <c r="N225" s="25"/>
      <c r="O225" s="25">
        <v>0</v>
      </c>
      <c r="P225" s="25"/>
      <c r="Q225" s="25">
        <v>0</v>
      </c>
      <c r="R225" s="25"/>
      <c r="S225" s="25">
        <v>0</v>
      </c>
      <c r="T225" s="25"/>
      <c r="U225" s="25">
        <v>1439629</v>
      </c>
    </row>
    <row r="226" spans="1:21" ht="18.75" customHeight="1" x14ac:dyDescent="0.2">
      <c r="A226" s="59" t="s">
        <v>583</v>
      </c>
      <c r="C226" s="25">
        <v>0</v>
      </c>
      <c r="D226" s="34"/>
      <c r="E226" s="25">
        <v>0</v>
      </c>
      <c r="F226" s="34"/>
      <c r="G226" s="25">
        <v>0</v>
      </c>
      <c r="H226" s="25"/>
      <c r="I226" s="25">
        <v>0</v>
      </c>
      <c r="J226" s="25"/>
      <c r="K226" s="25">
        <v>0</v>
      </c>
      <c r="L226" s="25"/>
      <c r="M226" s="25">
        <v>0</v>
      </c>
      <c r="N226" s="25"/>
      <c r="O226" s="25">
        <v>0</v>
      </c>
      <c r="P226" s="25"/>
      <c r="Q226" s="25">
        <v>0</v>
      </c>
      <c r="R226" s="25"/>
      <c r="S226" s="25">
        <v>0</v>
      </c>
      <c r="T226" s="25"/>
      <c r="U226" s="25">
        <v>18000</v>
      </c>
    </row>
    <row r="227" spans="1:21" ht="18.75" customHeight="1" x14ac:dyDescent="0.2">
      <c r="A227" s="59" t="s">
        <v>584</v>
      </c>
      <c r="C227" s="25">
        <v>0</v>
      </c>
      <c r="D227" s="34"/>
      <c r="E227" s="25">
        <v>0</v>
      </c>
      <c r="F227" s="34"/>
      <c r="G227" s="25">
        <v>0</v>
      </c>
      <c r="H227" s="25"/>
      <c r="I227" s="25">
        <v>0</v>
      </c>
      <c r="J227" s="25"/>
      <c r="K227" s="25">
        <v>0</v>
      </c>
      <c r="L227" s="25"/>
      <c r="M227" s="25">
        <v>0</v>
      </c>
      <c r="N227" s="25"/>
      <c r="O227" s="25">
        <v>0</v>
      </c>
      <c r="P227" s="25"/>
      <c r="Q227" s="25">
        <v>0</v>
      </c>
      <c r="R227" s="25"/>
      <c r="S227" s="25">
        <v>0</v>
      </c>
      <c r="T227" s="25"/>
      <c r="U227" s="25">
        <v>32421297</v>
      </c>
    </row>
    <row r="228" spans="1:21" ht="18.75" customHeight="1" x14ac:dyDescent="0.2">
      <c r="A228" s="59" t="s">
        <v>530</v>
      </c>
      <c r="C228" s="25">
        <v>0</v>
      </c>
      <c r="D228" s="34"/>
      <c r="E228" s="25">
        <v>0</v>
      </c>
      <c r="F228" s="34"/>
      <c r="G228" s="25">
        <v>0</v>
      </c>
      <c r="H228" s="25"/>
      <c r="I228" s="25">
        <v>0</v>
      </c>
      <c r="J228" s="25"/>
      <c r="K228" s="25">
        <v>0</v>
      </c>
      <c r="L228" s="25"/>
      <c r="M228" s="25">
        <v>0</v>
      </c>
      <c r="N228" s="25"/>
      <c r="O228" s="25">
        <v>0</v>
      </c>
      <c r="P228" s="25"/>
      <c r="Q228" s="25">
        <v>0</v>
      </c>
      <c r="R228" s="25"/>
      <c r="S228" s="25">
        <v>0</v>
      </c>
      <c r="T228" s="25"/>
      <c r="U228" s="25">
        <v>-320481880</v>
      </c>
    </row>
    <row r="229" spans="1:21" ht="18.75" customHeight="1" x14ac:dyDescent="0.2">
      <c r="A229" s="59" t="s">
        <v>574</v>
      </c>
      <c r="C229" s="25">
        <v>0</v>
      </c>
      <c r="D229" s="34"/>
      <c r="E229" s="25">
        <v>0</v>
      </c>
      <c r="F229" s="34"/>
      <c r="G229" s="25">
        <v>0</v>
      </c>
      <c r="H229" s="25"/>
      <c r="I229" s="25">
        <v>0</v>
      </c>
      <c r="J229" s="25"/>
      <c r="K229" s="25">
        <v>0</v>
      </c>
      <c r="L229" s="25"/>
      <c r="M229" s="25">
        <v>0</v>
      </c>
      <c r="N229" s="25"/>
      <c r="O229" s="25">
        <v>0</v>
      </c>
      <c r="P229" s="25"/>
      <c r="Q229" s="25">
        <v>0</v>
      </c>
      <c r="R229" s="25"/>
      <c r="S229" s="25">
        <v>0</v>
      </c>
      <c r="T229" s="25"/>
      <c r="U229" s="25">
        <v>19579155</v>
      </c>
    </row>
    <row r="230" spans="1:21" ht="18.75" customHeight="1" x14ac:dyDescent="0.2">
      <c r="A230" s="59" t="s">
        <v>152</v>
      </c>
      <c r="C230" s="25">
        <v>600000</v>
      </c>
      <c r="D230" s="34"/>
      <c r="E230" s="25">
        <v>1600</v>
      </c>
      <c r="F230" s="34"/>
      <c r="G230" s="25">
        <v>750400000</v>
      </c>
      <c r="H230" s="25"/>
      <c r="I230" s="25">
        <v>9600000</v>
      </c>
      <c r="J230" s="25"/>
      <c r="K230" s="25">
        <v>799196988</v>
      </c>
      <c r="L230" s="25"/>
      <c r="M230" s="25">
        <v>375200</v>
      </c>
      <c r="N230" s="25"/>
      <c r="O230" s="25">
        <v>3752000</v>
      </c>
      <c r="P230" s="25"/>
      <c r="Q230" s="25">
        <v>4944</v>
      </c>
      <c r="R230" s="25"/>
      <c r="S230" s="25">
        <v>-43324188</v>
      </c>
      <c r="T230" s="25"/>
      <c r="U230" s="25">
        <v>-39196988</v>
      </c>
    </row>
    <row r="231" spans="1:21" ht="18.75" customHeight="1" x14ac:dyDescent="0.2">
      <c r="A231" s="59" t="s">
        <v>651</v>
      </c>
      <c r="C231" s="25">
        <v>0</v>
      </c>
      <c r="D231" s="34"/>
      <c r="E231" s="25">
        <v>0</v>
      </c>
      <c r="F231" s="34"/>
      <c r="G231" s="25">
        <v>0</v>
      </c>
      <c r="H231" s="25"/>
      <c r="I231" s="25">
        <v>0</v>
      </c>
      <c r="J231" s="25"/>
      <c r="K231" s="25">
        <v>0</v>
      </c>
      <c r="L231" s="25"/>
      <c r="M231" s="25">
        <v>0</v>
      </c>
      <c r="N231" s="25"/>
      <c r="O231" s="25">
        <v>0</v>
      </c>
      <c r="P231" s="25"/>
      <c r="Q231" s="25">
        <v>0</v>
      </c>
      <c r="R231" s="25"/>
      <c r="S231" s="25">
        <v>0</v>
      </c>
      <c r="T231" s="25"/>
      <c r="U231" s="25">
        <v>21420000</v>
      </c>
    </row>
    <row r="232" spans="1:21" ht="18.75" customHeight="1" x14ac:dyDescent="0.2">
      <c r="A232" s="59" t="s">
        <v>575</v>
      </c>
      <c r="C232" s="25">
        <v>0</v>
      </c>
      <c r="D232" s="34"/>
      <c r="E232" s="25">
        <v>0</v>
      </c>
      <c r="F232" s="34"/>
      <c r="G232" s="25">
        <v>0</v>
      </c>
      <c r="H232" s="25"/>
      <c r="I232" s="25">
        <v>0</v>
      </c>
      <c r="J232" s="25"/>
      <c r="K232" s="25">
        <v>0</v>
      </c>
      <c r="L232" s="25"/>
      <c r="M232" s="25">
        <v>0</v>
      </c>
      <c r="N232" s="25"/>
      <c r="O232" s="25">
        <v>0</v>
      </c>
      <c r="P232" s="25"/>
      <c r="Q232" s="25">
        <v>0</v>
      </c>
      <c r="R232" s="25"/>
      <c r="S232" s="25">
        <v>0</v>
      </c>
      <c r="T232" s="25"/>
      <c r="U232" s="25">
        <v>279651964</v>
      </c>
    </row>
    <row r="233" spans="1:21" ht="18.75" customHeight="1" x14ac:dyDescent="0.2">
      <c r="A233" s="59"/>
      <c r="C233" s="25"/>
      <c r="D233" s="34"/>
      <c r="E233" s="25"/>
      <c r="F233" s="34"/>
      <c r="G233" s="146">
        <f>SUM(G194:G232)</f>
        <v>129441940357.09999</v>
      </c>
      <c r="H233" s="25"/>
      <c r="I233" s="166">
        <f>SUM(I194:I232)</f>
        <v>101619776024</v>
      </c>
      <c r="J233" s="25"/>
      <c r="K233" s="166">
        <f>SUM(K194:K232)</f>
        <v>91648449700</v>
      </c>
      <c r="L233" s="25"/>
      <c r="M233" s="166">
        <f>SUM(M194:M232)</f>
        <v>54371664</v>
      </c>
      <c r="N233" s="25"/>
      <c r="O233" s="166">
        <f>SUM(O194:O232)</f>
        <v>433922940</v>
      </c>
      <c r="P233" s="25"/>
      <c r="Q233" s="166">
        <f>SUM(Q194:Q232)</f>
        <v>209356202</v>
      </c>
      <c r="R233" s="25"/>
      <c r="S233" s="166">
        <f>SUM(S194:S232)</f>
        <v>46773279287.699997</v>
      </c>
      <c r="T233" s="25"/>
      <c r="U233" s="166">
        <f>SUM(U194:U232)</f>
        <v>277396067831</v>
      </c>
    </row>
    <row r="234" spans="1:21" ht="18.75" customHeight="1" x14ac:dyDescent="0.2">
      <c r="A234" s="188">
        <f>A187+1</f>
        <v>32</v>
      </c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</row>
    <row r="235" spans="1:21" ht="18.75" customHeight="1" x14ac:dyDescent="0.2">
      <c r="A235" s="178" t="s">
        <v>0</v>
      </c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</row>
    <row r="236" spans="1:21" ht="18.75" customHeight="1" x14ac:dyDescent="0.2">
      <c r="A236" s="178" t="s">
        <v>262</v>
      </c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</row>
    <row r="237" spans="1:21" ht="18.75" customHeight="1" x14ac:dyDescent="0.2">
      <c r="A237" s="178" t="s">
        <v>2</v>
      </c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</row>
    <row r="238" spans="1:21" ht="18.75" customHeight="1" x14ac:dyDescent="0.2">
      <c r="A238" s="179" t="s">
        <v>342</v>
      </c>
      <c r="B238" s="179"/>
      <c r="C238" s="179"/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</row>
    <row r="239" spans="1:21" ht="18.75" customHeight="1" x14ac:dyDescent="0.2">
      <c r="C239" s="182" t="s">
        <v>280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</row>
    <row r="240" spans="1:21" ht="18.75" customHeight="1" x14ac:dyDescent="0.2">
      <c r="A240" s="2" t="s">
        <v>343</v>
      </c>
      <c r="C240" s="60" t="s">
        <v>13</v>
      </c>
      <c r="E240" s="60" t="s">
        <v>64</v>
      </c>
      <c r="G240" s="60" t="s">
        <v>344</v>
      </c>
      <c r="I240" s="60" t="s">
        <v>345</v>
      </c>
      <c r="K240" s="60" t="s">
        <v>346</v>
      </c>
      <c r="M240" s="60" t="s">
        <v>347</v>
      </c>
      <c r="O240" s="60" t="s">
        <v>348</v>
      </c>
      <c r="Q240" s="60" t="s">
        <v>349</v>
      </c>
      <c r="S240" s="60" t="s">
        <v>350</v>
      </c>
      <c r="U240" s="60" t="s">
        <v>350</v>
      </c>
    </row>
    <row r="241" spans="1:21" ht="18.75" customHeight="1" x14ac:dyDescent="0.2">
      <c r="A241" s="59" t="s">
        <v>730</v>
      </c>
      <c r="C241" s="25"/>
      <c r="D241" s="34"/>
      <c r="E241" s="25"/>
      <c r="F241" s="149"/>
      <c r="G241" s="68">
        <f>G233</f>
        <v>129441940357.09999</v>
      </c>
      <c r="H241" s="68"/>
      <c r="I241" s="68">
        <f>I233</f>
        <v>101619776024</v>
      </c>
      <c r="J241" s="68"/>
      <c r="K241" s="68">
        <f>K233</f>
        <v>91648449700</v>
      </c>
      <c r="L241" s="68"/>
      <c r="M241" s="68">
        <f>M233</f>
        <v>54371664</v>
      </c>
      <c r="N241" s="68"/>
      <c r="O241" s="68">
        <f>O233</f>
        <v>433922940</v>
      </c>
      <c r="P241" s="68"/>
      <c r="Q241" s="68">
        <f>Q233</f>
        <v>209356202</v>
      </c>
      <c r="R241" s="68"/>
      <c r="S241" s="68">
        <f>S233</f>
        <v>46773279287.699997</v>
      </c>
      <c r="T241" s="68"/>
      <c r="U241" s="68">
        <f>U233</f>
        <v>277396067831</v>
      </c>
    </row>
    <row r="242" spans="1:21" ht="18.75" customHeight="1" x14ac:dyDescent="0.2">
      <c r="A242" s="59" t="s">
        <v>127</v>
      </c>
      <c r="C242" s="25">
        <v>500000</v>
      </c>
      <c r="D242" s="34"/>
      <c r="E242" s="25">
        <v>1700</v>
      </c>
      <c r="F242" s="34"/>
      <c r="G242" s="25">
        <v>54400000</v>
      </c>
      <c r="H242" s="25"/>
      <c r="I242" s="25">
        <v>11000000</v>
      </c>
      <c r="J242" s="25"/>
      <c r="K242" s="25">
        <v>54529433</v>
      </c>
      <c r="L242" s="25"/>
      <c r="M242" s="25">
        <v>27200</v>
      </c>
      <c r="N242" s="25"/>
      <c r="O242" s="25">
        <v>272000</v>
      </c>
      <c r="P242" s="25"/>
      <c r="Q242" s="25">
        <v>5664</v>
      </c>
      <c r="R242" s="25"/>
      <c r="S242" s="25">
        <v>10571367</v>
      </c>
      <c r="T242" s="25"/>
      <c r="U242" s="25">
        <v>10870567</v>
      </c>
    </row>
    <row r="243" spans="1:21" ht="18.75" customHeight="1" x14ac:dyDescent="0.2">
      <c r="A243" s="59" t="s">
        <v>750</v>
      </c>
      <c r="C243" s="25">
        <v>0</v>
      </c>
      <c r="D243" s="34"/>
      <c r="E243" s="25">
        <v>0</v>
      </c>
      <c r="F243" s="34"/>
      <c r="G243" s="25">
        <v>0</v>
      </c>
      <c r="H243" s="25"/>
      <c r="I243" s="25">
        <v>0</v>
      </c>
      <c r="J243" s="25"/>
      <c r="K243" s="25">
        <v>0</v>
      </c>
      <c r="L243" s="25"/>
      <c r="M243" s="25">
        <v>0</v>
      </c>
      <c r="N243" s="25"/>
      <c r="O243" s="25">
        <v>0</v>
      </c>
      <c r="P243" s="25"/>
      <c r="Q243" s="25">
        <v>0</v>
      </c>
      <c r="R243" s="25"/>
      <c r="S243" s="25">
        <v>0</v>
      </c>
      <c r="T243" s="25"/>
      <c r="U243" s="25">
        <v>309810148</v>
      </c>
    </row>
    <row r="244" spans="1:21" ht="18.75" customHeight="1" x14ac:dyDescent="0.2">
      <c r="A244" s="59" t="s">
        <v>715</v>
      </c>
      <c r="C244" s="25">
        <v>100000</v>
      </c>
      <c r="D244" s="34"/>
      <c r="E244" s="25">
        <v>0</v>
      </c>
      <c r="F244" s="34"/>
      <c r="G244" s="25">
        <v>0</v>
      </c>
      <c r="H244" s="25"/>
      <c r="I244" s="25">
        <v>1000000</v>
      </c>
      <c r="J244" s="25"/>
      <c r="K244" s="25">
        <v>0</v>
      </c>
      <c r="L244" s="25"/>
      <c r="M244" s="25">
        <v>0</v>
      </c>
      <c r="N244" s="25"/>
      <c r="O244" s="25">
        <v>0</v>
      </c>
      <c r="P244" s="25"/>
      <c r="Q244" s="25">
        <v>257</v>
      </c>
      <c r="R244" s="25"/>
      <c r="S244" s="25">
        <v>1000000</v>
      </c>
      <c r="T244" s="25"/>
      <c r="U244" s="25">
        <v>1000000</v>
      </c>
    </row>
    <row r="245" spans="1:21" ht="18.75" customHeight="1" x14ac:dyDescent="0.2">
      <c r="A245" s="59" t="s">
        <v>177</v>
      </c>
      <c r="C245" s="25">
        <v>2800000</v>
      </c>
      <c r="D245" s="34"/>
      <c r="E245" s="25">
        <v>70</v>
      </c>
      <c r="F245" s="34"/>
      <c r="G245" s="25">
        <v>196000000</v>
      </c>
      <c r="H245" s="25"/>
      <c r="I245" s="25">
        <v>206186327</v>
      </c>
      <c r="J245" s="25"/>
      <c r="K245" s="25">
        <v>0</v>
      </c>
      <c r="L245" s="25"/>
      <c r="M245" s="25">
        <v>50470</v>
      </c>
      <c r="N245" s="25"/>
      <c r="O245" s="25">
        <v>0</v>
      </c>
      <c r="P245" s="25"/>
      <c r="Q245" s="25">
        <v>99585</v>
      </c>
      <c r="R245" s="25"/>
      <c r="S245" s="25">
        <v>10135857</v>
      </c>
      <c r="T245" s="25"/>
      <c r="U245" s="25">
        <v>10135857</v>
      </c>
    </row>
    <row r="246" spans="1:21" ht="18.75" customHeight="1" x14ac:dyDescent="0.2">
      <c r="A246" s="59" t="s">
        <v>576</v>
      </c>
      <c r="C246" s="25">
        <v>0</v>
      </c>
      <c r="D246" s="34"/>
      <c r="E246" s="25">
        <v>0</v>
      </c>
      <c r="F246" s="34"/>
      <c r="G246" s="25">
        <v>0</v>
      </c>
      <c r="H246" s="25"/>
      <c r="I246" s="25">
        <v>0</v>
      </c>
      <c r="J246" s="25"/>
      <c r="K246" s="25">
        <v>0</v>
      </c>
      <c r="L246" s="25"/>
      <c r="M246" s="25">
        <v>0</v>
      </c>
      <c r="N246" s="25"/>
      <c r="O246" s="25">
        <v>0</v>
      </c>
      <c r="P246" s="25"/>
      <c r="Q246" s="25">
        <v>0</v>
      </c>
      <c r="R246" s="25"/>
      <c r="S246" s="25">
        <v>0</v>
      </c>
      <c r="T246" s="25"/>
      <c r="U246" s="25">
        <v>381041853</v>
      </c>
    </row>
    <row r="247" spans="1:21" ht="18.75" customHeight="1" x14ac:dyDescent="0.2">
      <c r="A247" s="59" t="s">
        <v>577</v>
      </c>
      <c r="C247" s="25">
        <v>0</v>
      </c>
      <c r="D247" s="34"/>
      <c r="E247" s="25">
        <v>0</v>
      </c>
      <c r="F247" s="34"/>
      <c r="G247" s="25">
        <v>0</v>
      </c>
      <c r="H247" s="25"/>
      <c r="I247" s="25">
        <v>0</v>
      </c>
      <c r="J247" s="25"/>
      <c r="K247" s="25">
        <v>0</v>
      </c>
      <c r="L247" s="25"/>
      <c r="M247" s="25">
        <v>0</v>
      </c>
      <c r="N247" s="25"/>
      <c r="O247" s="25">
        <v>0</v>
      </c>
      <c r="P247" s="25"/>
      <c r="Q247" s="25">
        <v>0</v>
      </c>
      <c r="R247" s="25"/>
      <c r="S247" s="25">
        <v>0</v>
      </c>
      <c r="T247" s="25"/>
      <c r="U247" s="25">
        <v>32595605</v>
      </c>
    </row>
    <row r="248" spans="1:21" ht="18.75" customHeight="1" x14ac:dyDescent="0.2">
      <c r="A248" s="59" t="s">
        <v>202</v>
      </c>
      <c r="C248" s="25">
        <v>5354000</v>
      </c>
      <c r="D248" s="34"/>
      <c r="E248" s="25">
        <v>37.576300000000003</v>
      </c>
      <c r="F248" s="34"/>
      <c r="G248" s="25">
        <v>143390010.19999999</v>
      </c>
      <c r="H248" s="25"/>
      <c r="I248" s="25">
        <v>290658037</v>
      </c>
      <c r="J248" s="25"/>
      <c r="K248" s="25">
        <v>0</v>
      </c>
      <c r="L248" s="25"/>
      <c r="M248" s="25">
        <v>36918</v>
      </c>
      <c r="N248" s="25"/>
      <c r="O248" s="25">
        <v>0</v>
      </c>
      <c r="P248" s="25"/>
      <c r="Q248" s="25">
        <v>556150</v>
      </c>
      <c r="R248" s="25"/>
      <c r="S248" s="25">
        <v>147231108.80000001</v>
      </c>
      <c r="T248" s="25"/>
      <c r="U248" s="25">
        <v>147231119</v>
      </c>
    </row>
    <row r="249" spans="1:21" ht="18.75" customHeight="1" x14ac:dyDescent="0.2">
      <c r="A249" s="59" t="s">
        <v>586</v>
      </c>
      <c r="C249" s="25">
        <v>0</v>
      </c>
      <c r="D249" s="34"/>
      <c r="E249" s="25">
        <v>0</v>
      </c>
      <c r="F249" s="34"/>
      <c r="G249" s="25">
        <v>0</v>
      </c>
      <c r="H249" s="25"/>
      <c r="I249" s="25">
        <v>0</v>
      </c>
      <c r="J249" s="25"/>
      <c r="K249" s="25">
        <v>0</v>
      </c>
      <c r="L249" s="25"/>
      <c r="M249" s="25">
        <v>0</v>
      </c>
      <c r="N249" s="25"/>
      <c r="O249" s="25">
        <v>0</v>
      </c>
      <c r="P249" s="25"/>
      <c r="Q249" s="25">
        <v>0</v>
      </c>
      <c r="R249" s="25"/>
      <c r="S249" s="25">
        <v>0</v>
      </c>
      <c r="T249" s="25"/>
      <c r="U249" s="25">
        <v>2364422467</v>
      </c>
    </row>
    <row r="250" spans="1:21" ht="18.75" customHeight="1" x14ac:dyDescent="0.2">
      <c r="A250" s="59" t="s">
        <v>751</v>
      </c>
      <c r="C250" s="25">
        <v>0</v>
      </c>
      <c r="D250" s="34"/>
      <c r="E250" s="25">
        <v>0</v>
      </c>
      <c r="F250" s="34"/>
      <c r="G250" s="25">
        <v>0</v>
      </c>
      <c r="H250" s="25"/>
      <c r="I250" s="25">
        <v>0</v>
      </c>
      <c r="J250" s="25"/>
      <c r="K250" s="25">
        <v>0</v>
      </c>
      <c r="L250" s="25"/>
      <c r="M250" s="25">
        <v>0</v>
      </c>
      <c r="N250" s="25"/>
      <c r="O250" s="25">
        <v>0</v>
      </c>
      <c r="P250" s="25"/>
      <c r="Q250" s="25">
        <v>0</v>
      </c>
      <c r="R250" s="25"/>
      <c r="S250" s="25">
        <v>0</v>
      </c>
      <c r="T250" s="25"/>
      <c r="U250" s="25">
        <v>840019999</v>
      </c>
    </row>
    <row r="251" spans="1:21" ht="18.75" customHeight="1" x14ac:dyDescent="0.2">
      <c r="A251" s="59" t="s">
        <v>587</v>
      </c>
      <c r="C251" s="25">
        <v>0</v>
      </c>
      <c r="D251" s="34"/>
      <c r="E251" s="25">
        <v>0</v>
      </c>
      <c r="F251" s="34"/>
      <c r="G251" s="25">
        <v>0</v>
      </c>
      <c r="H251" s="25"/>
      <c r="I251" s="25">
        <v>0</v>
      </c>
      <c r="J251" s="25"/>
      <c r="K251" s="25">
        <v>0</v>
      </c>
      <c r="L251" s="25"/>
      <c r="M251" s="25">
        <v>0</v>
      </c>
      <c r="N251" s="25"/>
      <c r="O251" s="25">
        <v>0</v>
      </c>
      <c r="P251" s="25"/>
      <c r="Q251" s="25">
        <v>0</v>
      </c>
      <c r="R251" s="25"/>
      <c r="S251" s="25">
        <v>0</v>
      </c>
      <c r="T251" s="25"/>
      <c r="U251" s="25">
        <v>19833660</v>
      </c>
    </row>
    <row r="252" spans="1:21" ht="18.75" customHeight="1" x14ac:dyDescent="0.2">
      <c r="A252" s="59" t="s">
        <v>588</v>
      </c>
      <c r="C252" s="25">
        <v>0</v>
      </c>
      <c r="D252" s="34"/>
      <c r="E252" s="25">
        <v>0</v>
      </c>
      <c r="F252" s="34"/>
      <c r="G252" s="25">
        <v>0</v>
      </c>
      <c r="H252" s="25"/>
      <c r="I252" s="25">
        <v>0</v>
      </c>
      <c r="J252" s="25"/>
      <c r="K252" s="25">
        <v>0</v>
      </c>
      <c r="L252" s="25"/>
      <c r="M252" s="25">
        <v>0</v>
      </c>
      <c r="N252" s="25"/>
      <c r="O252" s="25">
        <v>0</v>
      </c>
      <c r="P252" s="25"/>
      <c r="Q252" s="25">
        <v>0</v>
      </c>
      <c r="R252" s="25"/>
      <c r="S252" s="25">
        <v>0</v>
      </c>
      <c r="T252" s="25"/>
      <c r="U252" s="25">
        <v>91545102</v>
      </c>
    </row>
    <row r="253" spans="1:21" ht="18.75" customHeight="1" x14ac:dyDescent="0.2">
      <c r="A253" s="59" t="s">
        <v>658</v>
      </c>
      <c r="C253" s="25">
        <v>0</v>
      </c>
      <c r="D253" s="34"/>
      <c r="E253" s="25">
        <v>0</v>
      </c>
      <c r="F253" s="34"/>
      <c r="G253" s="25">
        <v>0</v>
      </c>
      <c r="H253" s="25"/>
      <c r="I253" s="25">
        <v>0</v>
      </c>
      <c r="J253" s="25"/>
      <c r="K253" s="25">
        <v>0</v>
      </c>
      <c r="L253" s="25"/>
      <c r="M253" s="25">
        <v>0</v>
      </c>
      <c r="N253" s="25"/>
      <c r="O253" s="25">
        <v>0</v>
      </c>
      <c r="P253" s="25"/>
      <c r="Q253" s="25">
        <v>0</v>
      </c>
      <c r="R253" s="25"/>
      <c r="S253" s="25">
        <v>0</v>
      </c>
      <c r="T253" s="25"/>
      <c r="U253" s="25">
        <v>-7514179</v>
      </c>
    </row>
    <row r="254" spans="1:21" ht="18.75" customHeight="1" x14ac:dyDescent="0.2">
      <c r="A254" s="59" t="s">
        <v>589</v>
      </c>
      <c r="C254" s="25">
        <v>0</v>
      </c>
      <c r="D254" s="34"/>
      <c r="E254" s="25">
        <v>0</v>
      </c>
      <c r="F254" s="34"/>
      <c r="G254" s="25">
        <v>0</v>
      </c>
      <c r="H254" s="25"/>
      <c r="I254" s="25">
        <v>0</v>
      </c>
      <c r="J254" s="25"/>
      <c r="K254" s="25">
        <v>0</v>
      </c>
      <c r="L254" s="25"/>
      <c r="M254" s="25">
        <v>0</v>
      </c>
      <c r="N254" s="25"/>
      <c r="O254" s="25">
        <v>0</v>
      </c>
      <c r="P254" s="25"/>
      <c r="Q254" s="25">
        <v>0</v>
      </c>
      <c r="R254" s="25"/>
      <c r="S254" s="25">
        <v>0</v>
      </c>
      <c r="T254" s="25"/>
      <c r="U254" s="25">
        <v>351806517</v>
      </c>
    </row>
    <row r="255" spans="1:21" ht="18.75" customHeight="1" x14ac:dyDescent="0.2">
      <c r="A255" s="59" t="s">
        <v>108</v>
      </c>
      <c r="C255" s="25">
        <v>34000</v>
      </c>
      <c r="D255" s="34"/>
      <c r="E255" s="25">
        <v>1900</v>
      </c>
      <c r="F255" s="34"/>
      <c r="G255" s="25">
        <v>64600000</v>
      </c>
      <c r="H255" s="25"/>
      <c r="I255" s="25">
        <v>5882000</v>
      </c>
      <c r="J255" s="25"/>
      <c r="K255" s="25">
        <v>72866181</v>
      </c>
      <c r="L255" s="25"/>
      <c r="M255" s="25">
        <v>32300</v>
      </c>
      <c r="N255" s="25"/>
      <c r="O255" s="25">
        <v>323000</v>
      </c>
      <c r="P255" s="25"/>
      <c r="Q255" s="25">
        <v>1510</v>
      </c>
      <c r="R255" s="25"/>
      <c r="S255" s="25">
        <v>-2739481</v>
      </c>
      <c r="T255" s="25"/>
      <c r="U255" s="25">
        <v>-2384181</v>
      </c>
    </row>
    <row r="256" spans="1:21" ht="18.75" customHeight="1" x14ac:dyDescent="0.2">
      <c r="A256" s="59" t="s">
        <v>752</v>
      </c>
      <c r="C256" s="25">
        <v>0</v>
      </c>
      <c r="D256" s="34"/>
      <c r="E256" s="25">
        <v>0</v>
      </c>
      <c r="F256" s="34"/>
      <c r="G256" s="25">
        <v>0</v>
      </c>
      <c r="H256" s="25"/>
      <c r="I256" s="25">
        <v>0</v>
      </c>
      <c r="J256" s="25"/>
      <c r="K256" s="25">
        <v>0</v>
      </c>
      <c r="L256" s="25"/>
      <c r="M256" s="25">
        <v>0</v>
      </c>
      <c r="N256" s="25"/>
      <c r="O256" s="25">
        <v>0</v>
      </c>
      <c r="P256" s="25"/>
      <c r="Q256" s="25">
        <v>0</v>
      </c>
      <c r="R256" s="25"/>
      <c r="S256" s="25">
        <v>0</v>
      </c>
      <c r="T256" s="25"/>
      <c r="U256" s="25">
        <v>4754305525</v>
      </c>
    </row>
    <row r="257" spans="1:21" ht="18.75" customHeight="1" x14ac:dyDescent="0.2">
      <c r="A257" s="59" t="s">
        <v>590</v>
      </c>
      <c r="C257" s="25">
        <v>0</v>
      </c>
      <c r="D257" s="34"/>
      <c r="E257" s="25">
        <v>0</v>
      </c>
      <c r="F257" s="34"/>
      <c r="G257" s="25">
        <v>0</v>
      </c>
      <c r="H257" s="25"/>
      <c r="I257" s="25">
        <v>0</v>
      </c>
      <c r="J257" s="25"/>
      <c r="K257" s="25">
        <v>0</v>
      </c>
      <c r="L257" s="25"/>
      <c r="M257" s="25">
        <v>0</v>
      </c>
      <c r="N257" s="25"/>
      <c r="O257" s="25">
        <v>0</v>
      </c>
      <c r="P257" s="25"/>
      <c r="Q257" s="25">
        <v>0</v>
      </c>
      <c r="R257" s="25"/>
      <c r="S257" s="25">
        <v>0</v>
      </c>
      <c r="T257" s="25"/>
      <c r="U257" s="25">
        <v>625891691</v>
      </c>
    </row>
    <row r="258" spans="1:21" ht="18.75" customHeight="1" x14ac:dyDescent="0.2">
      <c r="A258" s="59" t="s">
        <v>128</v>
      </c>
      <c r="C258" s="25">
        <v>8800000</v>
      </c>
      <c r="D258" s="34"/>
      <c r="E258" s="25">
        <v>2040.0355999999999</v>
      </c>
      <c r="F258" s="34"/>
      <c r="G258" s="25">
        <v>6141967988.8000002</v>
      </c>
      <c r="H258" s="25"/>
      <c r="I258" s="25">
        <v>1049121438</v>
      </c>
      <c r="J258" s="25"/>
      <c r="K258" s="25">
        <v>6523666423</v>
      </c>
      <c r="L258" s="25"/>
      <c r="M258" s="25">
        <v>3057894</v>
      </c>
      <c r="N258" s="25"/>
      <c r="O258" s="25">
        <v>30440000</v>
      </c>
      <c r="P258" s="25"/>
      <c r="Q258" s="25">
        <v>887154</v>
      </c>
      <c r="R258" s="25"/>
      <c r="S258" s="25">
        <v>525989132.19999999</v>
      </c>
      <c r="T258" s="25"/>
      <c r="U258" s="25">
        <v>578037883</v>
      </c>
    </row>
    <row r="259" spans="1:21" ht="18.75" customHeight="1" x14ac:dyDescent="0.2">
      <c r="A259" s="59" t="s">
        <v>660</v>
      </c>
      <c r="C259" s="25">
        <v>0</v>
      </c>
      <c r="D259" s="34"/>
      <c r="E259" s="25">
        <v>0</v>
      </c>
      <c r="F259" s="34"/>
      <c r="G259" s="25">
        <v>0</v>
      </c>
      <c r="H259" s="25"/>
      <c r="I259" s="25">
        <v>0</v>
      </c>
      <c r="J259" s="25"/>
      <c r="K259" s="25">
        <v>0</v>
      </c>
      <c r="L259" s="25"/>
      <c r="M259" s="25">
        <v>0</v>
      </c>
      <c r="N259" s="25"/>
      <c r="O259" s="25">
        <v>0</v>
      </c>
      <c r="P259" s="25"/>
      <c r="Q259" s="25">
        <v>0</v>
      </c>
      <c r="R259" s="25"/>
      <c r="S259" s="25">
        <v>0</v>
      </c>
      <c r="T259" s="25"/>
      <c r="U259" s="25">
        <v>4455456226</v>
      </c>
    </row>
    <row r="260" spans="1:21" ht="18.75" customHeight="1" x14ac:dyDescent="0.2">
      <c r="A260" s="59" t="s">
        <v>591</v>
      </c>
      <c r="C260" s="25">
        <v>0</v>
      </c>
      <c r="D260" s="34"/>
      <c r="E260" s="25">
        <v>0</v>
      </c>
      <c r="F260" s="34"/>
      <c r="G260" s="25">
        <v>0</v>
      </c>
      <c r="H260" s="25"/>
      <c r="I260" s="25">
        <v>0</v>
      </c>
      <c r="J260" s="25"/>
      <c r="K260" s="25">
        <v>0</v>
      </c>
      <c r="L260" s="25"/>
      <c r="M260" s="25">
        <v>0</v>
      </c>
      <c r="N260" s="25"/>
      <c r="O260" s="25">
        <v>0</v>
      </c>
      <c r="P260" s="25"/>
      <c r="Q260" s="25">
        <v>0</v>
      </c>
      <c r="R260" s="25"/>
      <c r="S260" s="25">
        <v>0</v>
      </c>
      <c r="T260" s="25"/>
      <c r="U260" s="25">
        <v>2221885575</v>
      </c>
    </row>
    <row r="261" spans="1:21" ht="18.75" customHeight="1" x14ac:dyDescent="0.2">
      <c r="A261" s="59" t="s">
        <v>136</v>
      </c>
      <c r="C261" s="25">
        <v>33220000</v>
      </c>
      <c r="D261" s="34"/>
      <c r="E261" s="25">
        <v>52.861499999999999</v>
      </c>
      <c r="F261" s="34"/>
      <c r="G261" s="25">
        <v>176207411.40000001</v>
      </c>
      <c r="H261" s="25"/>
      <c r="I261" s="25">
        <v>870212993</v>
      </c>
      <c r="J261" s="25"/>
      <c r="K261" s="25">
        <v>0</v>
      </c>
      <c r="L261" s="25"/>
      <c r="M261" s="25">
        <v>45176</v>
      </c>
      <c r="N261" s="25"/>
      <c r="O261" s="25">
        <v>0</v>
      </c>
      <c r="P261" s="25"/>
      <c r="Q261" s="25">
        <v>896112</v>
      </c>
      <c r="R261" s="25"/>
      <c r="S261" s="25">
        <v>693960405.60000002</v>
      </c>
      <c r="T261" s="25"/>
      <c r="U261" s="25">
        <v>693960817</v>
      </c>
    </row>
    <row r="262" spans="1:21" ht="18.75" customHeight="1" x14ac:dyDescent="0.2">
      <c r="A262" s="59" t="s">
        <v>123</v>
      </c>
      <c r="C262" s="25">
        <v>15000000</v>
      </c>
      <c r="D262" s="34"/>
      <c r="E262" s="25">
        <v>92.2</v>
      </c>
      <c r="F262" s="34"/>
      <c r="G262" s="25">
        <v>637000000</v>
      </c>
      <c r="H262" s="25"/>
      <c r="I262" s="25">
        <v>1091037582</v>
      </c>
      <c r="J262" s="25"/>
      <c r="K262" s="25">
        <v>0</v>
      </c>
      <c r="L262" s="25"/>
      <c r="M262" s="25">
        <v>163971</v>
      </c>
      <c r="N262" s="25"/>
      <c r="O262" s="25">
        <v>0</v>
      </c>
      <c r="P262" s="25"/>
      <c r="Q262" s="25">
        <v>2654018</v>
      </c>
      <c r="R262" s="25"/>
      <c r="S262" s="25">
        <v>453873611</v>
      </c>
      <c r="T262" s="25"/>
      <c r="U262" s="25">
        <v>453873611</v>
      </c>
    </row>
    <row r="263" spans="1:21" ht="18.75" customHeight="1" x14ac:dyDescent="0.2">
      <c r="A263" s="59" t="s">
        <v>661</v>
      </c>
      <c r="C263" s="25">
        <v>0</v>
      </c>
      <c r="D263" s="34"/>
      <c r="E263" s="25">
        <v>0</v>
      </c>
      <c r="F263" s="34"/>
      <c r="G263" s="25">
        <v>0</v>
      </c>
      <c r="H263" s="25"/>
      <c r="I263" s="25">
        <v>0</v>
      </c>
      <c r="J263" s="25"/>
      <c r="K263" s="25">
        <v>0</v>
      </c>
      <c r="L263" s="25"/>
      <c r="M263" s="25">
        <v>0</v>
      </c>
      <c r="N263" s="25"/>
      <c r="O263" s="25">
        <v>0</v>
      </c>
      <c r="P263" s="25"/>
      <c r="Q263" s="25">
        <v>0</v>
      </c>
      <c r="R263" s="25"/>
      <c r="S263" s="25">
        <v>0</v>
      </c>
      <c r="T263" s="25"/>
      <c r="U263" s="25">
        <v>398692065</v>
      </c>
    </row>
    <row r="264" spans="1:21" ht="18.75" customHeight="1" x14ac:dyDescent="0.2">
      <c r="A264" s="59" t="s">
        <v>592</v>
      </c>
      <c r="C264" s="25">
        <v>0</v>
      </c>
      <c r="D264" s="34"/>
      <c r="E264" s="25">
        <v>0</v>
      </c>
      <c r="F264" s="34"/>
      <c r="G264" s="25">
        <v>0</v>
      </c>
      <c r="H264" s="25"/>
      <c r="I264" s="25">
        <v>0</v>
      </c>
      <c r="J264" s="25"/>
      <c r="K264" s="25">
        <v>0</v>
      </c>
      <c r="L264" s="25"/>
      <c r="M264" s="25">
        <v>0</v>
      </c>
      <c r="N264" s="25"/>
      <c r="O264" s="25">
        <v>0</v>
      </c>
      <c r="P264" s="25"/>
      <c r="Q264" s="25">
        <v>0</v>
      </c>
      <c r="R264" s="25"/>
      <c r="S264" s="25">
        <v>0</v>
      </c>
      <c r="T264" s="25"/>
      <c r="U264" s="25">
        <v>697411776</v>
      </c>
    </row>
    <row r="265" spans="1:21" ht="18.75" customHeight="1" x14ac:dyDescent="0.2">
      <c r="A265" s="59" t="s">
        <v>205</v>
      </c>
      <c r="C265" s="25">
        <v>4000000</v>
      </c>
      <c r="D265" s="34"/>
      <c r="E265" s="25">
        <v>11</v>
      </c>
      <c r="F265" s="34"/>
      <c r="G265" s="25">
        <v>44000000</v>
      </c>
      <c r="H265" s="25"/>
      <c r="I265" s="25">
        <v>238131788</v>
      </c>
      <c r="J265" s="25"/>
      <c r="K265" s="25">
        <v>0</v>
      </c>
      <c r="L265" s="25"/>
      <c r="M265" s="25">
        <v>11316</v>
      </c>
      <c r="N265" s="25"/>
      <c r="O265" s="25">
        <v>0</v>
      </c>
      <c r="P265" s="25"/>
      <c r="Q265" s="25">
        <v>68622</v>
      </c>
      <c r="R265" s="25"/>
      <c r="S265" s="25">
        <v>194120472</v>
      </c>
      <c r="T265" s="25"/>
      <c r="U265" s="25">
        <v>194120472</v>
      </c>
    </row>
    <row r="266" spans="1:21" ht="18.75" customHeight="1" x14ac:dyDescent="0.2">
      <c r="A266" s="59" t="s">
        <v>753</v>
      </c>
      <c r="C266" s="25">
        <v>0</v>
      </c>
      <c r="D266" s="34"/>
      <c r="E266" s="25">
        <v>0</v>
      </c>
      <c r="F266" s="34"/>
      <c r="G266" s="25">
        <v>0</v>
      </c>
      <c r="H266" s="25"/>
      <c r="I266" s="25">
        <v>0</v>
      </c>
      <c r="J266" s="25"/>
      <c r="K266" s="25">
        <v>0</v>
      </c>
      <c r="L266" s="25"/>
      <c r="M266" s="25">
        <v>0</v>
      </c>
      <c r="N266" s="25"/>
      <c r="O266" s="25">
        <v>0</v>
      </c>
      <c r="P266" s="25"/>
      <c r="Q266" s="25">
        <v>0</v>
      </c>
      <c r="R266" s="25"/>
      <c r="S266" s="25">
        <v>0</v>
      </c>
      <c r="T266" s="25"/>
      <c r="U266" s="25">
        <v>-329940611</v>
      </c>
    </row>
    <row r="267" spans="1:21" ht="18.75" customHeight="1" x14ac:dyDescent="0.2">
      <c r="A267" s="59" t="s">
        <v>754</v>
      </c>
      <c r="C267" s="25">
        <v>0</v>
      </c>
      <c r="D267" s="34"/>
      <c r="E267" s="25">
        <v>0</v>
      </c>
      <c r="F267" s="34"/>
      <c r="G267" s="25">
        <v>0</v>
      </c>
      <c r="H267" s="25"/>
      <c r="I267" s="25">
        <v>0</v>
      </c>
      <c r="J267" s="25"/>
      <c r="K267" s="25">
        <v>0</v>
      </c>
      <c r="L267" s="25"/>
      <c r="M267" s="25">
        <v>0</v>
      </c>
      <c r="N267" s="25"/>
      <c r="O267" s="25">
        <v>0</v>
      </c>
      <c r="P267" s="25"/>
      <c r="Q267" s="25">
        <v>0</v>
      </c>
      <c r="R267" s="25"/>
      <c r="S267" s="25">
        <v>0</v>
      </c>
      <c r="T267" s="25"/>
      <c r="U267" s="25">
        <v>-3049291370</v>
      </c>
    </row>
    <row r="268" spans="1:21" ht="18.75" customHeight="1" x14ac:dyDescent="0.2">
      <c r="A268" s="59" t="s">
        <v>755</v>
      </c>
      <c r="C268" s="25">
        <v>0</v>
      </c>
      <c r="D268" s="34"/>
      <c r="E268" s="25">
        <v>0</v>
      </c>
      <c r="F268" s="34"/>
      <c r="G268" s="25">
        <v>0</v>
      </c>
      <c r="H268" s="25"/>
      <c r="I268" s="25">
        <v>0</v>
      </c>
      <c r="J268" s="25"/>
      <c r="K268" s="25">
        <v>0</v>
      </c>
      <c r="L268" s="25"/>
      <c r="M268" s="25">
        <v>0</v>
      </c>
      <c r="N268" s="25"/>
      <c r="O268" s="25">
        <v>0</v>
      </c>
      <c r="P268" s="25"/>
      <c r="Q268" s="25">
        <v>0</v>
      </c>
      <c r="R268" s="25"/>
      <c r="S268" s="25">
        <v>0</v>
      </c>
      <c r="T268" s="25"/>
      <c r="U268" s="25">
        <v>-5461638010</v>
      </c>
    </row>
    <row r="269" spans="1:21" ht="18.75" customHeight="1" x14ac:dyDescent="0.2">
      <c r="A269" s="59" t="s">
        <v>134</v>
      </c>
      <c r="C269" s="25">
        <v>1000000</v>
      </c>
      <c r="D269" s="34"/>
      <c r="E269" s="25">
        <v>1300</v>
      </c>
      <c r="F269" s="34"/>
      <c r="G269" s="25">
        <v>1300000000</v>
      </c>
      <c r="H269" s="25"/>
      <c r="I269" s="25">
        <v>40000000</v>
      </c>
      <c r="J269" s="25"/>
      <c r="K269" s="25">
        <v>1259262785</v>
      </c>
      <c r="L269" s="25"/>
      <c r="M269" s="25">
        <v>650000</v>
      </c>
      <c r="N269" s="25"/>
      <c r="O269" s="25">
        <v>6500000</v>
      </c>
      <c r="P269" s="25"/>
      <c r="Q269" s="25">
        <v>10300</v>
      </c>
      <c r="R269" s="25"/>
      <c r="S269" s="25">
        <v>73587215</v>
      </c>
      <c r="T269" s="25"/>
      <c r="U269" s="25">
        <v>80737215</v>
      </c>
    </row>
    <row r="270" spans="1:21" ht="18.75" customHeight="1" x14ac:dyDescent="0.2">
      <c r="A270" s="59" t="s">
        <v>680</v>
      </c>
      <c r="C270" s="25">
        <v>0</v>
      </c>
      <c r="D270" s="34"/>
      <c r="E270" s="25">
        <v>0</v>
      </c>
      <c r="F270" s="34"/>
      <c r="G270" s="25">
        <v>0</v>
      </c>
      <c r="H270" s="25"/>
      <c r="I270" s="25">
        <v>0</v>
      </c>
      <c r="J270" s="25"/>
      <c r="K270" s="25">
        <v>0</v>
      </c>
      <c r="L270" s="25"/>
      <c r="M270" s="25">
        <v>0</v>
      </c>
      <c r="N270" s="25"/>
      <c r="O270" s="25">
        <v>0</v>
      </c>
      <c r="P270" s="25"/>
      <c r="Q270" s="25">
        <v>0</v>
      </c>
      <c r="R270" s="25"/>
      <c r="S270" s="25">
        <v>0</v>
      </c>
      <c r="T270" s="25"/>
      <c r="U270" s="25">
        <v>1277432388</v>
      </c>
    </row>
    <row r="271" spans="1:21" ht="18.75" customHeight="1" x14ac:dyDescent="0.2">
      <c r="A271" s="59" t="s">
        <v>756</v>
      </c>
      <c r="C271" s="25">
        <v>0</v>
      </c>
      <c r="D271" s="34"/>
      <c r="E271" s="25">
        <v>0</v>
      </c>
      <c r="F271" s="34"/>
      <c r="G271" s="25">
        <v>0</v>
      </c>
      <c r="H271" s="25"/>
      <c r="I271" s="25">
        <v>0</v>
      </c>
      <c r="J271" s="25"/>
      <c r="K271" s="25">
        <v>0</v>
      </c>
      <c r="L271" s="25"/>
      <c r="M271" s="25">
        <v>0</v>
      </c>
      <c r="N271" s="25"/>
      <c r="O271" s="25">
        <v>0</v>
      </c>
      <c r="P271" s="25"/>
      <c r="Q271" s="25">
        <v>0</v>
      </c>
      <c r="R271" s="25"/>
      <c r="S271" s="25">
        <v>0</v>
      </c>
      <c r="T271" s="25"/>
      <c r="U271" s="25">
        <v>290587099</v>
      </c>
    </row>
    <row r="272" spans="1:21" ht="18.75" customHeight="1" x14ac:dyDescent="0.2">
      <c r="A272" s="59" t="s">
        <v>757</v>
      </c>
      <c r="C272" s="25">
        <v>0</v>
      </c>
      <c r="D272" s="34"/>
      <c r="E272" s="25">
        <v>0</v>
      </c>
      <c r="F272" s="34"/>
      <c r="G272" s="25">
        <v>0</v>
      </c>
      <c r="H272" s="25"/>
      <c r="I272" s="25">
        <v>0</v>
      </c>
      <c r="J272" s="25"/>
      <c r="K272" s="25">
        <v>0</v>
      </c>
      <c r="L272" s="25"/>
      <c r="M272" s="25">
        <v>0</v>
      </c>
      <c r="N272" s="25"/>
      <c r="O272" s="25">
        <v>0</v>
      </c>
      <c r="P272" s="25"/>
      <c r="Q272" s="25">
        <v>0</v>
      </c>
      <c r="R272" s="25"/>
      <c r="S272" s="25">
        <v>0</v>
      </c>
      <c r="T272" s="25"/>
      <c r="U272" s="25">
        <v>5055569599</v>
      </c>
    </row>
    <row r="273" spans="1:21" ht="18.75" customHeight="1" x14ac:dyDescent="0.2">
      <c r="A273" s="59" t="s">
        <v>758</v>
      </c>
      <c r="C273" s="25">
        <v>0</v>
      </c>
      <c r="D273" s="34"/>
      <c r="E273" s="25">
        <v>0</v>
      </c>
      <c r="F273" s="34"/>
      <c r="G273" s="25">
        <v>0</v>
      </c>
      <c r="H273" s="25"/>
      <c r="I273" s="25">
        <v>0</v>
      </c>
      <c r="J273" s="25"/>
      <c r="K273" s="25">
        <v>0</v>
      </c>
      <c r="L273" s="25"/>
      <c r="M273" s="25">
        <v>0</v>
      </c>
      <c r="N273" s="25"/>
      <c r="O273" s="25">
        <v>0</v>
      </c>
      <c r="P273" s="25"/>
      <c r="Q273" s="25">
        <v>0</v>
      </c>
      <c r="R273" s="25"/>
      <c r="S273" s="25">
        <v>0</v>
      </c>
      <c r="T273" s="25"/>
      <c r="U273" s="25">
        <v>115301162</v>
      </c>
    </row>
    <row r="274" spans="1:21" ht="18.75" customHeight="1" x14ac:dyDescent="0.2">
      <c r="A274" s="59" t="s">
        <v>682</v>
      </c>
      <c r="C274" s="25">
        <v>0</v>
      </c>
      <c r="D274" s="34"/>
      <c r="E274" s="25">
        <v>0</v>
      </c>
      <c r="F274" s="34"/>
      <c r="G274" s="25">
        <v>0</v>
      </c>
      <c r="H274" s="25"/>
      <c r="I274" s="25">
        <v>0</v>
      </c>
      <c r="J274" s="25"/>
      <c r="K274" s="25">
        <v>0</v>
      </c>
      <c r="L274" s="25"/>
      <c r="M274" s="25">
        <v>0</v>
      </c>
      <c r="N274" s="25"/>
      <c r="O274" s="25">
        <v>0</v>
      </c>
      <c r="P274" s="25"/>
      <c r="Q274" s="25">
        <v>0</v>
      </c>
      <c r="R274" s="25"/>
      <c r="S274" s="25">
        <v>0</v>
      </c>
      <c r="T274" s="25"/>
      <c r="U274" s="25">
        <v>87582040</v>
      </c>
    </row>
    <row r="275" spans="1:21" ht="18.75" customHeight="1" x14ac:dyDescent="0.2">
      <c r="A275" s="59" t="s">
        <v>683</v>
      </c>
      <c r="C275" s="25">
        <v>0</v>
      </c>
      <c r="D275" s="34"/>
      <c r="E275" s="25">
        <v>0</v>
      </c>
      <c r="F275" s="34"/>
      <c r="G275" s="25">
        <v>0</v>
      </c>
      <c r="H275" s="25"/>
      <c r="I275" s="25">
        <v>0</v>
      </c>
      <c r="J275" s="25"/>
      <c r="K275" s="25">
        <v>0</v>
      </c>
      <c r="L275" s="25"/>
      <c r="M275" s="25">
        <v>0</v>
      </c>
      <c r="N275" s="25"/>
      <c r="O275" s="25">
        <v>0</v>
      </c>
      <c r="P275" s="25"/>
      <c r="Q275" s="25">
        <v>0</v>
      </c>
      <c r="R275" s="25"/>
      <c r="S275" s="25">
        <v>0</v>
      </c>
      <c r="T275" s="25"/>
      <c r="U275" s="25">
        <v>98343054</v>
      </c>
    </row>
    <row r="276" spans="1:21" ht="18.75" customHeight="1" x14ac:dyDescent="0.2">
      <c r="A276" s="59" t="s">
        <v>684</v>
      </c>
      <c r="C276" s="25">
        <v>0</v>
      </c>
      <c r="D276" s="34"/>
      <c r="E276" s="25">
        <v>0</v>
      </c>
      <c r="F276" s="34"/>
      <c r="G276" s="25">
        <v>0</v>
      </c>
      <c r="H276" s="25"/>
      <c r="I276" s="25">
        <v>0</v>
      </c>
      <c r="J276" s="25"/>
      <c r="K276" s="25">
        <v>0</v>
      </c>
      <c r="L276" s="25"/>
      <c r="M276" s="25">
        <v>0</v>
      </c>
      <c r="N276" s="25"/>
      <c r="O276" s="25">
        <v>0</v>
      </c>
      <c r="P276" s="25"/>
      <c r="Q276" s="25">
        <v>0</v>
      </c>
      <c r="R276" s="25"/>
      <c r="S276" s="25">
        <v>0</v>
      </c>
      <c r="T276" s="25"/>
      <c r="U276" s="25">
        <v>3919982</v>
      </c>
    </row>
    <row r="277" spans="1:21" ht="18.75" customHeight="1" x14ac:dyDescent="0.2">
      <c r="A277" s="59" t="s">
        <v>759</v>
      </c>
      <c r="C277" s="25">
        <v>0</v>
      </c>
      <c r="D277" s="34"/>
      <c r="E277" s="25">
        <v>0</v>
      </c>
      <c r="F277" s="34"/>
      <c r="G277" s="25">
        <v>0</v>
      </c>
      <c r="H277" s="25"/>
      <c r="I277" s="25">
        <v>0</v>
      </c>
      <c r="J277" s="25"/>
      <c r="K277" s="25">
        <v>0</v>
      </c>
      <c r="L277" s="25"/>
      <c r="M277" s="25">
        <v>0</v>
      </c>
      <c r="N277" s="25"/>
      <c r="O277" s="25">
        <v>0</v>
      </c>
      <c r="P277" s="25"/>
      <c r="Q277" s="25">
        <v>0</v>
      </c>
      <c r="R277" s="25"/>
      <c r="S277" s="25">
        <v>0</v>
      </c>
      <c r="T277" s="25"/>
      <c r="U277" s="25">
        <v>-75447628</v>
      </c>
    </row>
    <row r="278" spans="1:21" ht="18.75" customHeight="1" x14ac:dyDescent="0.2">
      <c r="A278" s="59" t="s">
        <v>632</v>
      </c>
      <c r="C278" s="25">
        <v>0</v>
      </c>
      <c r="D278" s="34"/>
      <c r="E278" s="25">
        <v>0</v>
      </c>
      <c r="F278" s="34"/>
      <c r="G278" s="25">
        <v>0</v>
      </c>
      <c r="H278" s="25"/>
      <c r="I278" s="25">
        <v>0</v>
      </c>
      <c r="J278" s="25"/>
      <c r="K278" s="25">
        <v>0</v>
      </c>
      <c r="L278" s="25"/>
      <c r="M278" s="25">
        <v>0</v>
      </c>
      <c r="N278" s="25"/>
      <c r="O278" s="25">
        <v>0</v>
      </c>
      <c r="P278" s="25"/>
      <c r="Q278" s="25">
        <v>0</v>
      </c>
      <c r="R278" s="25"/>
      <c r="S278" s="25">
        <v>0</v>
      </c>
      <c r="T278" s="25"/>
      <c r="U278" s="25">
        <v>-340346311</v>
      </c>
    </row>
    <row r="279" spans="1:21" ht="18.75" customHeight="1" x14ac:dyDescent="0.2">
      <c r="A279" s="59" t="s">
        <v>654</v>
      </c>
      <c r="C279" s="25">
        <v>0</v>
      </c>
      <c r="D279" s="34"/>
      <c r="E279" s="25">
        <v>0</v>
      </c>
      <c r="F279" s="34"/>
      <c r="G279" s="25">
        <v>0</v>
      </c>
      <c r="H279" s="25"/>
      <c r="I279" s="25">
        <v>0</v>
      </c>
      <c r="J279" s="25"/>
      <c r="K279" s="25">
        <v>0</v>
      </c>
      <c r="L279" s="25"/>
      <c r="M279" s="25">
        <v>0</v>
      </c>
      <c r="N279" s="25"/>
      <c r="O279" s="25">
        <v>0</v>
      </c>
      <c r="P279" s="25"/>
      <c r="Q279" s="25">
        <v>0</v>
      </c>
      <c r="R279" s="25"/>
      <c r="S279" s="25">
        <v>0</v>
      </c>
      <c r="T279" s="25"/>
      <c r="U279" s="25">
        <v>-18815035</v>
      </c>
    </row>
    <row r="280" spans="1:21" ht="18.75" customHeight="1" x14ac:dyDescent="0.2">
      <c r="A280" s="207" t="s">
        <v>731</v>
      </c>
      <c r="B280" s="208"/>
      <c r="C280" s="9"/>
      <c r="E280" s="9"/>
      <c r="G280" s="6">
        <f>SUM(G241:G279)</f>
        <v>138199505767.5</v>
      </c>
      <c r="I280" s="6">
        <f>SUM(I241:I279)</f>
        <v>105423006189</v>
      </c>
      <c r="K280" s="6">
        <f>SUM(K241:K279)</f>
        <v>99558774522</v>
      </c>
      <c r="M280" s="6">
        <f>SUM(M241:M279)</f>
        <v>58446909</v>
      </c>
      <c r="O280" s="6">
        <f>SUM(O241:O279)</f>
        <v>471457940</v>
      </c>
      <c r="Q280" s="6">
        <f>SUM(Q241:Q279)</f>
        <v>214535574</v>
      </c>
      <c r="S280" s="6">
        <f>SUM(S241:S279)</f>
        <v>48881008975.299995</v>
      </c>
      <c r="U280" s="6">
        <f>SUM(U241:U279)</f>
        <v>294754111580</v>
      </c>
    </row>
    <row r="281" spans="1:21" ht="18.75" customHeight="1" x14ac:dyDescent="0.2">
      <c r="A281" s="208">
        <f>A234+1</f>
        <v>33</v>
      </c>
      <c r="B281" s="208"/>
      <c r="C281" s="208"/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</row>
    <row r="282" spans="1:21" ht="18.75" customHeight="1" x14ac:dyDescent="0.2">
      <c r="A282" s="178" t="s">
        <v>0</v>
      </c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</row>
    <row r="283" spans="1:21" ht="18.75" customHeight="1" x14ac:dyDescent="0.2">
      <c r="A283" s="178" t="s">
        <v>262</v>
      </c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</row>
    <row r="284" spans="1:21" ht="18.75" customHeight="1" x14ac:dyDescent="0.2">
      <c r="A284" s="178" t="s">
        <v>2</v>
      </c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</row>
    <row r="285" spans="1:21" ht="18.75" customHeight="1" x14ac:dyDescent="0.2">
      <c r="A285" s="179" t="s">
        <v>342</v>
      </c>
      <c r="B285" s="179"/>
      <c r="C285" s="179"/>
      <c r="D285" s="179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</row>
    <row r="286" spans="1:21" ht="18.75" customHeight="1" x14ac:dyDescent="0.2">
      <c r="C286" s="182" t="s">
        <v>280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</row>
    <row r="287" spans="1:21" ht="18.75" customHeight="1" x14ac:dyDescent="0.2">
      <c r="A287" s="2" t="s">
        <v>343</v>
      </c>
      <c r="C287" s="60" t="s">
        <v>13</v>
      </c>
      <c r="E287" s="60" t="s">
        <v>64</v>
      </c>
      <c r="G287" s="60" t="s">
        <v>344</v>
      </c>
      <c r="I287" s="60" t="s">
        <v>345</v>
      </c>
      <c r="K287" s="60" t="s">
        <v>346</v>
      </c>
      <c r="M287" s="60" t="s">
        <v>347</v>
      </c>
      <c r="O287" s="60" t="s">
        <v>348</v>
      </c>
      <c r="Q287" s="60" t="s">
        <v>349</v>
      </c>
      <c r="S287" s="60" t="s">
        <v>350</v>
      </c>
      <c r="U287" s="60" t="s">
        <v>350</v>
      </c>
    </row>
    <row r="288" spans="1:21" ht="18.75" customHeight="1" x14ac:dyDescent="0.2">
      <c r="A288" s="59" t="s">
        <v>730</v>
      </c>
      <c r="C288" s="25"/>
      <c r="D288" s="34"/>
      <c r="E288" s="25"/>
      <c r="F288" s="34"/>
      <c r="G288" s="68">
        <f>G280</f>
        <v>138199505767.5</v>
      </c>
      <c r="H288" s="68"/>
      <c r="I288" s="68">
        <f>I280</f>
        <v>105423006189</v>
      </c>
      <c r="J288" s="68"/>
      <c r="K288" s="68">
        <f>K280</f>
        <v>99558774522</v>
      </c>
      <c r="L288" s="68"/>
      <c r="M288" s="68">
        <f>M280</f>
        <v>58446909</v>
      </c>
      <c r="N288" s="68"/>
      <c r="O288" s="68">
        <f>O280</f>
        <v>471457940</v>
      </c>
      <c r="P288" s="68"/>
      <c r="Q288" s="68">
        <f>Q280</f>
        <v>214535574</v>
      </c>
      <c r="R288" s="68"/>
      <c r="S288" s="68">
        <f>S280</f>
        <v>48881008975.299995</v>
      </c>
      <c r="T288" s="68"/>
      <c r="U288" s="68">
        <f>U280</f>
        <v>294754111580</v>
      </c>
    </row>
    <row r="289" spans="1:21" ht="18.75" customHeight="1" x14ac:dyDescent="0.2">
      <c r="A289" s="59" t="s">
        <v>566</v>
      </c>
      <c r="C289" s="25">
        <v>0</v>
      </c>
      <c r="D289" s="34"/>
      <c r="E289" s="25">
        <v>0</v>
      </c>
      <c r="F289" s="34"/>
      <c r="G289" s="25">
        <v>0</v>
      </c>
      <c r="H289" s="25"/>
      <c r="I289" s="25">
        <v>0</v>
      </c>
      <c r="J289" s="25"/>
      <c r="K289" s="25">
        <v>0</v>
      </c>
      <c r="L289" s="25"/>
      <c r="M289" s="25">
        <v>0</v>
      </c>
      <c r="N289" s="25"/>
      <c r="O289" s="25">
        <v>0</v>
      </c>
      <c r="P289" s="25"/>
      <c r="Q289" s="25">
        <v>0</v>
      </c>
      <c r="R289" s="25"/>
      <c r="S289" s="25">
        <v>0</v>
      </c>
      <c r="T289" s="25"/>
      <c r="U289" s="25">
        <v>-39087608</v>
      </c>
    </row>
    <row r="290" spans="1:21" ht="18.75" customHeight="1" x14ac:dyDescent="0.2">
      <c r="A290" s="59" t="s">
        <v>567</v>
      </c>
      <c r="C290" s="25">
        <v>0</v>
      </c>
      <c r="D290" s="34"/>
      <c r="E290" s="25">
        <v>0</v>
      </c>
      <c r="F290" s="34"/>
      <c r="G290" s="25">
        <v>0</v>
      </c>
      <c r="H290" s="25"/>
      <c r="I290" s="25">
        <v>0</v>
      </c>
      <c r="J290" s="25"/>
      <c r="K290" s="25">
        <v>0</v>
      </c>
      <c r="L290" s="25"/>
      <c r="M290" s="25">
        <v>0</v>
      </c>
      <c r="N290" s="25"/>
      <c r="O290" s="25">
        <v>0</v>
      </c>
      <c r="P290" s="25"/>
      <c r="Q290" s="25">
        <v>0</v>
      </c>
      <c r="R290" s="25"/>
      <c r="S290" s="25">
        <v>0</v>
      </c>
      <c r="T290" s="25"/>
      <c r="U290" s="25">
        <v>-32045690</v>
      </c>
    </row>
    <row r="291" spans="1:21" ht="18.75" customHeight="1" x14ac:dyDescent="0.2">
      <c r="A291" s="59" t="s">
        <v>593</v>
      </c>
      <c r="C291" s="25">
        <v>0</v>
      </c>
      <c r="D291" s="34"/>
      <c r="E291" s="25">
        <v>0</v>
      </c>
      <c r="F291" s="34"/>
      <c r="G291" s="25">
        <v>0</v>
      </c>
      <c r="H291" s="25"/>
      <c r="I291" s="25">
        <v>0</v>
      </c>
      <c r="J291" s="25"/>
      <c r="K291" s="25">
        <v>0</v>
      </c>
      <c r="L291" s="25"/>
      <c r="M291" s="25">
        <v>0</v>
      </c>
      <c r="N291" s="25"/>
      <c r="O291" s="25">
        <v>0</v>
      </c>
      <c r="P291" s="25"/>
      <c r="Q291" s="25">
        <v>0</v>
      </c>
      <c r="R291" s="25"/>
      <c r="S291" s="25">
        <v>0</v>
      </c>
      <c r="T291" s="25"/>
      <c r="U291" s="25">
        <v>47539126</v>
      </c>
    </row>
    <row r="292" spans="1:21" ht="18.75" customHeight="1" x14ac:dyDescent="0.2">
      <c r="A292" s="59" t="s">
        <v>33</v>
      </c>
      <c r="C292" s="25">
        <v>500000</v>
      </c>
      <c r="D292" s="34"/>
      <c r="E292" s="25">
        <v>0</v>
      </c>
      <c r="F292" s="34"/>
      <c r="G292" s="25">
        <v>0</v>
      </c>
      <c r="H292" s="25"/>
      <c r="I292" s="25">
        <v>0</v>
      </c>
      <c r="J292" s="25"/>
      <c r="K292" s="25">
        <v>0</v>
      </c>
      <c r="L292" s="25"/>
      <c r="M292" s="25">
        <v>0</v>
      </c>
      <c r="N292" s="25"/>
      <c r="O292" s="25">
        <v>409425</v>
      </c>
      <c r="P292" s="25"/>
      <c r="Q292" s="25">
        <v>0</v>
      </c>
      <c r="R292" s="25"/>
      <c r="S292" s="25">
        <v>249150663</v>
      </c>
      <c r="T292" s="25"/>
      <c r="U292" s="25">
        <v>249150663</v>
      </c>
    </row>
    <row r="293" spans="1:21" ht="18.75" customHeight="1" x14ac:dyDescent="0.2">
      <c r="A293" s="59" t="s">
        <v>31</v>
      </c>
      <c r="C293" s="25">
        <v>4000000</v>
      </c>
      <c r="D293" s="34"/>
      <c r="E293" s="25">
        <v>0</v>
      </c>
      <c r="F293" s="34"/>
      <c r="G293" s="25">
        <v>0</v>
      </c>
      <c r="H293" s="25"/>
      <c r="I293" s="25">
        <v>0</v>
      </c>
      <c r="J293" s="25"/>
      <c r="K293" s="25">
        <v>0</v>
      </c>
      <c r="L293" s="25"/>
      <c r="M293" s="25">
        <v>0</v>
      </c>
      <c r="N293" s="25"/>
      <c r="O293" s="25">
        <v>319300</v>
      </c>
      <c r="P293" s="25"/>
      <c r="Q293" s="25">
        <v>0</v>
      </c>
      <c r="R293" s="25"/>
      <c r="S293" s="25">
        <v>-799184</v>
      </c>
      <c r="T293" s="25"/>
      <c r="U293" s="25">
        <v>-799184</v>
      </c>
    </row>
    <row r="294" spans="1:21" ht="18.75" customHeight="1" x14ac:dyDescent="0.2">
      <c r="A294" s="59" t="s">
        <v>24</v>
      </c>
      <c r="C294" s="25">
        <v>1809000</v>
      </c>
      <c r="D294" s="34"/>
      <c r="E294" s="25">
        <v>0</v>
      </c>
      <c r="F294" s="34"/>
      <c r="G294" s="25">
        <v>0</v>
      </c>
      <c r="H294" s="25"/>
      <c r="I294" s="25">
        <v>0</v>
      </c>
      <c r="J294" s="25"/>
      <c r="K294" s="25">
        <v>0</v>
      </c>
      <c r="L294" s="25"/>
      <c r="M294" s="25">
        <v>0</v>
      </c>
      <c r="N294" s="25"/>
      <c r="O294" s="25">
        <v>652017</v>
      </c>
      <c r="P294" s="25"/>
      <c r="Q294" s="25">
        <v>0</v>
      </c>
      <c r="R294" s="25"/>
      <c r="S294" s="25">
        <v>656822044</v>
      </c>
      <c r="T294" s="25"/>
      <c r="U294" s="25">
        <v>656822044</v>
      </c>
    </row>
    <row r="295" spans="1:21" ht="18.75" customHeight="1" x14ac:dyDescent="0.2">
      <c r="A295" s="59" t="s">
        <v>26</v>
      </c>
      <c r="C295" s="25">
        <v>249000</v>
      </c>
      <c r="D295" s="34"/>
      <c r="E295" s="25">
        <v>0</v>
      </c>
      <c r="F295" s="34"/>
      <c r="G295" s="25">
        <v>0</v>
      </c>
      <c r="H295" s="25"/>
      <c r="I295" s="25">
        <v>0</v>
      </c>
      <c r="J295" s="25"/>
      <c r="K295" s="25">
        <v>0</v>
      </c>
      <c r="L295" s="25"/>
      <c r="M295" s="25">
        <v>0</v>
      </c>
      <c r="N295" s="25"/>
      <c r="O295" s="25">
        <v>27968</v>
      </c>
      <c r="P295" s="25"/>
      <c r="Q295" s="25">
        <v>0</v>
      </c>
      <c r="R295" s="25"/>
      <c r="S295" s="25">
        <v>-20223951</v>
      </c>
      <c r="T295" s="25"/>
      <c r="U295" s="25">
        <v>-20223951</v>
      </c>
    </row>
    <row r="296" spans="1:21" ht="18.75" customHeight="1" x14ac:dyDescent="0.2">
      <c r="A296" s="59" t="s">
        <v>21</v>
      </c>
      <c r="C296" s="25">
        <v>1000</v>
      </c>
      <c r="D296" s="34"/>
      <c r="E296" s="25">
        <v>0</v>
      </c>
      <c r="F296" s="34"/>
      <c r="G296" s="25">
        <v>0</v>
      </c>
      <c r="H296" s="25"/>
      <c r="I296" s="25">
        <v>0</v>
      </c>
      <c r="J296" s="25"/>
      <c r="K296" s="25">
        <v>0</v>
      </c>
      <c r="L296" s="25"/>
      <c r="M296" s="25">
        <v>0</v>
      </c>
      <c r="N296" s="25"/>
      <c r="O296" s="25">
        <v>175928</v>
      </c>
      <c r="P296" s="25"/>
      <c r="Q296" s="25">
        <v>0</v>
      </c>
      <c r="R296" s="25"/>
      <c r="S296" s="25">
        <v>2903928</v>
      </c>
      <c r="T296" s="25"/>
      <c r="U296" s="25">
        <v>2903928</v>
      </c>
    </row>
    <row r="297" spans="1:21" ht="18.75" customHeight="1" x14ac:dyDescent="0.2">
      <c r="A297" s="59" t="s">
        <v>29</v>
      </c>
      <c r="C297" s="25">
        <v>2000</v>
      </c>
      <c r="D297" s="34"/>
      <c r="E297" s="25">
        <v>0</v>
      </c>
      <c r="F297" s="34"/>
      <c r="G297" s="25">
        <v>0</v>
      </c>
      <c r="H297" s="25"/>
      <c r="I297" s="25">
        <v>0</v>
      </c>
      <c r="J297" s="25"/>
      <c r="K297" s="25">
        <v>0</v>
      </c>
      <c r="L297" s="25"/>
      <c r="M297" s="25">
        <v>0</v>
      </c>
      <c r="N297" s="25"/>
      <c r="O297" s="25">
        <v>346</v>
      </c>
      <c r="P297" s="25"/>
      <c r="Q297" s="25">
        <v>0</v>
      </c>
      <c r="R297" s="25"/>
      <c r="S297" s="25">
        <v>749060</v>
      </c>
      <c r="T297" s="25"/>
      <c r="U297" s="25">
        <v>749060</v>
      </c>
    </row>
    <row r="298" spans="1:21" ht="18.75" customHeight="1" x14ac:dyDescent="0.2">
      <c r="A298" s="59" t="s">
        <v>532</v>
      </c>
      <c r="C298" s="25">
        <v>0</v>
      </c>
      <c r="D298" s="34"/>
      <c r="E298" s="25">
        <v>0</v>
      </c>
      <c r="F298" s="34"/>
      <c r="G298" s="25">
        <v>0</v>
      </c>
      <c r="H298" s="25"/>
      <c r="I298" s="25">
        <v>0</v>
      </c>
      <c r="J298" s="25"/>
      <c r="K298" s="25">
        <v>0</v>
      </c>
      <c r="L298" s="25"/>
      <c r="M298" s="25">
        <v>0</v>
      </c>
      <c r="N298" s="25"/>
      <c r="O298" s="25">
        <v>0</v>
      </c>
      <c r="P298" s="25"/>
      <c r="Q298" s="25">
        <v>0</v>
      </c>
      <c r="R298" s="25"/>
      <c r="S298" s="25">
        <v>0</v>
      </c>
      <c r="T298" s="25"/>
      <c r="U298" s="25">
        <v>-25033422</v>
      </c>
    </row>
    <row r="299" spans="1:21" ht="18.75" customHeight="1" x14ac:dyDescent="0.2">
      <c r="A299" s="59" t="s">
        <v>533</v>
      </c>
      <c r="C299" s="25">
        <v>0</v>
      </c>
      <c r="D299" s="34"/>
      <c r="E299" s="25">
        <v>0</v>
      </c>
      <c r="F299" s="34"/>
      <c r="G299" s="25">
        <v>0</v>
      </c>
      <c r="H299" s="25"/>
      <c r="I299" s="25">
        <v>0</v>
      </c>
      <c r="J299" s="25"/>
      <c r="K299" s="25">
        <v>0</v>
      </c>
      <c r="L299" s="25"/>
      <c r="M299" s="25">
        <v>0</v>
      </c>
      <c r="N299" s="25"/>
      <c r="O299" s="25">
        <v>0</v>
      </c>
      <c r="P299" s="25"/>
      <c r="Q299" s="25">
        <v>0</v>
      </c>
      <c r="R299" s="25"/>
      <c r="S299" s="25">
        <v>0</v>
      </c>
      <c r="T299" s="25"/>
      <c r="U299" s="25">
        <v>-422925702</v>
      </c>
    </row>
    <row r="300" spans="1:21" ht="18.75" customHeight="1" x14ac:dyDescent="0.2">
      <c r="A300" s="59" t="s">
        <v>536</v>
      </c>
      <c r="C300" s="25">
        <v>0</v>
      </c>
      <c r="D300" s="34"/>
      <c r="E300" s="25">
        <v>0</v>
      </c>
      <c r="F300" s="34"/>
      <c r="G300" s="25">
        <v>0</v>
      </c>
      <c r="H300" s="25"/>
      <c r="I300" s="25">
        <v>0</v>
      </c>
      <c r="J300" s="25"/>
      <c r="K300" s="25">
        <v>0</v>
      </c>
      <c r="L300" s="25"/>
      <c r="M300" s="25">
        <v>0</v>
      </c>
      <c r="N300" s="25"/>
      <c r="O300" s="25">
        <v>0</v>
      </c>
      <c r="P300" s="25"/>
      <c r="Q300" s="25">
        <v>0</v>
      </c>
      <c r="R300" s="25"/>
      <c r="S300" s="25">
        <v>0</v>
      </c>
      <c r="T300" s="25"/>
      <c r="U300" s="25">
        <v>-2933623</v>
      </c>
    </row>
    <row r="301" spans="1:21" ht="18.75" customHeight="1" x14ac:dyDescent="0.2">
      <c r="A301" s="59" t="s">
        <v>561</v>
      </c>
      <c r="C301" s="25">
        <v>0</v>
      </c>
      <c r="D301" s="34"/>
      <c r="E301" s="25">
        <v>0</v>
      </c>
      <c r="F301" s="34"/>
      <c r="G301" s="25">
        <v>0</v>
      </c>
      <c r="H301" s="25"/>
      <c r="I301" s="25">
        <v>0</v>
      </c>
      <c r="J301" s="25"/>
      <c r="K301" s="25">
        <v>0</v>
      </c>
      <c r="L301" s="25"/>
      <c r="M301" s="25">
        <v>0</v>
      </c>
      <c r="N301" s="25"/>
      <c r="O301" s="25">
        <v>0</v>
      </c>
      <c r="P301" s="25"/>
      <c r="Q301" s="25">
        <v>0</v>
      </c>
      <c r="R301" s="25"/>
      <c r="S301" s="25">
        <v>0</v>
      </c>
      <c r="T301" s="25"/>
      <c r="U301" s="25">
        <v>-454752800</v>
      </c>
    </row>
    <row r="302" spans="1:21" ht="18.75" customHeight="1" x14ac:dyDescent="0.2">
      <c r="A302" s="59" t="s">
        <v>565</v>
      </c>
      <c r="C302" s="25">
        <v>0</v>
      </c>
      <c r="D302" s="34"/>
      <c r="E302" s="25">
        <v>0</v>
      </c>
      <c r="F302" s="34"/>
      <c r="G302" s="25">
        <v>0</v>
      </c>
      <c r="H302" s="25"/>
      <c r="I302" s="25">
        <v>0</v>
      </c>
      <c r="J302" s="25"/>
      <c r="K302" s="25">
        <v>0</v>
      </c>
      <c r="L302" s="25"/>
      <c r="M302" s="25">
        <v>0</v>
      </c>
      <c r="N302" s="25"/>
      <c r="O302" s="25">
        <v>0</v>
      </c>
      <c r="P302" s="25"/>
      <c r="Q302" s="25">
        <v>0</v>
      </c>
      <c r="R302" s="25"/>
      <c r="S302" s="25">
        <v>0</v>
      </c>
      <c r="T302" s="25"/>
      <c r="U302" s="25">
        <v>1060295</v>
      </c>
    </row>
    <row r="303" spans="1:21" ht="18.75" customHeight="1" x14ac:dyDescent="0.2">
      <c r="A303" s="59" t="s">
        <v>613</v>
      </c>
      <c r="C303" s="25">
        <v>0</v>
      </c>
      <c r="D303" s="34"/>
      <c r="E303" s="25">
        <v>0</v>
      </c>
      <c r="F303" s="34"/>
      <c r="G303" s="25">
        <v>0</v>
      </c>
      <c r="H303" s="25"/>
      <c r="I303" s="25">
        <v>0</v>
      </c>
      <c r="J303" s="25"/>
      <c r="K303" s="25">
        <v>0</v>
      </c>
      <c r="L303" s="25"/>
      <c r="M303" s="25">
        <v>0</v>
      </c>
      <c r="N303" s="25"/>
      <c r="O303" s="25">
        <v>0</v>
      </c>
      <c r="P303" s="25"/>
      <c r="Q303" s="25">
        <v>0</v>
      </c>
      <c r="R303" s="25"/>
      <c r="S303" s="25">
        <v>0</v>
      </c>
      <c r="T303" s="25"/>
      <c r="U303" s="25">
        <v>-172827076</v>
      </c>
    </row>
    <row r="304" spans="1:21" ht="18.75" customHeight="1" x14ac:dyDescent="0.2">
      <c r="A304" s="59" t="s">
        <v>631</v>
      </c>
      <c r="C304" s="25">
        <v>0</v>
      </c>
      <c r="D304" s="34"/>
      <c r="E304" s="25">
        <v>0</v>
      </c>
      <c r="F304" s="34"/>
      <c r="G304" s="25">
        <v>0</v>
      </c>
      <c r="H304" s="25"/>
      <c r="I304" s="25">
        <v>0</v>
      </c>
      <c r="J304" s="25"/>
      <c r="K304" s="25">
        <v>0</v>
      </c>
      <c r="L304" s="25"/>
      <c r="M304" s="25">
        <v>0</v>
      </c>
      <c r="N304" s="25"/>
      <c r="O304" s="25">
        <v>0</v>
      </c>
      <c r="P304" s="25"/>
      <c r="Q304" s="25">
        <v>0</v>
      </c>
      <c r="R304" s="25"/>
      <c r="S304" s="25">
        <v>0</v>
      </c>
      <c r="T304" s="25"/>
      <c r="U304" s="25">
        <v>-101573133</v>
      </c>
    </row>
    <row r="305" spans="1:24" ht="18.75" customHeight="1" x14ac:dyDescent="0.2">
      <c r="A305" s="59" t="s">
        <v>633</v>
      </c>
      <c r="C305" s="25">
        <v>0</v>
      </c>
      <c r="D305" s="34"/>
      <c r="E305" s="25">
        <v>0</v>
      </c>
      <c r="F305" s="34"/>
      <c r="G305" s="25">
        <v>0</v>
      </c>
      <c r="H305" s="25"/>
      <c r="I305" s="25">
        <v>0</v>
      </c>
      <c r="J305" s="25"/>
      <c r="K305" s="25">
        <v>0</v>
      </c>
      <c r="L305" s="25"/>
      <c r="M305" s="25">
        <v>0</v>
      </c>
      <c r="N305" s="25"/>
      <c r="O305" s="25">
        <v>0</v>
      </c>
      <c r="P305" s="25"/>
      <c r="Q305" s="25">
        <v>0</v>
      </c>
      <c r="R305" s="25"/>
      <c r="S305" s="25">
        <v>0</v>
      </c>
      <c r="T305" s="25"/>
      <c r="U305" s="25">
        <v>-466329030</v>
      </c>
    </row>
    <row r="306" spans="1:24" ht="18.75" customHeight="1" x14ac:dyDescent="0.2">
      <c r="A306" s="59" t="s">
        <v>635</v>
      </c>
      <c r="C306" s="25">
        <v>0</v>
      </c>
      <c r="D306" s="34"/>
      <c r="E306" s="25">
        <v>0</v>
      </c>
      <c r="F306" s="34"/>
      <c r="G306" s="25">
        <v>0</v>
      </c>
      <c r="H306" s="25"/>
      <c r="I306" s="25">
        <v>0</v>
      </c>
      <c r="J306" s="25"/>
      <c r="K306" s="25">
        <v>0</v>
      </c>
      <c r="L306" s="25"/>
      <c r="M306" s="25">
        <v>0</v>
      </c>
      <c r="N306" s="25"/>
      <c r="O306" s="25">
        <v>0</v>
      </c>
      <c r="P306" s="25"/>
      <c r="Q306" s="25">
        <v>0</v>
      </c>
      <c r="R306" s="25"/>
      <c r="S306" s="25">
        <v>0</v>
      </c>
      <c r="T306" s="25"/>
      <c r="U306" s="25">
        <v>-1404778220</v>
      </c>
    </row>
    <row r="307" spans="1:24" ht="18.75" customHeight="1" x14ac:dyDescent="0.2">
      <c r="A307" s="59" t="s">
        <v>655</v>
      </c>
      <c r="C307" s="25">
        <v>0</v>
      </c>
      <c r="D307" s="34"/>
      <c r="E307" s="25">
        <v>0</v>
      </c>
      <c r="F307" s="34"/>
      <c r="G307" s="25">
        <v>0</v>
      </c>
      <c r="H307" s="25"/>
      <c r="I307" s="25">
        <v>0</v>
      </c>
      <c r="J307" s="25"/>
      <c r="K307" s="25">
        <v>0</v>
      </c>
      <c r="L307" s="25"/>
      <c r="M307" s="25">
        <v>0</v>
      </c>
      <c r="N307" s="25"/>
      <c r="O307" s="25">
        <v>0</v>
      </c>
      <c r="P307" s="25"/>
      <c r="Q307" s="25">
        <v>0</v>
      </c>
      <c r="R307" s="25"/>
      <c r="S307" s="25">
        <v>0</v>
      </c>
      <c r="T307" s="25"/>
      <c r="U307" s="25">
        <v>-23555941</v>
      </c>
    </row>
    <row r="308" spans="1:24" ht="18.75" customHeight="1" x14ac:dyDescent="0.2">
      <c r="A308" s="59" t="s">
        <v>656</v>
      </c>
      <c r="C308" s="25">
        <v>0</v>
      </c>
      <c r="D308" s="34"/>
      <c r="E308" s="25">
        <v>0</v>
      </c>
      <c r="F308" s="34"/>
      <c r="G308" s="25">
        <v>0</v>
      </c>
      <c r="H308" s="25"/>
      <c r="I308" s="25">
        <v>0</v>
      </c>
      <c r="J308" s="25"/>
      <c r="K308" s="25">
        <v>0</v>
      </c>
      <c r="L308" s="25"/>
      <c r="M308" s="25">
        <v>0</v>
      </c>
      <c r="N308" s="25"/>
      <c r="O308" s="25">
        <v>0</v>
      </c>
      <c r="P308" s="25"/>
      <c r="Q308" s="25">
        <v>0</v>
      </c>
      <c r="R308" s="25"/>
      <c r="S308" s="25">
        <v>0</v>
      </c>
      <c r="T308" s="25"/>
      <c r="U308" s="25">
        <v>-5784047</v>
      </c>
    </row>
    <row r="309" spans="1:24" ht="18.75" customHeight="1" x14ac:dyDescent="0.2">
      <c r="A309" s="59" t="s">
        <v>663</v>
      </c>
      <c r="C309" s="25">
        <v>0</v>
      </c>
      <c r="D309" s="34"/>
      <c r="E309" s="25">
        <v>0</v>
      </c>
      <c r="F309" s="34"/>
      <c r="G309" s="25">
        <v>0</v>
      </c>
      <c r="H309" s="25"/>
      <c r="I309" s="25">
        <v>0</v>
      </c>
      <c r="J309" s="25"/>
      <c r="K309" s="25">
        <v>0</v>
      </c>
      <c r="L309" s="25"/>
      <c r="M309" s="25">
        <v>0</v>
      </c>
      <c r="N309" s="25"/>
      <c r="O309" s="25">
        <v>0</v>
      </c>
      <c r="P309" s="25"/>
      <c r="Q309" s="25">
        <v>0</v>
      </c>
      <c r="R309" s="25"/>
      <c r="S309" s="25">
        <v>0</v>
      </c>
      <c r="T309" s="25"/>
      <c r="U309" s="25">
        <v>-1149505630</v>
      </c>
    </row>
    <row r="310" spans="1:24" ht="18.75" customHeight="1" x14ac:dyDescent="0.2">
      <c r="A310" s="59" t="s">
        <v>686</v>
      </c>
      <c r="C310" s="25">
        <v>0</v>
      </c>
      <c r="D310" s="34"/>
      <c r="E310" s="25">
        <v>0</v>
      </c>
      <c r="F310" s="34"/>
      <c r="G310" s="25">
        <v>0</v>
      </c>
      <c r="H310" s="25"/>
      <c r="I310" s="25">
        <v>0</v>
      </c>
      <c r="J310" s="25"/>
      <c r="K310" s="25">
        <v>0</v>
      </c>
      <c r="L310" s="25"/>
      <c r="M310" s="25">
        <v>0</v>
      </c>
      <c r="N310" s="25"/>
      <c r="O310" s="25">
        <v>0</v>
      </c>
      <c r="P310" s="25"/>
      <c r="Q310" s="25">
        <v>0</v>
      </c>
      <c r="R310" s="25"/>
      <c r="S310" s="25">
        <v>0</v>
      </c>
      <c r="T310" s="25"/>
      <c r="U310" s="25">
        <v>-93462420</v>
      </c>
    </row>
    <row r="311" spans="1:24" ht="18.75" customHeight="1" x14ac:dyDescent="0.2">
      <c r="A311" s="59" t="s">
        <v>687</v>
      </c>
      <c r="C311" s="25">
        <v>0</v>
      </c>
      <c r="D311" s="34"/>
      <c r="E311" s="25">
        <v>0</v>
      </c>
      <c r="F311" s="34"/>
      <c r="G311" s="25">
        <v>0</v>
      </c>
      <c r="H311" s="25"/>
      <c r="I311" s="25">
        <v>0</v>
      </c>
      <c r="J311" s="25"/>
      <c r="K311" s="25">
        <v>0</v>
      </c>
      <c r="L311" s="25"/>
      <c r="M311" s="25">
        <v>0</v>
      </c>
      <c r="N311" s="25"/>
      <c r="O311" s="25">
        <v>0</v>
      </c>
      <c r="P311" s="25"/>
      <c r="Q311" s="25">
        <v>0</v>
      </c>
      <c r="R311" s="25"/>
      <c r="S311" s="25">
        <v>0</v>
      </c>
      <c r="T311" s="25"/>
      <c r="U311" s="25">
        <v>-7647539</v>
      </c>
    </row>
    <row r="312" spans="1:24" ht="18.75" customHeight="1" x14ac:dyDescent="0.2">
      <c r="A312" s="59" t="s">
        <v>688</v>
      </c>
      <c r="C312" s="25">
        <v>0</v>
      </c>
      <c r="D312" s="34"/>
      <c r="E312" s="25">
        <v>0</v>
      </c>
      <c r="F312" s="34"/>
      <c r="G312" s="25">
        <v>0</v>
      </c>
      <c r="H312" s="25"/>
      <c r="I312" s="25">
        <v>0</v>
      </c>
      <c r="J312" s="25"/>
      <c r="K312" s="25">
        <v>0</v>
      </c>
      <c r="L312" s="25"/>
      <c r="M312" s="25">
        <v>0</v>
      </c>
      <c r="N312" s="25"/>
      <c r="O312" s="25">
        <v>0</v>
      </c>
      <c r="P312" s="25"/>
      <c r="Q312" s="25">
        <v>0</v>
      </c>
      <c r="R312" s="25"/>
      <c r="S312" s="25">
        <v>0</v>
      </c>
      <c r="T312" s="25"/>
      <c r="U312" s="25">
        <v>-61847615</v>
      </c>
    </row>
    <row r="313" spans="1:24" ht="18.75" customHeight="1" x14ac:dyDescent="0.2">
      <c r="A313" s="59" t="s">
        <v>28</v>
      </c>
      <c r="C313" s="25">
        <v>2000</v>
      </c>
      <c r="D313" s="34"/>
      <c r="E313" s="25"/>
      <c r="F313" s="34"/>
      <c r="G313" s="25">
        <v>0</v>
      </c>
      <c r="H313" s="25"/>
      <c r="I313" s="25">
        <v>0</v>
      </c>
      <c r="J313" s="25"/>
      <c r="K313" s="25">
        <v>0</v>
      </c>
      <c r="L313" s="25"/>
      <c r="M313" s="25">
        <v>0</v>
      </c>
      <c r="N313" s="25"/>
      <c r="O313" s="25">
        <v>206</v>
      </c>
      <c r="P313" s="25"/>
      <c r="Q313" s="25">
        <v>0</v>
      </c>
      <c r="R313" s="25"/>
      <c r="S313" s="25">
        <v>-450321</v>
      </c>
      <c r="T313" s="25"/>
      <c r="U313" s="25">
        <v>-450321</v>
      </c>
    </row>
    <row r="314" spans="1:24" ht="18.75" customHeight="1" x14ac:dyDescent="0.2">
      <c r="A314" s="59" t="s">
        <v>30</v>
      </c>
      <c r="C314" s="25">
        <v>5003000</v>
      </c>
      <c r="D314" s="34"/>
      <c r="E314" s="25"/>
      <c r="F314" s="34"/>
      <c r="G314" s="25">
        <v>0</v>
      </c>
      <c r="H314" s="25"/>
      <c r="I314" s="25">
        <v>0</v>
      </c>
      <c r="J314" s="25"/>
      <c r="K314" s="25">
        <v>0</v>
      </c>
      <c r="L314" s="25"/>
      <c r="M314" s="25">
        <v>0</v>
      </c>
      <c r="N314" s="25"/>
      <c r="O314" s="25">
        <v>311804</v>
      </c>
      <c r="P314" s="25"/>
      <c r="Q314" s="25">
        <v>0</v>
      </c>
      <c r="R314" s="25"/>
      <c r="S314" s="25">
        <v>-1292244405</v>
      </c>
      <c r="T314" s="25"/>
      <c r="U314" s="25">
        <v>-1292244405</v>
      </c>
    </row>
    <row r="315" spans="1:24" ht="18.75" customHeight="1" x14ac:dyDescent="0.2">
      <c r="A315" s="59" t="s">
        <v>694</v>
      </c>
      <c r="C315" s="25">
        <v>0</v>
      </c>
      <c r="D315" s="34"/>
      <c r="E315" s="25">
        <v>0</v>
      </c>
      <c r="F315" s="34"/>
      <c r="G315" s="25">
        <v>0</v>
      </c>
      <c r="H315" s="25"/>
      <c r="I315" s="25">
        <v>0</v>
      </c>
      <c r="J315" s="25"/>
      <c r="K315" s="25">
        <v>0</v>
      </c>
      <c r="L315" s="25"/>
      <c r="M315" s="25">
        <v>0</v>
      </c>
      <c r="N315" s="25"/>
      <c r="O315" s="25">
        <v>0</v>
      </c>
      <c r="P315" s="25"/>
      <c r="Q315" s="25">
        <v>0</v>
      </c>
      <c r="R315" s="25"/>
      <c r="S315" s="25">
        <v>0</v>
      </c>
      <c r="T315" s="25"/>
      <c r="U315" s="25">
        <v>-174274469</v>
      </c>
    </row>
    <row r="316" spans="1:24" ht="18.75" customHeight="1" x14ac:dyDescent="0.2">
      <c r="A316" s="59" t="s">
        <v>697</v>
      </c>
      <c r="C316" s="25">
        <v>0</v>
      </c>
      <c r="D316" s="34"/>
      <c r="E316" s="25">
        <v>0</v>
      </c>
      <c r="F316" s="34"/>
      <c r="G316" s="25">
        <v>0</v>
      </c>
      <c r="H316" s="25"/>
      <c r="I316" s="25">
        <v>0</v>
      </c>
      <c r="J316" s="25"/>
      <c r="K316" s="25">
        <v>0</v>
      </c>
      <c r="L316" s="25"/>
      <c r="M316" s="25">
        <v>0</v>
      </c>
      <c r="N316" s="25"/>
      <c r="O316" s="25">
        <v>0</v>
      </c>
      <c r="P316" s="25"/>
      <c r="Q316" s="25">
        <v>0</v>
      </c>
      <c r="R316" s="25"/>
      <c r="S316" s="25">
        <v>0</v>
      </c>
      <c r="T316" s="25"/>
      <c r="U316" s="25">
        <v>-679367824</v>
      </c>
    </row>
    <row r="317" spans="1:24" ht="18.75" customHeight="1" x14ac:dyDescent="0.2">
      <c r="A317" s="59" t="s">
        <v>698</v>
      </c>
      <c r="C317" s="25">
        <v>0</v>
      </c>
      <c r="D317" s="34"/>
      <c r="E317" s="25">
        <v>0</v>
      </c>
      <c r="F317" s="34"/>
      <c r="G317" s="25">
        <v>0</v>
      </c>
      <c r="H317" s="25"/>
      <c r="I317" s="25">
        <v>0</v>
      </c>
      <c r="J317" s="25"/>
      <c r="K317" s="25">
        <v>0</v>
      </c>
      <c r="L317" s="25"/>
      <c r="M317" s="25">
        <v>0</v>
      </c>
      <c r="N317" s="25"/>
      <c r="O317" s="25">
        <v>0</v>
      </c>
      <c r="P317" s="25"/>
      <c r="Q317" s="25">
        <v>0</v>
      </c>
      <c r="R317" s="25"/>
      <c r="S317" s="25">
        <v>0</v>
      </c>
      <c r="T317" s="25"/>
      <c r="U317" s="25">
        <v>-618411160</v>
      </c>
    </row>
    <row r="318" spans="1:24" ht="21.75" customHeight="1" thickBot="1" x14ac:dyDescent="0.25">
      <c r="A318" s="187" t="s">
        <v>62</v>
      </c>
      <c r="B318" s="209"/>
      <c r="C318" s="9"/>
      <c r="E318" s="9"/>
      <c r="G318" s="15">
        <f>SUM(G288:G317)</f>
        <v>138199505767.5</v>
      </c>
      <c r="I318" s="15">
        <f>SUM(I288:I317)</f>
        <v>105423006189</v>
      </c>
      <c r="K318" s="15">
        <f>SUM(K288:K317)</f>
        <v>99558774522</v>
      </c>
      <c r="M318" s="15">
        <f>SUM(M288:M317)</f>
        <v>58446909</v>
      </c>
      <c r="O318" s="15">
        <f>SUM(O288:O317)</f>
        <v>473354934</v>
      </c>
      <c r="Q318" s="15">
        <f>SUM(Q288:Q317)</f>
        <v>214535574</v>
      </c>
      <c r="S318" s="15">
        <f>SUM(S288:S317)</f>
        <v>48476916809.299995</v>
      </c>
      <c r="U318" s="15">
        <f>SUM(U288:U317)</f>
        <v>288462475886</v>
      </c>
      <c r="W318" s="48"/>
      <c r="X318" s="48"/>
    </row>
    <row r="319" spans="1:24" ht="13.5" thickTop="1" x14ac:dyDescent="0.2">
      <c r="U319" s="48"/>
      <c r="W319" s="48"/>
    </row>
    <row r="320" spans="1:24" ht="20.25" customHeight="1" x14ac:dyDescent="0.2">
      <c r="A320" s="188">
        <f>A281+1</f>
        <v>34</v>
      </c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W320" s="48"/>
    </row>
    <row r="321" spans="21:21" x14ac:dyDescent="0.2">
      <c r="U321" s="48"/>
    </row>
  </sheetData>
  <mergeCells count="46">
    <mergeCell ref="A285:U285"/>
    <mergeCell ref="C286:U286"/>
    <mergeCell ref="A320:U320"/>
    <mergeCell ref="A280:B280"/>
    <mergeCell ref="A281:U281"/>
    <mergeCell ref="A282:U282"/>
    <mergeCell ref="A283:U283"/>
    <mergeCell ref="A284:U284"/>
    <mergeCell ref="A318:B318"/>
    <mergeCell ref="A1:U1"/>
    <mergeCell ref="A2:U2"/>
    <mergeCell ref="A3:U3"/>
    <mergeCell ref="A5:U5"/>
    <mergeCell ref="C6:U6"/>
    <mergeCell ref="C51:U51"/>
    <mergeCell ref="A45:B45"/>
    <mergeCell ref="A184:B184"/>
    <mergeCell ref="A187:U187"/>
    <mergeCell ref="A47:U47"/>
    <mergeCell ref="A48:U48"/>
    <mergeCell ref="A49:U49"/>
    <mergeCell ref="A46:U46"/>
    <mergeCell ref="A50:U50"/>
    <mergeCell ref="A94:U94"/>
    <mergeCell ref="A95:U95"/>
    <mergeCell ref="A96:U96"/>
    <mergeCell ref="A97:U97"/>
    <mergeCell ref="C98:U98"/>
    <mergeCell ref="A141:U141"/>
    <mergeCell ref="A142:U142"/>
    <mergeCell ref="A237:U237"/>
    <mergeCell ref="A238:U238"/>
    <mergeCell ref="C239:U239"/>
    <mergeCell ref="A93:U93"/>
    <mergeCell ref="A140:U140"/>
    <mergeCell ref="A234:U234"/>
    <mergeCell ref="A143:U143"/>
    <mergeCell ref="A144:U144"/>
    <mergeCell ref="C145:U145"/>
    <mergeCell ref="A235:U235"/>
    <mergeCell ref="A236:U236"/>
    <mergeCell ref="A188:U188"/>
    <mergeCell ref="A189:U189"/>
    <mergeCell ref="A190:U190"/>
    <mergeCell ref="A191:U191"/>
    <mergeCell ref="C192:U192"/>
  </mergeCells>
  <printOptions horizontalCentered="1"/>
  <pageMargins left="0" right="0" top="0" bottom="0" header="0" footer="0"/>
  <pageSetup scale="69" fitToHeight="0" orientation="landscape" r:id="rId1"/>
  <colBreaks count="1" manualBreakCount="1">
    <brk id="21" max="29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150"/>
  <sheetViews>
    <sheetView rightToLeft="1" view="pageBreakPreview" topLeftCell="A139" zoomScale="98" zoomScaleNormal="100" zoomScaleSheetLayoutView="98" workbookViewId="0">
      <selection activeCell="G170" sqref="G170:H170"/>
    </sheetView>
  </sheetViews>
  <sheetFormatPr defaultRowHeight="12.75" x14ac:dyDescent="0.2"/>
  <cols>
    <col min="1" max="1" width="28.140625" customWidth="1"/>
    <col min="2" max="2" width="1.28515625" customWidth="1"/>
    <col min="3" max="3" width="14.7109375" customWidth="1"/>
    <col min="4" max="4" width="1.28515625" customWidth="1"/>
    <col min="5" max="5" width="17.7109375" customWidth="1"/>
    <col min="6" max="6" width="1.28515625" customWidth="1"/>
    <col min="7" max="7" width="19.7109375" bestFit="1" customWidth="1"/>
    <col min="8" max="8" width="1.28515625" customWidth="1"/>
    <col min="9" max="9" width="18.42578125" customWidth="1"/>
    <col min="10" max="10" width="1.28515625" customWidth="1"/>
    <col min="11" max="11" width="14.42578125" customWidth="1"/>
    <col min="12" max="12" width="1.28515625" customWidth="1"/>
    <col min="13" max="13" width="18.28515625" customWidth="1"/>
    <col min="14" max="14" width="1.28515625" customWidth="1"/>
    <col min="15" max="15" width="19" customWidth="1"/>
    <col min="16" max="16" width="1.28515625" customWidth="1"/>
    <col min="17" max="17" width="18.5703125" style="34" customWidth="1"/>
    <col min="18" max="18" width="16.85546875" style="34" bestFit="1" customWidth="1"/>
    <col min="19" max="19" width="14.85546875" bestFit="1" customWidth="1"/>
  </cols>
  <sheetData>
    <row r="1" spans="1:19" ht="20.2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9" ht="20.25" customHeight="1" x14ac:dyDescent="0.2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9" ht="20.25" customHeight="1" x14ac:dyDescent="0.2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9" ht="14.45" customHeight="1" x14ac:dyDescent="0.2"/>
    <row r="5" spans="1:19" ht="31.5" customHeight="1" x14ac:dyDescent="0.2">
      <c r="A5" s="179" t="s">
        <v>363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19" ht="14.45" customHeight="1" x14ac:dyDescent="0.2">
      <c r="A6" s="191" t="s">
        <v>265</v>
      </c>
      <c r="C6" s="191" t="s">
        <v>279</v>
      </c>
      <c r="D6" s="191"/>
      <c r="E6" s="191"/>
      <c r="F6" s="191"/>
      <c r="G6" s="191"/>
      <c r="H6" s="191"/>
      <c r="I6" s="191"/>
      <c r="K6" s="191" t="s">
        <v>280</v>
      </c>
      <c r="L6" s="191"/>
      <c r="M6" s="191"/>
      <c r="N6" s="191"/>
      <c r="O6" s="191"/>
      <c r="P6" s="191"/>
      <c r="Q6" s="191"/>
    </row>
    <row r="7" spans="1:19" ht="45" customHeight="1" x14ac:dyDescent="0.2">
      <c r="A7" s="191"/>
      <c r="C7" s="18" t="s">
        <v>13</v>
      </c>
      <c r="D7" s="3"/>
      <c r="E7" s="18" t="s">
        <v>15</v>
      </c>
      <c r="F7" s="3"/>
      <c r="G7" s="18" t="s">
        <v>340</v>
      </c>
      <c r="H7" s="3"/>
      <c r="I7" s="18" t="s">
        <v>364</v>
      </c>
      <c r="K7" s="18" t="s">
        <v>13</v>
      </c>
      <c r="L7" s="3"/>
      <c r="M7" s="18" t="s">
        <v>15</v>
      </c>
      <c r="N7" s="3"/>
      <c r="O7" s="18" t="s">
        <v>340</v>
      </c>
      <c r="P7" s="3"/>
      <c r="Q7" s="167" t="s">
        <v>364</v>
      </c>
    </row>
    <row r="8" spans="1:19" ht="18.75" x14ac:dyDescent="0.2">
      <c r="A8" s="5" t="s">
        <v>47</v>
      </c>
      <c r="C8" s="24">
        <v>35388602</v>
      </c>
      <c r="D8" s="34"/>
      <c r="E8" s="24">
        <v>12804806493</v>
      </c>
      <c r="F8" s="34"/>
      <c r="G8" s="24">
        <v>15017819489</v>
      </c>
      <c r="H8" s="34"/>
      <c r="I8" s="24">
        <v>-2213012995</v>
      </c>
      <c r="J8" s="34"/>
      <c r="K8" s="24">
        <v>35388602</v>
      </c>
      <c r="L8" s="34"/>
      <c r="M8" s="24">
        <v>12804806493</v>
      </c>
      <c r="N8" s="34"/>
      <c r="O8" s="24">
        <v>14601753386</v>
      </c>
      <c r="P8" s="34"/>
      <c r="Q8" s="40">
        <v>-1796946893</v>
      </c>
      <c r="S8" s="47"/>
    </row>
    <row r="9" spans="1:19" ht="18.75" x14ac:dyDescent="0.2">
      <c r="A9" s="8" t="s">
        <v>25</v>
      </c>
      <c r="C9" s="25">
        <v>1000</v>
      </c>
      <c r="D9" s="34"/>
      <c r="E9" s="25">
        <v>606843</v>
      </c>
      <c r="F9" s="34"/>
      <c r="G9" s="25">
        <v>1643576</v>
      </c>
      <c r="H9" s="34"/>
      <c r="I9" s="25">
        <v>-1036732</v>
      </c>
      <c r="J9" s="34"/>
      <c r="K9" s="25">
        <v>1000</v>
      </c>
      <c r="L9" s="34"/>
      <c r="M9" s="25">
        <v>606844</v>
      </c>
      <c r="N9" s="34"/>
      <c r="O9" s="25">
        <v>1500386</v>
      </c>
      <c r="P9" s="34"/>
      <c r="Q9" s="54">
        <v>-893542</v>
      </c>
      <c r="S9" s="47"/>
    </row>
    <row r="10" spans="1:19" ht="18.75" x14ac:dyDescent="0.2">
      <c r="A10" s="8" t="s">
        <v>23</v>
      </c>
      <c r="C10" s="25">
        <v>200000</v>
      </c>
      <c r="D10" s="34"/>
      <c r="E10" s="25">
        <v>413293549</v>
      </c>
      <c r="F10" s="34"/>
      <c r="G10" s="25">
        <v>644034118</v>
      </c>
      <c r="H10" s="34"/>
      <c r="I10" s="25">
        <v>-230740568</v>
      </c>
      <c r="J10" s="34"/>
      <c r="K10" s="25">
        <v>200000</v>
      </c>
      <c r="L10" s="34"/>
      <c r="M10" s="25">
        <v>413293550</v>
      </c>
      <c r="N10" s="34"/>
      <c r="O10" s="25">
        <v>642165315</v>
      </c>
      <c r="P10" s="34"/>
      <c r="Q10" s="54">
        <v>-228871765</v>
      </c>
      <c r="S10" s="47"/>
    </row>
    <row r="11" spans="1:19" ht="18.75" x14ac:dyDescent="0.2">
      <c r="A11" s="8" t="s">
        <v>61</v>
      </c>
      <c r="C11" s="25">
        <v>1220000</v>
      </c>
      <c r="D11" s="34"/>
      <c r="E11" s="25">
        <v>9811074690</v>
      </c>
      <c r="F11" s="34"/>
      <c r="G11" s="25">
        <v>10965766742</v>
      </c>
      <c r="H11" s="34"/>
      <c r="I11" s="25">
        <v>-1154692052</v>
      </c>
      <c r="J11" s="34"/>
      <c r="K11" s="25">
        <v>1220000</v>
      </c>
      <c r="L11" s="34"/>
      <c r="M11" s="25">
        <v>9811074690</v>
      </c>
      <c r="N11" s="34"/>
      <c r="O11" s="25">
        <v>10965766742</v>
      </c>
      <c r="P11" s="34"/>
      <c r="Q11" s="54">
        <v>-1154692052</v>
      </c>
      <c r="S11" s="47"/>
    </row>
    <row r="12" spans="1:19" ht="18.75" x14ac:dyDescent="0.2">
      <c r="A12" s="8" t="s">
        <v>20</v>
      </c>
      <c r="C12" s="25">
        <v>8548000</v>
      </c>
      <c r="D12" s="34"/>
      <c r="E12" s="25">
        <v>5819689044</v>
      </c>
      <c r="F12" s="34"/>
      <c r="G12" s="25">
        <v>11050596301</v>
      </c>
      <c r="H12" s="34"/>
      <c r="I12" s="25">
        <v>-5230907256</v>
      </c>
      <c r="J12" s="34"/>
      <c r="K12" s="25">
        <v>8548000</v>
      </c>
      <c r="L12" s="34"/>
      <c r="M12" s="25">
        <v>5819689045</v>
      </c>
      <c r="N12" s="34"/>
      <c r="O12" s="25">
        <v>10672630407</v>
      </c>
      <c r="P12" s="34"/>
      <c r="Q12" s="54">
        <v>-4852941362</v>
      </c>
      <c r="S12" s="47"/>
    </row>
    <row r="13" spans="1:19" ht="18.75" x14ac:dyDescent="0.2">
      <c r="A13" s="8" t="s">
        <v>33</v>
      </c>
      <c r="C13" s="25">
        <v>101000</v>
      </c>
      <c r="D13" s="34"/>
      <c r="E13" s="25">
        <v>242741477</v>
      </c>
      <c r="F13" s="34"/>
      <c r="G13" s="25">
        <v>633528129</v>
      </c>
      <c r="H13" s="34"/>
      <c r="I13" s="25">
        <v>-390786651</v>
      </c>
      <c r="J13" s="34"/>
      <c r="K13" s="25">
        <v>101000</v>
      </c>
      <c r="L13" s="34"/>
      <c r="M13" s="25">
        <v>242741478</v>
      </c>
      <c r="N13" s="34"/>
      <c r="O13" s="25">
        <v>270851566</v>
      </c>
      <c r="P13" s="34"/>
      <c r="Q13" s="54">
        <v>-28110088</v>
      </c>
      <c r="S13" s="47"/>
    </row>
    <row r="14" spans="1:19" ht="18.75" x14ac:dyDescent="0.2">
      <c r="A14" s="8" t="s">
        <v>52</v>
      </c>
      <c r="C14" s="25">
        <v>168556</v>
      </c>
      <c r="D14" s="34"/>
      <c r="E14" s="25">
        <v>574371998</v>
      </c>
      <c r="F14" s="34"/>
      <c r="G14" s="25">
        <v>666780525</v>
      </c>
      <c r="H14" s="34"/>
      <c r="I14" s="25">
        <v>-92408526</v>
      </c>
      <c r="J14" s="34"/>
      <c r="K14" s="25">
        <v>168556</v>
      </c>
      <c r="L14" s="34"/>
      <c r="M14" s="25">
        <v>574371999</v>
      </c>
      <c r="N14" s="34"/>
      <c r="O14" s="25">
        <v>602564886</v>
      </c>
      <c r="P14" s="34"/>
      <c r="Q14" s="54">
        <v>-28192887</v>
      </c>
      <c r="S14" s="47"/>
    </row>
    <row r="15" spans="1:19" ht="18.75" x14ac:dyDescent="0.2">
      <c r="A15" s="8" t="s">
        <v>31</v>
      </c>
      <c r="C15" s="25">
        <v>2000</v>
      </c>
      <c r="D15" s="34"/>
      <c r="E15" s="25">
        <v>619840</v>
      </c>
      <c r="F15" s="34"/>
      <c r="G15" s="25">
        <v>620089</v>
      </c>
      <c r="H15" s="34"/>
      <c r="I15" s="25">
        <v>-248</v>
      </c>
      <c r="J15" s="34"/>
      <c r="K15" s="25">
        <v>2000</v>
      </c>
      <c r="L15" s="34"/>
      <c r="M15" s="25">
        <v>619841</v>
      </c>
      <c r="N15" s="34"/>
      <c r="O15" s="25">
        <v>620398</v>
      </c>
      <c r="P15" s="34"/>
      <c r="Q15" s="54">
        <v>-557</v>
      </c>
      <c r="S15" s="47"/>
    </row>
    <row r="16" spans="1:19" ht="18.75" x14ac:dyDescent="0.2">
      <c r="A16" s="8" t="s">
        <v>42</v>
      </c>
      <c r="C16" s="25">
        <v>16999000</v>
      </c>
      <c r="D16" s="34"/>
      <c r="E16" s="25">
        <v>55272886812</v>
      </c>
      <c r="F16" s="34"/>
      <c r="G16" s="25">
        <v>68436316597</v>
      </c>
      <c r="H16" s="34"/>
      <c r="I16" s="25">
        <v>-13163429784</v>
      </c>
      <c r="J16" s="34"/>
      <c r="K16" s="25">
        <v>16999000</v>
      </c>
      <c r="L16" s="34"/>
      <c r="M16" s="25">
        <v>55272886813</v>
      </c>
      <c r="N16" s="34"/>
      <c r="O16" s="25">
        <v>93107186268</v>
      </c>
      <c r="P16" s="34"/>
      <c r="Q16" s="54">
        <v>-37834299455</v>
      </c>
      <c r="S16" s="47"/>
    </row>
    <row r="17" spans="1:19" ht="18.75" x14ac:dyDescent="0.2">
      <c r="A17" s="8" t="s">
        <v>56</v>
      </c>
      <c r="C17" s="25">
        <v>100000</v>
      </c>
      <c r="D17" s="34"/>
      <c r="E17" s="25">
        <v>572572800</v>
      </c>
      <c r="F17" s="34"/>
      <c r="G17" s="25">
        <v>615613049</v>
      </c>
      <c r="H17" s="34"/>
      <c r="I17" s="25">
        <v>-43040249</v>
      </c>
      <c r="J17" s="34"/>
      <c r="K17" s="25">
        <v>100000</v>
      </c>
      <c r="L17" s="34"/>
      <c r="M17" s="25">
        <v>572572800</v>
      </c>
      <c r="N17" s="34"/>
      <c r="O17" s="25">
        <v>681021492</v>
      </c>
      <c r="P17" s="34"/>
      <c r="Q17" s="54">
        <v>-108448692</v>
      </c>
      <c r="S17" s="47"/>
    </row>
    <row r="18" spans="1:19" ht="18.75" x14ac:dyDescent="0.2">
      <c r="A18" s="8" t="s">
        <v>50</v>
      </c>
      <c r="C18" s="25">
        <v>746180000</v>
      </c>
      <c r="D18" s="34"/>
      <c r="E18" s="25">
        <v>697977555489</v>
      </c>
      <c r="F18" s="34"/>
      <c r="G18" s="25">
        <v>864071359743</v>
      </c>
      <c r="H18" s="34"/>
      <c r="I18" s="25">
        <v>-166093804254</v>
      </c>
      <c r="J18" s="34"/>
      <c r="K18" s="25">
        <v>746180000</v>
      </c>
      <c r="L18" s="34"/>
      <c r="M18" s="25">
        <v>697977555489</v>
      </c>
      <c r="N18" s="34"/>
      <c r="O18" s="25">
        <v>782794304307</v>
      </c>
      <c r="P18" s="34"/>
      <c r="Q18" s="54">
        <v>-84816748818</v>
      </c>
      <c r="S18" s="47"/>
    </row>
    <row r="19" spans="1:19" ht="18.75" x14ac:dyDescent="0.2">
      <c r="A19" s="8" t="s">
        <v>295</v>
      </c>
      <c r="C19" s="25">
        <v>17649</v>
      </c>
      <c r="D19" s="34"/>
      <c r="E19" s="25">
        <v>102395496011</v>
      </c>
      <c r="F19" s="34"/>
      <c r="G19" s="25">
        <v>90039741495</v>
      </c>
      <c r="H19" s="34"/>
      <c r="I19" s="25">
        <v>12355754516</v>
      </c>
      <c r="J19" s="34"/>
      <c r="K19" s="25">
        <v>17649</v>
      </c>
      <c r="L19" s="34"/>
      <c r="M19" s="25">
        <v>102395496011</v>
      </c>
      <c r="N19" s="34"/>
      <c r="O19" s="25">
        <v>85255793073</v>
      </c>
      <c r="P19" s="34"/>
      <c r="Q19" s="54">
        <v>17139702938</v>
      </c>
      <c r="S19" s="47"/>
    </row>
    <row r="20" spans="1:19" ht="18.75" x14ac:dyDescent="0.2">
      <c r="A20" s="8" t="s">
        <v>34</v>
      </c>
      <c r="C20" s="25">
        <v>262260</v>
      </c>
      <c r="D20" s="34"/>
      <c r="E20" s="25">
        <v>384010441</v>
      </c>
      <c r="F20" s="34"/>
      <c r="G20" s="25">
        <v>412165993</v>
      </c>
      <c r="H20" s="34"/>
      <c r="I20" s="25">
        <v>-28155551</v>
      </c>
      <c r="J20" s="34"/>
      <c r="K20" s="25">
        <v>262260</v>
      </c>
      <c r="L20" s="34"/>
      <c r="M20" s="25">
        <v>384010442</v>
      </c>
      <c r="N20" s="34"/>
      <c r="O20" s="25">
        <v>525583288</v>
      </c>
      <c r="P20" s="34"/>
      <c r="Q20" s="54">
        <v>-141572846</v>
      </c>
      <c r="S20" s="47"/>
    </row>
    <row r="21" spans="1:19" ht="18.75" x14ac:dyDescent="0.2">
      <c r="A21" s="8" t="s">
        <v>24</v>
      </c>
      <c r="C21" s="25">
        <v>273000</v>
      </c>
      <c r="D21" s="34"/>
      <c r="E21" s="25">
        <v>310048142</v>
      </c>
      <c r="F21" s="34"/>
      <c r="G21" s="25">
        <v>2772620899</v>
      </c>
      <c r="H21" s="34"/>
      <c r="I21" s="25">
        <v>-2462572756</v>
      </c>
      <c r="J21" s="34"/>
      <c r="K21" s="25">
        <v>273000</v>
      </c>
      <c r="L21" s="34"/>
      <c r="M21" s="25">
        <v>310048142</v>
      </c>
      <c r="N21" s="34"/>
      <c r="O21" s="25">
        <v>283003653</v>
      </c>
      <c r="P21" s="34"/>
      <c r="Q21" s="54">
        <v>27044489</v>
      </c>
      <c r="S21" s="47"/>
    </row>
    <row r="22" spans="1:19" ht="18.75" x14ac:dyDescent="0.2">
      <c r="A22" s="8" t="s">
        <v>45</v>
      </c>
      <c r="C22" s="25">
        <v>796200</v>
      </c>
      <c r="D22" s="34"/>
      <c r="E22" s="25">
        <v>3454734292</v>
      </c>
      <c r="F22" s="34"/>
      <c r="G22" s="25">
        <v>4345129728</v>
      </c>
      <c r="H22" s="34"/>
      <c r="I22" s="25">
        <v>-890395435</v>
      </c>
      <c r="J22" s="34"/>
      <c r="K22" s="25">
        <v>796200</v>
      </c>
      <c r="L22" s="34"/>
      <c r="M22" s="25">
        <v>3454734293</v>
      </c>
      <c r="N22" s="34"/>
      <c r="O22" s="25">
        <v>4848061800</v>
      </c>
      <c r="P22" s="34"/>
      <c r="Q22" s="54">
        <v>-1393327507</v>
      </c>
      <c r="S22" s="47"/>
    </row>
    <row r="23" spans="1:19" ht="18.75" x14ac:dyDescent="0.2">
      <c r="A23" s="8" t="s">
        <v>27</v>
      </c>
      <c r="C23" s="25">
        <v>1000</v>
      </c>
      <c r="D23" s="34"/>
      <c r="E23" s="25">
        <v>889770</v>
      </c>
      <c r="F23" s="34"/>
      <c r="G23" s="25">
        <v>749806</v>
      </c>
      <c r="H23" s="34"/>
      <c r="I23" s="25">
        <v>139964</v>
      </c>
      <c r="J23" s="34"/>
      <c r="K23" s="25">
        <v>1000</v>
      </c>
      <c r="L23" s="34"/>
      <c r="M23" s="25">
        <v>889770</v>
      </c>
      <c r="N23" s="34"/>
      <c r="O23" s="25">
        <v>750192</v>
      </c>
      <c r="P23" s="34"/>
      <c r="Q23" s="54">
        <v>139578</v>
      </c>
      <c r="S23" s="47"/>
    </row>
    <row r="24" spans="1:19" ht="18.75" x14ac:dyDescent="0.2">
      <c r="A24" s="8" t="s">
        <v>41</v>
      </c>
      <c r="C24" s="25">
        <v>266438</v>
      </c>
      <c r="D24" s="34"/>
      <c r="E24" s="25">
        <v>1240305165</v>
      </c>
      <c r="F24" s="34"/>
      <c r="G24" s="25">
        <v>1398422223</v>
      </c>
      <c r="H24" s="34"/>
      <c r="I24" s="25">
        <v>-158117057</v>
      </c>
      <c r="J24" s="34"/>
      <c r="K24" s="25">
        <v>266438</v>
      </c>
      <c r="L24" s="34"/>
      <c r="M24" s="25">
        <v>1240305166</v>
      </c>
      <c r="N24" s="34"/>
      <c r="O24" s="25">
        <v>1446201337</v>
      </c>
      <c r="P24" s="34"/>
      <c r="Q24" s="54">
        <v>-205896171</v>
      </c>
      <c r="S24" s="47"/>
    </row>
    <row r="25" spans="1:19" ht="18.75" x14ac:dyDescent="0.2">
      <c r="A25" s="8" t="s">
        <v>38</v>
      </c>
      <c r="C25" s="25">
        <v>55187051</v>
      </c>
      <c r="D25" s="34"/>
      <c r="E25" s="25">
        <v>101543431574</v>
      </c>
      <c r="F25" s="34"/>
      <c r="G25" s="25">
        <v>115263726179</v>
      </c>
      <c r="H25" s="34"/>
      <c r="I25" s="25">
        <v>-13720294604</v>
      </c>
      <c r="J25" s="34"/>
      <c r="K25" s="25">
        <v>55187051</v>
      </c>
      <c r="L25" s="34"/>
      <c r="M25" s="25">
        <v>101543431575</v>
      </c>
      <c r="N25" s="34"/>
      <c r="O25" s="25">
        <v>118272638507</v>
      </c>
      <c r="P25" s="34"/>
      <c r="Q25" s="54">
        <v>-16729206932</v>
      </c>
      <c r="S25" s="47"/>
    </row>
    <row r="26" spans="1:19" ht="18.75" x14ac:dyDescent="0.2">
      <c r="A26" s="8" t="s">
        <v>37</v>
      </c>
      <c r="C26" s="25">
        <v>19499000</v>
      </c>
      <c r="D26" s="34"/>
      <c r="E26" s="25">
        <v>29772258739</v>
      </c>
      <c r="F26" s="34"/>
      <c r="G26" s="25">
        <v>32632301471</v>
      </c>
      <c r="H26" s="34"/>
      <c r="I26" s="25">
        <v>-2860042731</v>
      </c>
      <c r="J26" s="34"/>
      <c r="K26" s="25">
        <v>19499000</v>
      </c>
      <c r="L26" s="34"/>
      <c r="M26" s="25">
        <v>29772258740</v>
      </c>
      <c r="N26" s="34"/>
      <c r="O26" s="25">
        <v>33227168585</v>
      </c>
      <c r="P26" s="34"/>
      <c r="Q26" s="54">
        <v>-3454909845</v>
      </c>
      <c r="S26" s="47"/>
    </row>
    <row r="27" spans="1:19" ht="18.75" x14ac:dyDescent="0.2">
      <c r="A27" s="8" t="s">
        <v>46</v>
      </c>
      <c r="C27" s="25">
        <v>4042000</v>
      </c>
      <c r="D27" s="34"/>
      <c r="E27" s="25">
        <v>2679972716</v>
      </c>
      <c r="F27" s="34"/>
      <c r="G27" s="25">
        <v>2832513665</v>
      </c>
      <c r="H27" s="34"/>
      <c r="I27" s="25">
        <v>-152540948</v>
      </c>
      <c r="J27" s="34"/>
      <c r="K27" s="25">
        <v>4042000</v>
      </c>
      <c r="L27" s="34"/>
      <c r="M27" s="25">
        <v>2679972717</v>
      </c>
      <c r="N27" s="34"/>
      <c r="O27" s="25">
        <v>3403203735</v>
      </c>
      <c r="P27" s="34"/>
      <c r="Q27" s="54">
        <v>-723231018</v>
      </c>
      <c r="S27" s="47"/>
    </row>
    <row r="28" spans="1:19" ht="18.75" x14ac:dyDescent="0.2">
      <c r="A28" s="8" t="s">
        <v>35</v>
      </c>
      <c r="C28" s="25">
        <v>412200000</v>
      </c>
      <c r="D28" s="34"/>
      <c r="E28" s="25">
        <v>884644658190</v>
      </c>
      <c r="F28" s="34"/>
      <c r="G28" s="25">
        <v>1058267662746</v>
      </c>
      <c r="H28" s="34"/>
      <c r="I28" s="25">
        <v>-173623004556</v>
      </c>
      <c r="J28" s="34"/>
      <c r="K28" s="25">
        <v>412200000</v>
      </c>
      <c r="L28" s="34"/>
      <c r="M28" s="25">
        <v>884644658190</v>
      </c>
      <c r="N28" s="34"/>
      <c r="O28" s="25">
        <v>1116739249726</v>
      </c>
      <c r="P28" s="34"/>
      <c r="Q28" s="54">
        <v>-232094591536</v>
      </c>
      <c r="S28" s="47"/>
    </row>
    <row r="29" spans="1:19" ht="18.75" x14ac:dyDescent="0.2">
      <c r="A29" s="8" t="s">
        <v>51</v>
      </c>
      <c r="C29" s="25">
        <v>2000000</v>
      </c>
      <c r="D29" s="34"/>
      <c r="E29" s="25">
        <v>17932662000</v>
      </c>
      <c r="F29" s="34"/>
      <c r="G29" s="25">
        <v>17356113000</v>
      </c>
      <c r="H29" s="34"/>
      <c r="I29" s="25">
        <v>576549000</v>
      </c>
      <c r="J29" s="34"/>
      <c r="K29" s="25">
        <v>2000000</v>
      </c>
      <c r="L29" s="34"/>
      <c r="M29" s="25">
        <v>17932662000</v>
      </c>
      <c r="N29" s="34"/>
      <c r="O29" s="25">
        <v>15825276000</v>
      </c>
      <c r="P29" s="34"/>
      <c r="Q29" s="54">
        <v>2107386000</v>
      </c>
      <c r="S29" s="47"/>
    </row>
    <row r="30" spans="1:19" ht="18.75" x14ac:dyDescent="0.2">
      <c r="A30" s="8" t="s">
        <v>53</v>
      </c>
      <c r="C30" s="25">
        <v>2200000</v>
      </c>
      <c r="D30" s="34"/>
      <c r="E30" s="25">
        <v>13515103800</v>
      </c>
      <c r="F30" s="34"/>
      <c r="G30" s="25">
        <v>16336241461</v>
      </c>
      <c r="H30" s="34"/>
      <c r="I30" s="25">
        <v>-2821137661</v>
      </c>
      <c r="J30" s="34"/>
      <c r="K30" s="25">
        <v>2200000</v>
      </c>
      <c r="L30" s="34"/>
      <c r="M30" s="25">
        <v>13515103800</v>
      </c>
      <c r="N30" s="34"/>
      <c r="O30" s="25">
        <v>14973388115</v>
      </c>
      <c r="P30" s="34"/>
      <c r="Q30" s="54">
        <v>-1458284315</v>
      </c>
      <c r="S30" s="47"/>
    </row>
    <row r="31" spans="1:19" ht="18.75" x14ac:dyDescent="0.2">
      <c r="A31" s="8" t="s">
        <v>39</v>
      </c>
      <c r="C31" s="25">
        <v>1564500</v>
      </c>
      <c r="D31" s="34"/>
      <c r="E31" s="25">
        <v>3441638180</v>
      </c>
      <c r="F31" s="34"/>
      <c r="G31" s="25">
        <v>3985955109</v>
      </c>
      <c r="H31" s="34"/>
      <c r="I31" s="25">
        <v>-544316928</v>
      </c>
      <c r="J31" s="34"/>
      <c r="K31" s="25">
        <v>1564500</v>
      </c>
      <c r="L31" s="34"/>
      <c r="M31" s="25">
        <v>3441638181</v>
      </c>
      <c r="N31" s="34"/>
      <c r="O31" s="25">
        <v>3691289797</v>
      </c>
      <c r="P31" s="34"/>
      <c r="Q31" s="54">
        <v>-249651616</v>
      </c>
      <c r="S31" s="47"/>
    </row>
    <row r="32" spans="1:19" ht="18.75" x14ac:dyDescent="0.2">
      <c r="A32" s="8" t="s">
        <v>54</v>
      </c>
      <c r="C32" s="25">
        <v>2100000</v>
      </c>
      <c r="D32" s="34"/>
      <c r="E32" s="25">
        <v>8034806745</v>
      </c>
      <c r="F32" s="34"/>
      <c r="G32" s="25">
        <v>8726941428</v>
      </c>
      <c r="H32" s="34"/>
      <c r="I32" s="25">
        <v>-692134683</v>
      </c>
      <c r="J32" s="34"/>
      <c r="K32" s="25">
        <v>2100000</v>
      </c>
      <c r="L32" s="34"/>
      <c r="M32" s="25">
        <v>8034806745</v>
      </c>
      <c r="N32" s="34"/>
      <c r="O32" s="25">
        <v>10104073954</v>
      </c>
      <c r="P32" s="34"/>
      <c r="Q32" s="54">
        <v>-2069267209</v>
      </c>
      <c r="S32" s="47"/>
    </row>
    <row r="33" spans="1:19" ht="18.75" x14ac:dyDescent="0.2">
      <c r="A33" s="8" t="s">
        <v>26</v>
      </c>
      <c r="C33" s="25">
        <v>12619000</v>
      </c>
      <c r="D33" s="34"/>
      <c r="E33" s="25">
        <v>1097570302</v>
      </c>
      <c r="F33" s="34"/>
      <c r="G33" s="25">
        <v>7022106834</v>
      </c>
      <c r="H33" s="34"/>
      <c r="I33" s="25">
        <v>-5924536531</v>
      </c>
      <c r="J33" s="34"/>
      <c r="K33" s="25">
        <v>12619000</v>
      </c>
      <c r="L33" s="34"/>
      <c r="M33" s="25">
        <v>1097570303</v>
      </c>
      <c r="N33" s="34"/>
      <c r="O33" s="25">
        <v>6839282433</v>
      </c>
      <c r="P33" s="34"/>
      <c r="Q33" s="54">
        <v>-5741712130</v>
      </c>
      <c r="S33" s="47"/>
    </row>
    <row r="34" spans="1:19" ht="18.75" x14ac:dyDescent="0.2">
      <c r="A34" s="8" t="s">
        <v>48</v>
      </c>
      <c r="C34" s="25">
        <v>53919000</v>
      </c>
      <c r="D34" s="34"/>
      <c r="E34" s="25">
        <v>42181769194</v>
      </c>
      <c r="F34" s="34"/>
      <c r="G34" s="25">
        <v>50717008360</v>
      </c>
      <c r="H34" s="34"/>
      <c r="I34" s="25">
        <v>-8535239165</v>
      </c>
      <c r="J34" s="34"/>
      <c r="K34" s="25">
        <v>53919000</v>
      </c>
      <c r="L34" s="34"/>
      <c r="M34" s="25">
        <v>42181769195</v>
      </c>
      <c r="N34" s="34"/>
      <c r="O34" s="25">
        <v>60676110444</v>
      </c>
      <c r="P34" s="34"/>
      <c r="Q34" s="54">
        <v>-18494341249</v>
      </c>
      <c r="S34" s="47"/>
    </row>
    <row r="35" spans="1:19" ht="18.75" x14ac:dyDescent="0.2">
      <c r="A35" s="8" t="s">
        <v>44</v>
      </c>
      <c r="C35" s="25">
        <v>406778</v>
      </c>
      <c r="D35" s="34"/>
      <c r="E35" s="25">
        <v>2183531422</v>
      </c>
      <c r="F35" s="34"/>
      <c r="G35" s="25">
        <v>2128400654</v>
      </c>
      <c r="H35" s="34"/>
      <c r="I35" s="25">
        <v>55130768</v>
      </c>
      <c r="J35" s="34"/>
      <c r="K35" s="25">
        <v>406778</v>
      </c>
      <c r="L35" s="34"/>
      <c r="M35" s="25">
        <v>2183531422</v>
      </c>
      <c r="N35" s="34"/>
      <c r="O35" s="25">
        <v>1949722822</v>
      </c>
      <c r="P35" s="34"/>
      <c r="Q35" s="54">
        <v>233808600</v>
      </c>
      <c r="S35" s="47"/>
    </row>
    <row r="36" spans="1:19" ht="18.75" x14ac:dyDescent="0.2">
      <c r="A36" s="8" t="s">
        <v>21</v>
      </c>
      <c r="C36" s="25">
        <v>9946000</v>
      </c>
      <c r="D36" s="34"/>
      <c r="E36" s="25">
        <v>11474728496</v>
      </c>
      <c r="F36" s="34"/>
      <c r="G36" s="25">
        <v>37816523326</v>
      </c>
      <c r="H36" s="34"/>
      <c r="I36" s="25">
        <v>-26341794829</v>
      </c>
      <c r="J36" s="34"/>
      <c r="K36" s="25">
        <v>9946000</v>
      </c>
      <c r="L36" s="34"/>
      <c r="M36" s="25">
        <v>11474728497</v>
      </c>
      <c r="N36" s="34"/>
      <c r="O36" s="25">
        <v>38240972587</v>
      </c>
      <c r="P36" s="34"/>
      <c r="Q36" s="54">
        <v>-26766244090</v>
      </c>
      <c r="S36" s="47"/>
    </row>
    <row r="37" spans="1:19" ht="18.75" x14ac:dyDescent="0.2">
      <c r="A37" s="8" t="s">
        <v>60</v>
      </c>
      <c r="C37" s="25">
        <v>11307000</v>
      </c>
      <c r="D37" s="34"/>
      <c r="E37" s="25">
        <v>1198233375</v>
      </c>
      <c r="F37" s="34"/>
      <c r="G37" s="25">
        <v>4526811147</v>
      </c>
      <c r="H37" s="34"/>
      <c r="I37" s="25">
        <v>-3328577771</v>
      </c>
      <c r="J37" s="34"/>
      <c r="K37" s="25">
        <v>11307000</v>
      </c>
      <c r="L37" s="34"/>
      <c r="M37" s="25">
        <v>1198233376</v>
      </c>
      <c r="N37" s="34"/>
      <c r="O37" s="25">
        <v>4526811147</v>
      </c>
      <c r="P37" s="34"/>
      <c r="Q37" s="54">
        <v>-3328577771</v>
      </c>
      <c r="S37" s="47"/>
    </row>
    <row r="38" spans="1:19" ht="18.75" x14ac:dyDescent="0.2">
      <c r="A38" s="8" t="s">
        <v>19</v>
      </c>
      <c r="C38" s="25">
        <v>3981000</v>
      </c>
      <c r="D38" s="34"/>
      <c r="E38" s="25">
        <v>24456194649</v>
      </c>
      <c r="F38" s="34"/>
      <c r="G38" s="25">
        <v>25682961694</v>
      </c>
      <c r="H38" s="34"/>
      <c r="I38" s="25">
        <v>-1226767045</v>
      </c>
      <c r="J38" s="34"/>
      <c r="K38" s="25">
        <v>3981000</v>
      </c>
      <c r="L38" s="34"/>
      <c r="M38" s="25">
        <v>24456194649</v>
      </c>
      <c r="N38" s="34"/>
      <c r="O38" s="25">
        <v>31678060386</v>
      </c>
      <c r="P38" s="34"/>
      <c r="Q38" s="54">
        <v>-7221865737</v>
      </c>
      <c r="S38" s="47"/>
    </row>
    <row r="39" spans="1:19" ht="18.75" x14ac:dyDescent="0.2">
      <c r="A39" s="8" t="s">
        <v>731</v>
      </c>
      <c r="C39" s="25"/>
      <c r="D39" s="34"/>
      <c r="E39" s="166">
        <f>SUM(E8:E38)</f>
        <v>2035432262238</v>
      </c>
      <c r="F39" s="34"/>
      <c r="G39" s="166">
        <f>SUM(G8:G38)</f>
        <v>2454368175576</v>
      </c>
      <c r="H39" s="34"/>
      <c r="I39" s="166">
        <f>SUM(I8:I38)</f>
        <v>-418935913318</v>
      </c>
      <c r="J39" s="34"/>
      <c r="K39" s="25"/>
      <c r="L39" s="34"/>
      <c r="M39" s="166">
        <f>SUM(M8:M38)</f>
        <v>2035432262256</v>
      </c>
      <c r="N39" s="34"/>
      <c r="O39" s="166">
        <f>SUM(O8:O38)</f>
        <v>2466847006734</v>
      </c>
      <c r="P39" s="34"/>
      <c r="Q39" s="166">
        <f>SUM(Q8:Q38)</f>
        <v>-431414744478</v>
      </c>
      <c r="S39" s="47"/>
    </row>
    <row r="40" spans="1:19" ht="18.75" x14ac:dyDescent="0.2">
      <c r="A40" s="199">
        <f>'درآمد اعمال اختیار'!A320:U320+1</f>
        <v>35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S40" s="47"/>
    </row>
    <row r="41" spans="1:19" ht="20.25" customHeight="1" x14ac:dyDescent="0.2">
      <c r="A41" s="178" t="s">
        <v>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</row>
    <row r="42" spans="1:19" ht="20.25" customHeight="1" x14ac:dyDescent="0.2">
      <c r="A42" s="178" t="s">
        <v>262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</row>
    <row r="43" spans="1:19" ht="20.25" customHeight="1" x14ac:dyDescent="0.2">
      <c r="A43" s="178" t="s">
        <v>2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</row>
    <row r="44" spans="1:19" ht="9" customHeight="1" x14ac:dyDescent="0.2"/>
    <row r="45" spans="1:19" ht="24" x14ac:dyDescent="0.2">
      <c r="A45" s="179" t="s">
        <v>363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</row>
    <row r="46" spans="1:19" ht="14.45" customHeight="1" x14ac:dyDescent="0.2">
      <c r="A46" s="191" t="s">
        <v>265</v>
      </c>
      <c r="C46" s="191" t="s">
        <v>279</v>
      </c>
      <c r="D46" s="191"/>
      <c r="E46" s="191"/>
      <c r="F46" s="191"/>
      <c r="G46" s="191"/>
      <c r="H46" s="191"/>
      <c r="I46" s="191"/>
      <c r="K46" s="191" t="s">
        <v>280</v>
      </c>
      <c r="L46" s="191"/>
      <c r="M46" s="191"/>
      <c r="N46" s="191"/>
      <c r="O46" s="191"/>
      <c r="P46" s="191"/>
      <c r="Q46" s="191"/>
    </row>
    <row r="47" spans="1:19" ht="45" customHeight="1" x14ac:dyDescent="0.2">
      <c r="A47" s="191"/>
      <c r="C47" s="18" t="s">
        <v>13</v>
      </c>
      <c r="D47" s="3"/>
      <c r="E47" s="18" t="s">
        <v>15</v>
      </c>
      <c r="F47" s="3"/>
      <c r="G47" s="18" t="s">
        <v>340</v>
      </c>
      <c r="H47" s="3"/>
      <c r="I47" s="18" t="s">
        <v>364</v>
      </c>
      <c r="K47" s="18" t="s">
        <v>13</v>
      </c>
      <c r="L47" s="3"/>
      <c r="M47" s="18" t="s">
        <v>15</v>
      </c>
      <c r="N47" s="3"/>
      <c r="O47" s="18" t="s">
        <v>340</v>
      </c>
      <c r="P47" s="3"/>
      <c r="Q47" s="167" t="s">
        <v>364</v>
      </c>
    </row>
    <row r="48" spans="1:19" ht="21" x14ac:dyDescent="0.2">
      <c r="A48" s="87" t="s">
        <v>730</v>
      </c>
      <c r="C48" s="168"/>
      <c r="D48" s="163"/>
      <c r="E48" s="169">
        <f>E39</f>
        <v>2035432262238</v>
      </c>
      <c r="F48" s="170"/>
      <c r="G48" s="169">
        <f>G39</f>
        <v>2454368175576</v>
      </c>
      <c r="H48" s="170"/>
      <c r="I48" s="169">
        <f>I39</f>
        <v>-418935913318</v>
      </c>
      <c r="J48" s="121"/>
      <c r="K48" s="171"/>
      <c r="L48" s="170"/>
      <c r="M48" s="169">
        <f>M39</f>
        <v>2035432262256</v>
      </c>
      <c r="N48" s="170"/>
      <c r="O48" s="169">
        <f>O39</f>
        <v>2466847006734</v>
      </c>
      <c r="P48" s="170"/>
      <c r="Q48" s="169">
        <f>Q39</f>
        <v>-431414744478</v>
      </c>
    </row>
    <row r="49" spans="1:19" ht="18.75" x14ac:dyDescent="0.2">
      <c r="A49" s="8" t="s">
        <v>57</v>
      </c>
      <c r="C49" s="25">
        <v>101000</v>
      </c>
      <c r="D49" s="34"/>
      <c r="E49" s="25">
        <v>2213799052</v>
      </c>
      <c r="F49" s="34"/>
      <c r="G49" s="25">
        <v>2248938720</v>
      </c>
      <c r="H49" s="34"/>
      <c r="I49" s="25">
        <v>-35139667</v>
      </c>
      <c r="J49" s="34"/>
      <c r="K49" s="25">
        <v>101000</v>
      </c>
      <c r="L49" s="34"/>
      <c r="M49" s="25">
        <v>2213799052</v>
      </c>
      <c r="N49" s="34"/>
      <c r="O49" s="25">
        <v>1922461002</v>
      </c>
      <c r="P49" s="34"/>
      <c r="Q49" s="54">
        <v>291338050</v>
      </c>
      <c r="S49" s="47"/>
    </row>
    <row r="50" spans="1:19" ht="18.75" x14ac:dyDescent="0.2">
      <c r="A50" s="8" t="s">
        <v>36</v>
      </c>
      <c r="C50" s="25">
        <v>53200000</v>
      </c>
      <c r="D50" s="34"/>
      <c r="E50" s="25">
        <v>73402242480</v>
      </c>
      <c r="F50" s="34"/>
      <c r="G50" s="25">
        <v>74843248474</v>
      </c>
      <c r="H50" s="34"/>
      <c r="I50" s="25">
        <v>-1441005994</v>
      </c>
      <c r="J50" s="34"/>
      <c r="K50" s="25">
        <v>53200000</v>
      </c>
      <c r="L50" s="34"/>
      <c r="M50" s="25">
        <v>73402242480</v>
      </c>
      <c r="N50" s="34"/>
      <c r="O50" s="25">
        <v>67429279964</v>
      </c>
      <c r="P50" s="34"/>
      <c r="Q50" s="54">
        <v>5972962516</v>
      </c>
      <c r="S50" s="47"/>
    </row>
    <row r="51" spans="1:19" ht="18.75" x14ac:dyDescent="0.2">
      <c r="A51" s="8" t="s">
        <v>49</v>
      </c>
      <c r="C51" s="25">
        <v>338480000</v>
      </c>
      <c r="D51" s="34"/>
      <c r="E51" s="25">
        <v>721046732292</v>
      </c>
      <c r="F51" s="34"/>
      <c r="G51" s="25">
        <v>818654070053</v>
      </c>
      <c r="H51" s="34"/>
      <c r="I51" s="25">
        <v>-97607337761</v>
      </c>
      <c r="J51" s="34"/>
      <c r="K51" s="25">
        <v>338480000</v>
      </c>
      <c r="L51" s="34"/>
      <c r="M51" s="25">
        <v>721046732292</v>
      </c>
      <c r="N51" s="34"/>
      <c r="O51" s="25">
        <v>792979600617</v>
      </c>
      <c r="P51" s="34"/>
      <c r="Q51" s="54">
        <v>-71932868325</v>
      </c>
      <c r="S51" s="47"/>
    </row>
    <row r="52" spans="1:19" ht="18.75" x14ac:dyDescent="0.2">
      <c r="A52" s="8" t="s">
        <v>29</v>
      </c>
      <c r="C52" s="25">
        <v>6002000</v>
      </c>
      <c r="D52" s="34"/>
      <c r="E52" s="25">
        <v>4200318139</v>
      </c>
      <c r="F52" s="34"/>
      <c r="G52" s="25">
        <v>3540378478</v>
      </c>
      <c r="H52" s="34"/>
      <c r="I52" s="25">
        <v>659939661</v>
      </c>
      <c r="J52" s="34"/>
      <c r="K52" s="25">
        <v>6002000</v>
      </c>
      <c r="L52" s="34"/>
      <c r="M52" s="25">
        <v>4200318139</v>
      </c>
      <c r="N52" s="34"/>
      <c r="O52" s="25">
        <v>1804603768</v>
      </c>
      <c r="P52" s="34"/>
      <c r="Q52" s="54">
        <v>2395714371</v>
      </c>
      <c r="S52" s="47"/>
    </row>
    <row r="53" spans="1:19" ht="18.75" x14ac:dyDescent="0.2">
      <c r="A53" s="8" t="s">
        <v>43</v>
      </c>
      <c r="C53" s="25">
        <v>3099000</v>
      </c>
      <c r="D53" s="55"/>
      <c r="E53" s="25">
        <v>20824592022</v>
      </c>
      <c r="F53" s="55"/>
      <c r="G53" s="25">
        <v>24244014676</v>
      </c>
      <c r="H53" s="55"/>
      <c r="I53" s="25">
        <v>-3419422654</v>
      </c>
      <c r="J53" s="55"/>
      <c r="K53" s="25">
        <v>3099000</v>
      </c>
      <c r="L53" s="55"/>
      <c r="M53" s="25">
        <v>20824592022</v>
      </c>
      <c r="N53" s="55"/>
      <c r="O53" s="25">
        <v>32099445103</v>
      </c>
      <c r="P53" s="55"/>
      <c r="Q53" s="54">
        <v>-11274853081</v>
      </c>
      <c r="S53" s="47"/>
    </row>
    <row r="54" spans="1:19" ht="18.75" x14ac:dyDescent="0.2">
      <c r="A54" s="8" t="s">
        <v>229</v>
      </c>
      <c r="C54" s="25">
        <v>380000</v>
      </c>
      <c r="D54" s="55"/>
      <c r="E54" s="25">
        <v>399927280039</v>
      </c>
      <c r="F54" s="55"/>
      <c r="G54" s="25">
        <v>379931125000</v>
      </c>
      <c r="H54" s="55"/>
      <c r="I54" s="25">
        <v>19996155039</v>
      </c>
      <c r="J54" s="55"/>
      <c r="K54" s="25">
        <v>380000</v>
      </c>
      <c r="L54" s="55"/>
      <c r="M54" s="25">
        <v>399927280039</v>
      </c>
      <c r="N54" s="55"/>
      <c r="O54" s="25">
        <v>369449416923</v>
      </c>
      <c r="P54" s="55"/>
      <c r="Q54" s="54">
        <v>30477863116</v>
      </c>
      <c r="S54" s="47"/>
    </row>
    <row r="55" spans="1:19" ht="18.75" x14ac:dyDescent="0.2">
      <c r="A55" s="8" t="s">
        <v>225</v>
      </c>
      <c r="C55" s="25">
        <v>71000</v>
      </c>
      <c r="D55" s="55"/>
      <c r="E55" s="25">
        <v>70987131250</v>
      </c>
      <c r="F55" s="55"/>
      <c r="G55" s="25">
        <v>70987131250</v>
      </c>
      <c r="H55" s="55"/>
      <c r="I55" s="25">
        <v>0</v>
      </c>
      <c r="J55" s="55"/>
      <c r="K55" s="25">
        <v>71000</v>
      </c>
      <c r="L55" s="55"/>
      <c r="M55" s="25">
        <v>70987131250</v>
      </c>
      <c r="N55" s="55"/>
      <c r="O55" s="25">
        <v>71012868750</v>
      </c>
      <c r="P55" s="55"/>
      <c r="Q55" s="54">
        <v>-25737500</v>
      </c>
      <c r="S55" s="47"/>
    </row>
    <row r="56" spans="1:19" ht="18.75" x14ac:dyDescent="0.2">
      <c r="A56" s="8" t="s">
        <v>232</v>
      </c>
      <c r="C56" s="25">
        <v>600000</v>
      </c>
      <c r="D56" s="55"/>
      <c r="E56" s="25">
        <v>659880375000</v>
      </c>
      <c r="F56" s="55"/>
      <c r="G56" s="25">
        <v>599891250000</v>
      </c>
      <c r="H56" s="55"/>
      <c r="I56" s="25">
        <v>59989125000</v>
      </c>
      <c r="J56" s="55"/>
      <c r="K56" s="25">
        <v>600000</v>
      </c>
      <c r="L56" s="55"/>
      <c r="M56" s="25">
        <v>659880375000</v>
      </c>
      <c r="N56" s="55"/>
      <c r="O56" s="25">
        <v>600102627550</v>
      </c>
      <c r="P56" s="55"/>
      <c r="Q56" s="54">
        <v>59777747450</v>
      </c>
      <c r="S56" s="47"/>
    </row>
    <row r="57" spans="1:19" ht="18.75" x14ac:dyDescent="0.2">
      <c r="A57" s="8" t="s">
        <v>365</v>
      </c>
      <c r="C57" s="25">
        <v>139710000</v>
      </c>
      <c r="D57" s="34"/>
      <c r="E57" s="25">
        <v>1955436345</v>
      </c>
      <c r="F57" s="34"/>
      <c r="G57" s="25">
        <v>907917691</v>
      </c>
      <c r="H57" s="34"/>
      <c r="I57" s="25">
        <v>1047518654</v>
      </c>
      <c r="J57" s="34"/>
      <c r="K57" s="25">
        <v>139710000</v>
      </c>
      <c r="L57" s="34"/>
      <c r="M57" s="25">
        <v>1955436345</v>
      </c>
      <c r="N57" s="34"/>
      <c r="O57" s="25">
        <v>907917691</v>
      </c>
      <c r="P57" s="34"/>
      <c r="Q57" s="54">
        <v>1047518654</v>
      </c>
      <c r="S57" s="47"/>
    </row>
    <row r="58" spans="1:19" ht="18.75" x14ac:dyDescent="0.2">
      <c r="A58" s="8" t="s">
        <v>366</v>
      </c>
      <c r="C58" s="25">
        <v>6000</v>
      </c>
      <c r="D58" s="34"/>
      <c r="E58" s="25">
        <v>2615326</v>
      </c>
      <c r="F58" s="34"/>
      <c r="G58" s="25">
        <v>2309405</v>
      </c>
      <c r="H58" s="34"/>
      <c r="I58" s="25">
        <v>305921</v>
      </c>
      <c r="J58" s="34"/>
      <c r="K58" s="25">
        <v>6000</v>
      </c>
      <c r="L58" s="34"/>
      <c r="M58" s="25">
        <v>2615326</v>
      </c>
      <c r="N58" s="34"/>
      <c r="O58" s="25">
        <v>2590653</v>
      </c>
      <c r="P58" s="34"/>
      <c r="Q58" s="54">
        <v>24673</v>
      </c>
      <c r="S58" s="47"/>
    </row>
    <row r="59" spans="1:19" ht="18.75" x14ac:dyDescent="0.2">
      <c r="A59" s="8" t="s">
        <v>367</v>
      </c>
      <c r="C59" s="25">
        <v>143440000</v>
      </c>
      <c r="D59" s="34"/>
      <c r="E59" s="25">
        <v>4302091926</v>
      </c>
      <c r="F59" s="34"/>
      <c r="G59" s="25">
        <v>3323402852</v>
      </c>
      <c r="H59" s="34"/>
      <c r="I59" s="25">
        <v>978689074</v>
      </c>
      <c r="J59" s="34"/>
      <c r="K59" s="25">
        <v>143440000</v>
      </c>
      <c r="L59" s="34"/>
      <c r="M59" s="25">
        <v>4302091926</v>
      </c>
      <c r="N59" s="34"/>
      <c r="O59" s="25">
        <v>3323402852</v>
      </c>
      <c r="P59" s="34"/>
      <c r="Q59" s="54">
        <v>978689074</v>
      </c>
      <c r="S59" s="47"/>
    </row>
    <row r="60" spans="1:19" ht="18.75" x14ac:dyDescent="0.2">
      <c r="A60" s="8" t="s">
        <v>368</v>
      </c>
      <c r="C60" s="25">
        <v>500000</v>
      </c>
      <c r="D60" s="34"/>
      <c r="E60" s="25">
        <v>29992275</v>
      </c>
      <c r="F60" s="34"/>
      <c r="G60" s="25">
        <v>29484550</v>
      </c>
      <c r="H60" s="34"/>
      <c r="I60" s="25">
        <v>507725</v>
      </c>
      <c r="J60" s="34"/>
      <c r="K60" s="25">
        <v>500000</v>
      </c>
      <c r="L60" s="34"/>
      <c r="M60" s="25">
        <v>29992275</v>
      </c>
      <c r="N60" s="34"/>
      <c r="O60" s="25">
        <v>29484550</v>
      </c>
      <c r="P60" s="34"/>
      <c r="Q60" s="54">
        <v>507725</v>
      </c>
      <c r="S60" s="47"/>
    </row>
    <row r="61" spans="1:19" ht="18.75" x14ac:dyDescent="0.2">
      <c r="A61" s="8" t="s">
        <v>369</v>
      </c>
      <c r="C61" s="25">
        <v>1895000</v>
      </c>
      <c r="D61" s="34"/>
      <c r="E61" s="25">
        <v>386480455</v>
      </c>
      <c r="F61" s="34"/>
      <c r="G61" s="25">
        <v>219960911</v>
      </c>
      <c r="H61" s="34"/>
      <c r="I61" s="25">
        <v>166519544</v>
      </c>
      <c r="J61" s="34"/>
      <c r="K61" s="25">
        <v>1895000</v>
      </c>
      <c r="L61" s="34"/>
      <c r="M61" s="25">
        <v>386480455</v>
      </c>
      <c r="N61" s="34"/>
      <c r="O61" s="25">
        <v>219960911</v>
      </c>
      <c r="P61" s="34"/>
      <c r="Q61" s="54">
        <v>166519544</v>
      </c>
      <c r="S61" s="47"/>
    </row>
    <row r="62" spans="1:19" ht="18.75" x14ac:dyDescent="0.2">
      <c r="A62" s="8" t="s">
        <v>370</v>
      </c>
      <c r="C62" s="25">
        <v>280000</v>
      </c>
      <c r="D62" s="34"/>
      <c r="E62" s="25">
        <v>279927</v>
      </c>
      <c r="F62" s="34"/>
      <c r="G62" s="25">
        <v>279855</v>
      </c>
      <c r="H62" s="34"/>
      <c r="I62" s="25">
        <v>72</v>
      </c>
      <c r="J62" s="34"/>
      <c r="K62" s="25">
        <v>280000</v>
      </c>
      <c r="L62" s="34"/>
      <c r="M62" s="25">
        <v>279927</v>
      </c>
      <c r="N62" s="34"/>
      <c r="O62" s="25">
        <v>279855</v>
      </c>
      <c r="P62" s="34"/>
      <c r="Q62" s="54">
        <v>72</v>
      </c>
      <c r="S62" s="47"/>
    </row>
    <row r="63" spans="1:19" ht="18.75" x14ac:dyDescent="0.2">
      <c r="A63" s="8" t="s">
        <v>371</v>
      </c>
      <c r="C63" s="25">
        <v>16224000</v>
      </c>
      <c r="D63" s="34"/>
      <c r="E63" s="25">
        <v>3957636646</v>
      </c>
      <c r="F63" s="34"/>
      <c r="G63" s="25">
        <v>3972050292</v>
      </c>
      <c r="H63" s="34"/>
      <c r="I63" s="25">
        <v>-14413646</v>
      </c>
      <c r="J63" s="34"/>
      <c r="K63" s="25">
        <v>16224000</v>
      </c>
      <c r="L63" s="34"/>
      <c r="M63" s="25">
        <v>3957636646</v>
      </c>
      <c r="N63" s="34"/>
      <c r="O63" s="25">
        <v>3972050292</v>
      </c>
      <c r="P63" s="34"/>
      <c r="Q63" s="54">
        <v>-14413646</v>
      </c>
      <c r="S63" s="47"/>
    </row>
    <row r="64" spans="1:19" ht="18.75" x14ac:dyDescent="0.2">
      <c r="A64" s="8" t="s">
        <v>372</v>
      </c>
      <c r="C64" s="25">
        <v>50000</v>
      </c>
      <c r="D64" s="34"/>
      <c r="E64" s="25">
        <v>13496523</v>
      </c>
      <c r="F64" s="34"/>
      <c r="G64" s="25">
        <v>14093046</v>
      </c>
      <c r="H64" s="34"/>
      <c r="I64" s="25">
        <v>-596523</v>
      </c>
      <c r="J64" s="34"/>
      <c r="K64" s="25">
        <v>50000</v>
      </c>
      <c r="L64" s="34"/>
      <c r="M64" s="25">
        <v>13496523</v>
      </c>
      <c r="N64" s="34"/>
      <c r="O64" s="25">
        <v>14093046</v>
      </c>
      <c r="P64" s="34"/>
      <c r="Q64" s="54">
        <v>-596523</v>
      </c>
      <c r="S64" s="47"/>
    </row>
    <row r="65" spans="1:19" ht="18.75" x14ac:dyDescent="0.2">
      <c r="A65" s="8" t="s">
        <v>373</v>
      </c>
      <c r="C65" s="25">
        <v>6116000</v>
      </c>
      <c r="D65" s="34"/>
      <c r="E65" s="25">
        <v>599213662</v>
      </c>
      <c r="F65" s="34"/>
      <c r="G65" s="25">
        <v>-151620122</v>
      </c>
      <c r="H65" s="34"/>
      <c r="I65" s="25">
        <v>750833784</v>
      </c>
      <c r="J65" s="34"/>
      <c r="K65" s="25">
        <v>6116000</v>
      </c>
      <c r="L65" s="34"/>
      <c r="M65" s="25">
        <v>599213662</v>
      </c>
      <c r="N65" s="34"/>
      <c r="O65" s="25">
        <v>-139529676</v>
      </c>
      <c r="P65" s="34"/>
      <c r="Q65" s="54">
        <v>738743338</v>
      </c>
      <c r="S65" s="47"/>
    </row>
    <row r="66" spans="1:19" ht="18.75" x14ac:dyDescent="0.2">
      <c r="A66" s="8" t="s">
        <v>374</v>
      </c>
      <c r="C66" s="25">
        <v>81306000</v>
      </c>
      <c r="D66" s="34"/>
      <c r="E66" s="25">
        <v>4389393440</v>
      </c>
      <c r="F66" s="34"/>
      <c r="G66" s="25">
        <v>5073252880</v>
      </c>
      <c r="H66" s="34"/>
      <c r="I66" s="25">
        <v>-683859440</v>
      </c>
      <c r="J66" s="34"/>
      <c r="K66" s="25">
        <v>81306000</v>
      </c>
      <c r="L66" s="34"/>
      <c r="M66" s="25">
        <v>4389393440</v>
      </c>
      <c r="N66" s="34"/>
      <c r="O66" s="25">
        <v>5073252880</v>
      </c>
      <c r="P66" s="34"/>
      <c r="Q66" s="54">
        <v>-683859440</v>
      </c>
      <c r="S66" s="47"/>
    </row>
    <row r="67" spans="1:19" ht="18.75" x14ac:dyDescent="0.2">
      <c r="A67" s="8" t="s">
        <v>375</v>
      </c>
      <c r="C67" s="25">
        <v>1000</v>
      </c>
      <c r="D67" s="34"/>
      <c r="E67" s="25">
        <v>299922</v>
      </c>
      <c r="F67" s="34"/>
      <c r="G67" s="25">
        <v>230940</v>
      </c>
      <c r="H67" s="34"/>
      <c r="I67" s="25">
        <v>68982</v>
      </c>
      <c r="J67" s="34"/>
      <c r="K67" s="25">
        <v>1000</v>
      </c>
      <c r="L67" s="34"/>
      <c r="M67" s="25">
        <v>299922</v>
      </c>
      <c r="N67" s="34"/>
      <c r="O67" s="25">
        <v>299845</v>
      </c>
      <c r="P67" s="34"/>
      <c r="Q67" s="54">
        <v>77</v>
      </c>
      <c r="S67" s="47"/>
    </row>
    <row r="68" spans="1:19" ht="18.75" x14ac:dyDescent="0.2">
      <c r="A68" s="8" t="s">
        <v>376</v>
      </c>
      <c r="C68" s="25">
        <v>86516000</v>
      </c>
      <c r="D68" s="34"/>
      <c r="E68" s="25">
        <v>2594811663</v>
      </c>
      <c r="F68" s="34"/>
      <c r="G68" s="25">
        <v>-7065915536</v>
      </c>
      <c r="H68" s="34"/>
      <c r="I68" s="25">
        <v>9660727199</v>
      </c>
      <c r="J68" s="34"/>
      <c r="K68" s="25">
        <v>86516000</v>
      </c>
      <c r="L68" s="34"/>
      <c r="M68" s="25">
        <v>2594811663</v>
      </c>
      <c r="N68" s="34"/>
      <c r="O68" s="25">
        <v>-3464352674</v>
      </c>
      <c r="P68" s="34"/>
      <c r="Q68" s="54">
        <v>6059164337</v>
      </c>
      <c r="S68" s="47"/>
    </row>
    <row r="69" spans="1:19" ht="18.75" x14ac:dyDescent="0.2">
      <c r="A69" s="8" t="s">
        <v>377</v>
      </c>
      <c r="C69" s="25">
        <v>8000</v>
      </c>
      <c r="D69" s="34"/>
      <c r="E69" s="25">
        <v>4382871</v>
      </c>
      <c r="F69" s="34"/>
      <c r="G69" s="25">
        <v>2863263</v>
      </c>
      <c r="H69" s="34"/>
      <c r="I69" s="25">
        <v>1519608</v>
      </c>
      <c r="J69" s="34"/>
      <c r="K69" s="25">
        <v>8000</v>
      </c>
      <c r="L69" s="34"/>
      <c r="M69" s="25">
        <v>4382871</v>
      </c>
      <c r="N69" s="34"/>
      <c r="O69" s="25">
        <v>1661742</v>
      </c>
      <c r="P69" s="34"/>
      <c r="Q69" s="54">
        <v>2721129</v>
      </c>
      <c r="S69" s="47"/>
    </row>
    <row r="70" spans="1:19" ht="18.75" x14ac:dyDescent="0.2">
      <c r="A70" s="8" t="s">
        <v>356</v>
      </c>
      <c r="C70" s="25">
        <v>2453000</v>
      </c>
      <c r="D70" s="34"/>
      <c r="E70" s="25">
        <v>68666313</v>
      </c>
      <c r="F70" s="34"/>
      <c r="G70" s="25">
        <v>-43254046</v>
      </c>
      <c r="H70" s="34"/>
      <c r="I70" s="25">
        <v>111920359</v>
      </c>
      <c r="J70" s="34"/>
      <c r="K70" s="25">
        <v>2453000</v>
      </c>
      <c r="L70" s="34"/>
      <c r="M70" s="25">
        <v>68666313</v>
      </c>
      <c r="N70" s="34"/>
      <c r="O70" s="25">
        <v>-43254046</v>
      </c>
      <c r="P70" s="34"/>
      <c r="Q70" s="54">
        <v>111920359</v>
      </c>
      <c r="S70" s="47"/>
    </row>
    <row r="71" spans="1:19" ht="18.75" x14ac:dyDescent="0.2">
      <c r="A71" s="8" t="s">
        <v>378</v>
      </c>
      <c r="C71" s="25">
        <v>500000</v>
      </c>
      <c r="D71" s="34"/>
      <c r="E71" s="25">
        <v>9997425</v>
      </c>
      <c r="F71" s="34"/>
      <c r="G71" s="25">
        <v>13994850</v>
      </c>
      <c r="H71" s="34"/>
      <c r="I71" s="25">
        <v>-3997425</v>
      </c>
      <c r="J71" s="34"/>
      <c r="K71" s="25">
        <v>500000</v>
      </c>
      <c r="L71" s="34"/>
      <c r="M71" s="25">
        <v>9997425</v>
      </c>
      <c r="N71" s="34"/>
      <c r="O71" s="25">
        <v>13994850</v>
      </c>
      <c r="P71" s="34"/>
      <c r="Q71" s="54">
        <v>-3997425</v>
      </c>
      <c r="S71" s="47"/>
    </row>
    <row r="72" spans="1:19" ht="18.75" x14ac:dyDescent="0.2">
      <c r="A72" s="8" t="s">
        <v>379</v>
      </c>
      <c r="C72" s="25">
        <v>436000</v>
      </c>
      <c r="D72" s="34"/>
      <c r="E72" s="25">
        <v>20922611</v>
      </c>
      <c r="F72" s="34"/>
      <c r="G72" s="25">
        <v>-14374777</v>
      </c>
      <c r="H72" s="34"/>
      <c r="I72" s="25">
        <v>35297388</v>
      </c>
      <c r="J72" s="34"/>
      <c r="K72" s="25">
        <v>436000</v>
      </c>
      <c r="L72" s="34"/>
      <c r="M72" s="25">
        <v>20922611</v>
      </c>
      <c r="N72" s="34"/>
      <c r="O72" s="25">
        <v>-14374777</v>
      </c>
      <c r="P72" s="34"/>
      <c r="Q72" s="54">
        <v>35297388</v>
      </c>
      <c r="S72" s="47"/>
    </row>
    <row r="73" spans="1:19" ht="18.75" x14ac:dyDescent="0.2">
      <c r="A73" s="8" t="s">
        <v>380</v>
      </c>
      <c r="C73" s="25">
        <v>9204000</v>
      </c>
      <c r="D73" s="34"/>
      <c r="E73" s="25">
        <v>496888018</v>
      </c>
      <c r="F73" s="34"/>
      <c r="G73" s="25">
        <v>626031036</v>
      </c>
      <c r="H73" s="34"/>
      <c r="I73" s="25">
        <v>-129143018</v>
      </c>
      <c r="J73" s="34"/>
      <c r="K73" s="25">
        <v>9204000</v>
      </c>
      <c r="L73" s="34"/>
      <c r="M73" s="25">
        <v>496888018</v>
      </c>
      <c r="N73" s="34"/>
      <c r="O73" s="25">
        <v>626031036</v>
      </c>
      <c r="P73" s="34"/>
      <c r="Q73" s="54">
        <v>-129143018</v>
      </c>
      <c r="S73" s="47"/>
    </row>
    <row r="74" spans="1:19" ht="16.5" customHeight="1" x14ac:dyDescent="0.2">
      <c r="A74" s="8" t="s">
        <v>358</v>
      </c>
      <c r="C74" s="25">
        <v>61531000</v>
      </c>
      <c r="D74" s="34"/>
      <c r="E74" s="25">
        <v>2153030451</v>
      </c>
      <c r="F74" s="34"/>
      <c r="G74" s="25">
        <v>232683656</v>
      </c>
      <c r="H74" s="34"/>
      <c r="I74" s="25">
        <v>1920346795</v>
      </c>
      <c r="J74" s="34"/>
      <c r="K74" s="25">
        <v>61531000</v>
      </c>
      <c r="L74" s="34"/>
      <c r="M74" s="25">
        <v>2153030451</v>
      </c>
      <c r="N74" s="34"/>
      <c r="O74" s="25">
        <v>242821484</v>
      </c>
      <c r="P74" s="34"/>
      <c r="Q74" s="54">
        <v>1910208967</v>
      </c>
      <c r="S74" s="47"/>
    </row>
    <row r="75" spans="1:19" ht="16.5" customHeight="1" x14ac:dyDescent="0.2">
      <c r="A75" s="8" t="s">
        <v>381</v>
      </c>
      <c r="C75" s="25">
        <v>11000</v>
      </c>
      <c r="D75" s="34"/>
      <c r="E75" s="25">
        <v>3519093</v>
      </c>
      <c r="F75" s="34"/>
      <c r="G75" s="25">
        <v>-219943</v>
      </c>
      <c r="H75" s="34"/>
      <c r="I75" s="25">
        <v>3739036</v>
      </c>
      <c r="J75" s="34"/>
      <c r="K75" s="25">
        <v>11000</v>
      </c>
      <c r="L75" s="34"/>
      <c r="M75" s="25">
        <v>3519093</v>
      </c>
      <c r="N75" s="34"/>
      <c r="O75" s="25">
        <v>1538187</v>
      </c>
      <c r="P75" s="34"/>
      <c r="Q75" s="54">
        <v>1980906</v>
      </c>
      <c r="S75" s="47"/>
    </row>
    <row r="76" spans="1:19" ht="16.5" customHeight="1" x14ac:dyDescent="0.2">
      <c r="A76" s="8" t="s">
        <v>382</v>
      </c>
      <c r="C76" s="25">
        <v>5443000</v>
      </c>
      <c r="D76" s="34"/>
      <c r="E76" s="25">
        <v>533276645</v>
      </c>
      <c r="F76" s="34"/>
      <c r="G76" s="25">
        <v>43532787</v>
      </c>
      <c r="H76" s="34"/>
      <c r="I76" s="25">
        <v>489743858</v>
      </c>
      <c r="J76" s="34"/>
      <c r="K76" s="25">
        <v>5443000</v>
      </c>
      <c r="L76" s="34"/>
      <c r="M76" s="25">
        <v>533276645</v>
      </c>
      <c r="N76" s="34"/>
      <c r="O76" s="25">
        <v>410510291</v>
      </c>
      <c r="P76" s="34"/>
      <c r="Q76" s="54">
        <v>122766354</v>
      </c>
      <c r="S76" s="47"/>
    </row>
    <row r="77" spans="1:19" ht="16.5" customHeight="1" x14ac:dyDescent="0.2">
      <c r="A77" s="8" t="s">
        <v>383</v>
      </c>
      <c r="C77" s="25">
        <v>180000</v>
      </c>
      <c r="D77" s="34"/>
      <c r="E77" s="25">
        <v>359907</v>
      </c>
      <c r="F77" s="34"/>
      <c r="G77" s="25">
        <v>359815</v>
      </c>
      <c r="H77" s="34"/>
      <c r="I77" s="25">
        <v>92</v>
      </c>
      <c r="J77" s="34"/>
      <c r="K77" s="25">
        <v>180000</v>
      </c>
      <c r="L77" s="34"/>
      <c r="M77" s="25">
        <v>359907</v>
      </c>
      <c r="N77" s="34"/>
      <c r="O77" s="25">
        <v>359815</v>
      </c>
      <c r="P77" s="34"/>
      <c r="Q77" s="54">
        <v>92</v>
      </c>
      <c r="S77" s="47"/>
    </row>
    <row r="78" spans="1:19" ht="16.5" customHeight="1" x14ac:dyDescent="0.2">
      <c r="A78" s="8" t="s">
        <v>360</v>
      </c>
      <c r="C78" s="25">
        <v>273000</v>
      </c>
      <c r="D78" s="34"/>
      <c r="E78" s="25">
        <v>87883364</v>
      </c>
      <c r="F78" s="34"/>
      <c r="G78" s="25">
        <v>-1342998457</v>
      </c>
      <c r="H78" s="34"/>
      <c r="I78" s="25">
        <v>1430881821</v>
      </c>
      <c r="J78" s="34"/>
      <c r="K78" s="25">
        <v>273000</v>
      </c>
      <c r="L78" s="34"/>
      <c r="M78" s="25">
        <v>87883364</v>
      </c>
      <c r="N78" s="34"/>
      <c r="O78" s="25">
        <v>19113291</v>
      </c>
      <c r="P78" s="34"/>
      <c r="Q78" s="54">
        <v>68770073</v>
      </c>
      <c r="S78" s="47"/>
    </row>
    <row r="79" spans="1:19" ht="16.5" customHeight="1" x14ac:dyDescent="0.2">
      <c r="A79" s="8" t="s">
        <v>390</v>
      </c>
      <c r="C79" s="25">
        <v>9548000</v>
      </c>
      <c r="D79" s="34"/>
      <c r="E79" s="25">
        <v>553641400</v>
      </c>
      <c r="F79" s="34"/>
      <c r="G79" s="25">
        <v>-393849987</v>
      </c>
      <c r="H79" s="34"/>
      <c r="I79" s="25">
        <v>947491387</v>
      </c>
      <c r="J79" s="34"/>
      <c r="K79" s="25">
        <v>9548000</v>
      </c>
      <c r="L79" s="34"/>
      <c r="M79" s="25">
        <v>553641400</v>
      </c>
      <c r="N79" s="34"/>
      <c r="O79" s="25">
        <v>46802800</v>
      </c>
      <c r="P79" s="34"/>
      <c r="Q79" s="54">
        <v>506838600</v>
      </c>
      <c r="S79" s="47"/>
    </row>
    <row r="80" spans="1:19" ht="19.5" thickBot="1" x14ac:dyDescent="0.25">
      <c r="A80" s="62" t="s">
        <v>731</v>
      </c>
      <c r="C80" s="83">
        <f>SUM(C8:C79)</f>
        <v>2369060034</v>
      </c>
      <c r="D80" s="149"/>
      <c r="E80" s="83">
        <f>SUM(E48:E79)</f>
        <v>4010079048720</v>
      </c>
      <c r="F80" s="149"/>
      <c r="G80" s="83">
        <f>SUM(G48:G79)</f>
        <v>4434158547188</v>
      </c>
      <c r="H80" s="149"/>
      <c r="I80" s="83">
        <f>SUM(I48:I79)</f>
        <v>-424079498447</v>
      </c>
      <c r="J80" s="149"/>
      <c r="K80" s="69"/>
      <c r="L80" s="149"/>
      <c r="M80" s="83">
        <f>SUM(M48:M79)</f>
        <v>4010079048738</v>
      </c>
      <c r="N80" s="149"/>
      <c r="O80" s="83">
        <f>SUM(O48:O79)</f>
        <v>4414891965309</v>
      </c>
      <c r="P80" s="149"/>
      <c r="Q80" s="83">
        <f>SUM(Q48:Q79)</f>
        <v>-404812916571</v>
      </c>
      <c r="S80" s="47"/>
    </row>
    <row r="81" spans="1:19" ht="19.5" thickTop="1" x14ac:dyDescent="0.2">
      <c r="A81" s="199">
        <f>A40+1</f>
        <v>36</v>
      </c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S81" s="47"/>
    </row>
    <row r="82" spans="1:19" ht="21" customHeight="1" x14ac:dyDescent="0.2">
      <c r="A82" s="178" t="s">
        <v>0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S82" s="47"/>
    </row>
    <row r="83" spans="1:19" ht="21" customHeight="1" x14ac:dyDescent="0.2">
      <c r="A83" s="178" t="s">
        <v>262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S83" s="47"/>
    </row>
    <row r="84" spans="1:19" ht="21" customHeight="1" x14ac:dyDescent="0.2">
      <c r="A84" s="178" t="s">
        <v>2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S84" s="47"/>
    </row>
    <row r="85" spans="1:19" ht="24" x14ac:dyDescent="0.2">
      <c r="A85" s="179" t="s">
        <v>363</v>
      </c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S85" s="47"/>
    </row>
    <row r="86" spans="1:19" ht="21" x14ac:dyDescent="0.2">
      <c r="A86" s="191" t="s">
        <v>265</v>
      </c>
      <c r="C86" s="191" t="s">
        <v>279</v>
      </c>
      <c r="D86" s="191"/>
      <c r="E86" s="191"/>
      <c r="F86" s="191"/>
      <c r="G86" s="191"/>
      <c r="H86" s="191"/>
      <c r="I86" s="191"/>
      <c r="K86" s="191" t="s">
        <v>280</v>
      </c>
      <c r="L86" s="191"/>
      <c r="M86" s="191"/>
      <c r="N86" s="191"/>
      <c r="O86" s="191"/>
      <c r="P86" s="191"/>
      <c r="Q86" s="191"/>
      <c r="S86" s="47"/>
    </row>
    <row r="87" spans="1:19" ht="42" x14ac:dyDescent="0.2">
      <c r="A87" s="191"/>
      <c r="C87" s="18" t="s">
        <v>13</v>
      </c>
      <c r="D87" s="3"/>
      <c r="E87" s="18" t="s">
        <v>15</v>
      </c>
      <c r="F87" s="3"/>
      <c r="G87" s="18" t="s">
        <v>340</v>
      </c>
      <c r="H87" s="3"/>
      <c r="I87" s="18" t="s">
        <v>364</v>
      </c>
      <c r="K87" s="18" t="s">
        <v>13</v>
      </c>
      <c r="L87" s="3"/>
      <c r="M87" s="18" t="s">
        <v>15</v>
      </c>
      <c r="N87" s="3"/>
      <c r="O87" s="18" t="s">
        <v>340</v>
      </c>
      <c r="P87" s="3"/>
      <c r="Q87" s="53" t="s">
        <v>364</v>
      </c>
      <c r="S87" s="47"/>
    </row>
    <row r="88" spans="1:19" ht="18.75" x14ac:dyDescent="0.2">
      <c r="A88" s="8" t="s">
        <v>730</v>
      </c>
      <c r="C88" s="68">
        <f>C80</f>
        <v>2369060034</v>
      </c>
      <c r="D88" s="149"/>
      <c r="E88" s="68">
        <f>E80</f>
        <v>4010079048720</v>
      </c>
      <c r="F88" s="149"/>
      <c r="G88" s="68">
        <f>G80</f>
        <v>4434158547188</v>
      </c>
      <c r="H88" s="149"/>
      <c r="I88" s="68">
        <f>I80</f>
        <v>-424079498447</v>
      </c>
      <c r="J88" s="149"/>
      <c r="K88" s="68">
        <f>K80</f>
        <v>0</v>
      </c>
      <c r="L88" s="149"/>
      <c r="M88" s="68">
        <f>M80</f>
        <v>4010079048738</v>
      </c>
      <c r="N88" s="149"/>
      <c r="O88" s="68">
        <f>O80</f>
        <v>4414891965309</v>
      </c>
      <c r="P88" s="149"/>
      <c r="Q88" s="68">
        <f>Q80</f>
        <v>-404812916571</v>
      </c>
      <c r="S88" s="47"/>
    </row>
    <row r="89" spans="1:19" ht="18.75" x14ac:dyDescent="0.2">
      <c r="A89" s="8" t="s">
        <v>391</v>
      </c>
      <c r="C89" s="68">
        <v>33843000</v>
      </c>
      <c r="D89" s="149"/>
      <c r="E89" s="68">
        <v>2503737121</v>
      </c>
      <c r="F89" s="149"/>
      <c r="G89" s="68">
        <v>2338207463</v>
      </c>
      <c r="H89" s="149"/>
      <c r="I89" s="68">
        <v>165529658</v>
      </c>
      <c r="J89" s="149"/>
      <c r="K89" s="68">
        <v>33843000</v>
      </c>
      <c r="L89" s="149"/>
      <c r="M89" s="68">
        <v>2503737121</v>
      </c>
      <c r="N89" s="149"/>
      <c r="O89" s="68">
        <v>2337926243</v>
      </c>
      <c r="P89" s="149"/>
      <c r="Q89" s="86">
        <v>165810878</v>
      </c>
      <c r="S89" s="47"/>
    </row>
    <row r="90" spans="1:19" ht="18.75" x14ac:dyDescent="0.2">
      <c r="A90" s="8" t="s">
        <v>384</v>
      </c>
      <c r="C90" s="25">
        <v>823000</v>
      </c>
      <c r="D90" s="34"/>
      <c r="E90" s="25">
        <v>6582304</v>
      </c>
      <c r="F90" s="34"/>
      <c r="G90" s="25">
        <v>219377</v>
      </c>
      <c r="H90" s="34"/>
      <c r="I90" s="25">
        <v>6362927</v>
      </c>
      <c r="J90" s="34"/>
      <c r="K90" s="25">
        <v>823000</v>
      </c>
      <c r="L90" s="34"/>
      <c r="M90" s="25">
        <v>6582304</v>
      </c>
      <c r="N90" s="34"/>
      <c r="O90" s="25">
        <v>91609</v>
      </c>
      <c r="P90" s="34"/>
      <c r="Q90" s="54">
        <v>6490695</v>
      </c>
      <c r="S90" s="47"/>
    </row>
    <row r="91" spans="1:19" ht="18.75" x14ac:dyDescent="0.2">
      <c r="A91" s="8" t="s">
        <v>385</v>
      </c>
      <c r="C91" s="25">
        <v>75000</v>
      </c>
      <c r="D91" s="34"/>
      <c r="E91" s="25">
        <v>37490343</v>
      </c>
      <c r="F91" s="34"/>
      <c r="G91" s="25">
        <v>-1</v>
      </c>
      <c r="H91" s="34"/>
      <c r="I91" s="25">
        <v>37490344</v>
      </c>
      <c r="J91" s="34"/>
      <c r="K91" s="25">
        <v>75000</v>
      </c>
      <c r="L91" s="34"/>
      <c r="M91" s="25">
        <v>37490343</v>
      </c>
      <c r="N91" s="34"/>
      <c r="O91" s="25">
        <v>-19313</v>
      </c>
      <c r="P91" s="34"/>
      <c r="Q91" s="54">
        <v>37509656</v>
      </c>
      <c r="S91" s="47"/>
    </row>
    <row r="92" spans="1:19" ht="18.75" x14ac:dyDescent="0.2">
      <c r="A92" s="8" t="s">
        <v>386</v>
      </c>
      <c r="C92" s="25">
        <v>200000</v>
      </c>
      <c r="D92" s="34"/>
      <c r="E92" s="25">
        <v>5798506</v>
      </c>
      <c r="F92" s="34"/>
      <c r="G92" s="25">
        <v>5597013</v>
      </c>
      <c r="H92" s="34"/>
      <c r="I92" s="25">
        <v>201493</v>
      </c>
      <c r="J92" s="34"/>
      <c r="K92" s="25">
        <v>200000</v>
      </c>
      <c r="L92" s="34"/>
      <c r="M92" s="25">
        <v>5798506</v>
      </c>
      <c r="N92" s="34"/>
      <c r="O92" s="25">
        <v>5597013</v>
      </c>
      <c r="P92" s="34"/>
      <c r="Q92" s="54">
        <v>201493</v>
      </c>
      <c r="S92" s="47"/>
    </row>
    <row r="93" spans="1:19" ht="18.75" x14ac:dyDescent="0.2">
      <c r="A93" s="8" t="s">
        <v>387</v>
      </c>
      <c r="C93" s="25">
        <v>100000</v>
      </c>
      <c r="D93" s="34"/>
      <c r="E93" s="25">
        <v>99974</v>
      </c>
      <c r="F93" s="34"/>
      <c r="G93" s="25">
        <v>99949</v>
      </c>
      <c r="H93" s="34"/>
      <c r="I93" s="25">
        <v>25</v>
      </c>
      <c r="J93" s="34"/>
      <c r="K93" s="25">
        <v>100000</v>
      </c>
      <c r="L93" s="34"/>
      <c r="M93" s="25">
        <v>99974</v>
      </c>
      <c r="N93" s="34"/>
      <c r="O93" s="25">
        <v>99949</v>
      </c>
      <c r="P93" s="34"/>
      <c r="Q93" s="54">
        <v>25</v>
      </c>
      <c r="S93" s="47"/>
    </row>
    <row r="94" spans="1:19" ht="18.75" x14ac:dyDescent="0.2">
      <c r="A94" s="8" t="s">
        <v>388</v>
      </c>
      <c r="C94" s="25">
        <v>180000</v>
      </c>
      <c r="D94" s="34"/>
      <c r="E94" s="25">
        <v>539860</v>
      </c>
      <c r="F94" s="34"/>
      <c r="G94" s="25">
        <v>539721</v>
      </c>
      <c r="H94" s="34"/>
      <c r="I94" s="25">
        <v>139</v>
      </c>
      <c r="J94" s="34"/>
      <c r="K94" s="25">
        <v>180000</v>
      </c>
      <c r="L94" s="34"/>
      <c r="M94" s="25">
        <v>539860</v>
      </c>
      <c r="N94" s="34"/>
      <c r="O94" s="25">
        <v>539721</v>
      </c>
      <c r="P94" s="34"/>
      <c r="Q94" s="54">
        <v>139</v>
      </c>
      <c r="S94" s="47"/>
    </row>
    <row r="95" spans="1:19" ht="18.75" x14ac:dyDescent="0.2">
      <c r="A95" s="8" t="s">
        <v>389</v>
      </c>
      <c r="C95" s="25">
        <v>9007000</v>
      </c>
      <c r="D95" s="34"/>
      <c r="E95" s="25">
        <v>180093613</v>
      </c>
      <c r="F95" s="34"/>
      <c r="G95" s="25">
        <v>185047226</v>
      </c>
      <c r="H95" s="34"/>
      <c r="I95" s="25">
        <v>-4953613</v>
      </c>
      <c r="J95" s="34"/>
      <c r="K95" s="25">
        <v>9007000</v>
      </c>
      <c r="L95" s="34"/>
      <c r="M95" s="25">
        <v>180093613</v>
      </c>
      <c r="N95" s="34"/>
      <c r="O95" s="25">
        <v>185047226</v>
      </c>
      <c r="P95" s="34"/>
      <c r="Q95" s="54">
        <v>-4953613</v>
      </c>
      <c r="S95" s="47"/>
    </row>
    <row r="96" spans="1:19" ht="18.75" x14ac:dyDescent="0.2">
      <c r="A96" s="8" t="s">
        <v>392</v>
      </c>
      <c r="C96" s="25">
        <v>15894000</v>
      </c>
      <c r="D96" s="34"/>
      <c r="E96" s="25">
        <v>778605457</v>
      </c>
      <c r="F96" s="34"/>
      <c r="G96" s="25">
        <v>5849421</v>
      </c>
      <c r="H96" s="34"/>
      <c r="I96" s="25">
        <v>772756036</v>
      </c>
      <c r="J96" s="34"/>
      <c r="K96" s="25">
        <v>15894000</v>
      </c>
      <c r="L96" s="34"/>
      <c r="M96" s="25">
        <v>778605457</v>
      </c>
      <c r="N96" s="34"/>
      <c r="O96" s="25">
        <v>623974915</v>
      </c>
      <c r="P96" s="34"/>
      <c r="Q96" s="54">
        <v>154630542</v>
      </c>
      <c r="S96" s="47"/>
    </row>
    <row r="97" spans="1:19" ht="18.75" x14ac:dyDescent="0.2">
      <c r="A97" s="8" t="s">
        <v>393</v>
      </c>
      <c r="C97" s="25">
        <v>35386000</v>
      </c>
      <c r="D97" s="34"/>
      <c r="E97" s="25">
        <v>849045314</v>
      </c>
      <c r="F97" s="34"/>
      <c r="G97" s="25">
        <v>264448628</v>
      </c>
      <c r="H97" s="34"/>
      <c r="I97" s="25">
        <v>584596686</v>
      </c>
      <c r="J97" s="34"/>
      <c r="K97" s="25">
        <v>35386000</v>
      </c>
      <c r="L97" s="34"/>
      <c r="M97" s="25">
        <v>849045314</v>
      </c>
      <c r="N97" s="34"/>
      <c r="O97" s="25">
        <v>264448628</v>
      </c>
      <c r="P97" s="34"/>
      <c r="Q97" s="54">
        <v>584596686</v>
      </c>
      <c r="S97" s="47"/>
    </row>
    <row r="98" spans="1:19" ht="18.75" x14ac:dyDescent="0.2">
      <c r="A98" s="8" t="s">
        <v>394</v>
      </c>
      <c r="C98" s="25">
        <v>749000</v>
      </c>
      <c r="D98" s="34"/>
      <c r="E98" s="25">
        <v>69639063</v>
      </c>
      <c r="F98" s="34"/>
      <c r="G98" s="25">
        <v>45249420</v>
      </c>
      <c r="H98" s="34"/>
      <c r="I98" s="25">
        <v>24389643</v>
      </c>
      <c r="J98" s="34"/>
      <c r="K98" s="25">
        <v>749000</v>
      </c>
      <c r="L98" s="34"/>
      <c r="M98" s="25">
        <v>69639063</v>
      </c>
      <c r="N98" s="34"/>
      <c r="O98" s="25">
        <v>45868127</v>
      </c>
      <c r="P98" s="34"/>
      <c r="Q98" s="54">
        <v>23770936</v>
      </c>
      <c r="S98" s="47"/>
    </row>
    <row r="99" spans="1:19" ht="18.75" x14ac:dyDescent="0.2">
      <c r="A99" s="8" t="s">
        <v>395</v>
      </c>
      <c r="C99" s="25">
        <v>300000</v>
      </c>
      <c r="D99" s="34"/>
      <c r="E99" s="25">
        <v>59984550</v>
      </c>
      <c r="F99" s="34"/>
      <c r="G99" s="25">
        <v>-15895905</v>
      </c>
      <c r="H99" s="34"/>
      <c r="I99" s="25">
        <v>75880455</v>
      </c>
      <c r="J99" s="34"/>
      <c r="K99" s="25">
        <v>300000</v>
      </c>
      <c r="L99" s="34"/>
      <c r="M99" s="25">
        <v>59984550</v>
      </c>
      <c r="N99" s="34"/>
      <c r="O99" s="25">
        <v>29569100</v>
      </c>
      <c r="P99" s="34"/>
      <c r="Q99" s="54">
        <v>30415450</v>
      </c>
      <c r="S99" s="47"/>
    </row>
    <row r="100" spans="1:19" ht="18.75" x14ac:dyDescent="0.2">
      <c r="A100" s="8" t="s">
        <v>396</v>
      </c>
      <c r="C100" s="25">
        <v>160000</v>
      </c>
      <c r="D100" s="34"/>
      <c r="E100" s="25">
        <v>159958</v>
      </c>
      <c r="F100" s="34"/>
      <c r="G100" s="25">
        <v>159917</v>
      </c>
      <c r="H100" s="34"/>
      <c r="I100" s="25">
        <v>41</v>
      </c>
      <c r="J100" s="34"/>
      <c r="K100" s="25">
        <v>160000</v>
      </c>
      <c r="L100" s="34"/>
      <c r="M100" s="25">
        <v>159958</v>
      </c>
      <c r="N100" s="34"/>
      <c r="O100" s="25">
        <v>159917</v>
      </c>
      <c r="P100" s="34"/>
      <c r="Q100" s="54">
        <v>41</v>
      </c>
      <c r="S100" s="47"/>
    </row>
    <row r="101" spans="1:19" ht="18.75" x14ac:dyDescent="0.2">
      <c r="A101" s="8" t="s">
        <v>397</v>
      </c>
      <c r="C101" s="25">
        <v>403000</v>
      </c>
      <c r="D101" s="34"/>
      <c r="E101" s="25">
        <v>43512792</v>
      </c>
      <c r="F101" s="34"/>
      <c r="G101" s="25">
        <v>46725584</v>
      </c>
      <c r="H101" s="34"/>
      <c r="I101" s="25">
        <v>-3212792</v>
      </c>
      <c r="J101" s="34"/>
      <c r="K101" s="25">
        <v>403000</v>
      </c>
      <c r="L101" s="34"/>
      <c r="M101" s="25">
        <v>43512792</v>
      </c>
      <c r="N101" s="34"/>
      <c r="O101" s="25">
        <v>46725584</v>
      </c>
      <c r="P101" s="34"/>
      <c r="Q101" s="54">
        <v>-3212792</v>
      </c>
      <c r="S101" s="47"/>
    </row>
    <row r="102" spans="1:19" ht="18.75" x14ac:dyDescent="0.2">
      <c r="A102" s="8" t="s">
        <v>398</v>
      </c>
      <c r="C102" s="25">
        <v>1011000</v>
      </c>
      <c r="D102" s="34"/>
      <c r="E102" s="25">
        <v>89955830</v>
      </c>
      <c r="F102" s="34"/>
      <c r="G102" s="25">
        <v>108910660</v>
      </c>
      <c r="H102" s="34"/>
      <c r="I102" s="25">
        <v>-18954830</v>
      </c>
      <c r="J102" s="34"/>
      <c r="K102" s="25">
        <v>1011000</v>
      </c>
      <c r="L102" s="34"/>
      <c r="M102" s="25">
        <v>89955830</v>
      </c>
      <c r="N102" s="34"/>
      <c r="O102" s="25">
        <v>108910660</v>
      </c>
      <c r="P102" s="34"/>
      <c r="Q102" s="54">
        <v>-18954830</v>
      </c>
      <c r="S102" s="47"/>
    </row>
    <row r="103" spans="1:19" ht="18.75" x14ac:dyDescent="0.2">
      <c r="A103" s="8" t="s">
        <v>357</v>
      </c>
      <c r="C103" s="25">
        <v>155055000</v>
      </c>
      <c r="D103" s="34"/>
      <c r="E103" s="25">
        <v>2015195953</v>
      </c>
      <c r="F103" s="34"/>
      <c r="G103" s="25">
        <v>-2837304353</v>
      </c>
      <c r="H103" s="34"/>
      <c r="I103" s="25">
        <v>4852500306</v>
      </c>
      <c r="J103" s="34"/>
      <c r="K103" s="25">
        <v>155055000</v>
      </c>
      <c r="L103" s="34"/>
      <c r="M103" s="25">
        <v>2015195953</v>
      </c>
      <c r="N103" s="34"/>
      <c r="O103" s="25">
        <v>-2561509583</v>
      </c>
      <c r="P103" s="34"/>
      <c r="Q103" s="54">
        <v>4576705536</v>
      </c>
      <c r="S103" s="47"/>
    </row>
    <row r="104" spans="1:19" ht="18.75" x14ac:dyDescent="0.2">
      <c r="A104" s="8" t="s">
        <v>399</v>
      </c>
      <c r="C104" s="25">
        <v>66538000</v>
      </c>
      <c r="D104" s="34"/>
      <c r="E104" s="25">
        <v>399125198</v>
      </c>
      <c r="F104" s="34"/>
      <c r="G104" s="25">
        <v>-1454961448</v>
      </c>
      <c r="H104" s="34"/>
      <c r="I104" s="25">
        <v>1854086646</v>
      </c>
      <c r="J104" s="34"/>
      <c r="K104" s="25">
        <v>66538000</v>
      </c>
      <c r="L104" s="34"/>
      <c r="M104" s="25">
        <v>399125198</v>
      </c>
      <c r="N104" s="34"/>
      <c r="O104" s="25">
        <v>-1545814603</v>
      </c>
      <c r="P104" s="34"/>
      <c r="Q104" s="54">
        <v>1944939801</v>
      </c>
      <c r="S104" s="47"/>
    </row>
    <row r="105" spans="1:19" ht="18.75" x14ac:dyDescent="0.2">
      <c r="A105" s="8" t="s">
        <v>400</v>
      </c>
      <c r="C105" s="25">
        <v>260000</v>
      </c>
      <c r="D105" s="34"/>
      <c r="E105" s="25">
        <v>259933</v>
      </c>
      <c r="F105" s="34"/>
      <c r="G105" s="25">
        <v>259867</v>
      </c>
      <c r="H105" s="34"/>
      <c r="I105" s="25">
        <v>66</v>
      </c>
      <c r="J105" s="34"/>
      <c r="K105" s="25">
        <v>260000</v>
      </c>
      <c r="L105" s="34"/>
      <c r="M105" s="25">
        <v>259933</v>
      </c>
      <c r="N105" s="34"/>
      <c r="O105" s="25">
        <v>259867</v>
      </c>
      <c r="P105" s="34"/>
      <c r="Q105" s="54">
        <v>66</v>
      </c>
      <c r="S105" s="47"/>
    </row>
    <row r="106" spans="1:19" ht="18.75" x14ac:dyDescent="0.2">
      <c r="A106" s="8" t="s">
        <v>401</v>
      </c>
      <c r="C106" s="25">
        <v>10000</v>
      </c>
      <c r="D106" s="34"/>
      <c r="E106" s="25">
        <v>3499098</v>
      </c>
      <c r="F106" s="34"/>
      <c r="G106" s="25">
        <v>4988196</v>
      </c>
      <c r="H106" s="34"/>
      <c r="I106" s="25">
        <v>-1489098</v>
      </c>
      <c r="J106" s="34"/>
      <c r="K106" s="25">
        <v>10000</v>
      </c>
      <c r="L106" s="34"/>
      <c r="M106" s="25">
        <v>3499098</v>
      </c>
      <c r="N106" s="34"/>
      <c r="O106" s="25">
        <v>4988196</v>
      </c>
      <c r="P106" s="34"/>
      <c r="Q106" s="54">
        <v>-1489098</v>
      </c>
      <c r="S106" s="47"/>
    </row>
    <row r="107" spans="1:19" ht="18.75" x14ac:dyDescent="0.2">
      <c r="A107" s="8" t="s">
        <v>402</v>
      </c>
      <c r="C107" s="25">
        <v>105000</v>
      </c>
      <c r="D107" s="34"/>
      <c r="E107" s="25">
        <v>35690807</v>
      </c>
      <c r="F107" s="34"/>
      <c r="G107" s="25">
        <v>29392429</v>
      </c>
      <c r="H107" s="34"/>
      <c r="I107" s="25">
        <v>6298378</v>
      </c>
      <c r="J107" s="34"/>
      <c r="K107" s="25">
        <v>105000</v>
      </c>
      <c r="L107" s="34"/>
      <c r="M107" s="25">
        <v>35690807</v>
      </c>
      <c r="N107" s="34"/>
      <c r="O107" s="25">
        <v>39881614</v>
      </c>
      <c r="P107" s="34"/>
      <c r="Q107" s="54">
        <v>-4190807</v>
      </c>
      <c r="S107" s="47"/>
    </row>
    <row r="108" spans="1:19" ht="18.75" x14ac:dyDescent="0.2">
      <c r="A108" s="8" t="s">
        <v>403</v>
      </c>
      <c r="C108" s="25">
        <v>260000</v>
      </c>
      <c r="D108" s="34"/>
      <c r="E108" s="25">
        <v>259933</v>
      </c>
      <c r="F108" s="34"/>
      <c r="G108" s="25">
        <v>-11190133</v>
      </c>
      <c r="H108" s="34"/>
      <c r="I108" s="25">
        <v>11450066</v>
      </c>
      <c r="J108" s="34"/>
      <c r="K108" s="25">
        <v>260000</v>
      </c>
      <c r="L108" s="34"/>
      <c r="M108" s="25">
        <v>259933</v>
      </c>
      <c r="N108" s="34"/>
      <c r="O108" s="25">
        <v>-11190133</v>
      </c>
      <c r="P108" s="34"/>
      <c r="Q108" s="54">
        <v>11450066</v>
      </c>
      <c r="S108" s="47"/>
    </row>
    <row r="109" spans="1:19" ht="18.75" x14ac:dyDescent="0.2">
      <c r="A109" s="8" t="s">
        <v>404</v>
      </c>
      <c r="C109" s="25">
        <v>19102000</v>
      </c>
      <c r="D109" s="34"/>
      <c r="E109" s="25">
        <v>114582487</v>
      </c>
      <c r="F109" s="34"/>
      <c r="G109" s="25">
        <v>-274353026</v>
      </c>
      <c r="H109" s="34"/>
      <c r="I109" s="25">
        <v>388935513</v>
      </c>
      <c r="J109" s="34"/>
      <c r="K109" s="25">
        <v>19102000</v>
      </c>
      <c r="L109" s="34"/>
      <c r="M109" s="25">
        <v>114582487</v>
      </c>
      <c r="N109" s="34"/>
      <c r="O109" s="25">
        <v>-274353026</v>
      </c>
      <c r="P109" s="34"/>
      <c r="Q109" s="54">
        <v>388935513</v>
      </c>
      <c r="S109" s="47"/>
    </row>
    <row r="110" spans="1:19" ht="18.75" x14ac:dyDescent="0.2">
      <c r="A110" s="8" t="s">
        <v>405</v>
      </c>
      <c r="C110" s="25">
        <v>110000</v>
      </c>
      <c r="D110" s="34"/>
      <c r="E110" s="25">
        <v>19245043</v>
      </c>
      <c r="F110" s="34"/>
      <c r="G110" s="25">
        <v>12756714</v>
      </c>
      <c r="H110" s="34"/>
      <c r="I110" s="25">
        <v>6488329</v>
      </c>
      <c r="J110" s="34"/>
      <c r="K110" s="25">
        <v>110000</v>
      </c>
      <c r="L110" s="34"/>
      <c r="M110" s="25">
        <v>19245043</v>
      </c>
      <c r="N110" s="34"/>
      <c r="O110" s="25">
        <v>23390086</v>
      </c>
      <c r="P110" s="34"/>
      <c r="Q110" s="54">
        <v>-4145043</v>
      </c>
      <c r="S110" s="47"/>
    </row>
    <row r="111" spans="1:19" ht="18.75" x14ac:dyDescent="0.2">
      <c r="A111" s="8" t="s">
        <v>406</v>
      </c>
      <c r="C111" s="25">
        <v>1000</v>
      </c>
      <c r="D111" s="34"/>
      <c r="E111" s="25">
        <v>256933</v>
      </c>
      <c r="F111" s="34"/>
      <c r="G111" s="25">
        <v>-86978</v>
      </c>
      <c r="H111" s="34"/>
      <c r="I111" s="25">
        <v>343911</v>
      </c>
      <c r="J111" s="34"/>
      <c r="K111" s="25">
        <v>1000</v>
      </c>
      <c r="L111" s="34"/>
      <c r="M111" s="25">
        <v>256933</v>
      </c>
      <c r="N111" s="34"/>
      <c r="O111" s="25">
        <v>-286133</v>
      </c>
      <c r="P111" s="34"/>
      <c r="Q111" s="54">
        <v>543066</v>
      </c>
      <c r="S111" s="47"/>
    </row>
    <row r="112" spans="1:19" ht="18.75" x14ac:dyDescent="0.2">
      <c r="A112" s="8" t="s">
        <v>407</v>
      </c>
      <c r="C112" s="25">
        <v>50000</v>
      </c>
      <c r="D112" s="34"/>
      <c r="E112" s="25">
        <v>18695184</v>
      </c>
      <c r="F112" s="34"/>
      <c r="G112" s="25">
        <v>13746458</v>
      </c>
      <c r="H112" s="34"/>
      <c r="I112" s="25">
        <v>4948726</v>
      </c>
      <c r="J112" s="34"/>
      <c r="K112" s="25">
        <v>50000</v>
      </c>
      <c r="L112" s="34"/>
      <c r="M112" s="25">
        <v>18695184</v>
      </c>
      <c r="N112" s="34"/>
      <c r="O112" s="25">
        <v>15890369</v>
      </c>
      <c r="P112" s="34"/>
      <c r="Q112" s="54">
        <v>2804815</v>
      </c>
      <c r="S112" s="47"/>
    </row>
    <row r="113" spans="1:19" ht="18.75" x14ac:dyDescent="0.2">
      <c r="A113" s="8" t="s">
        <v>353</v>
      </c>
      <c r="C113" s="25">
        <v>93000000</v>
      </c>
      <c r="D113" s="34"/>
      <c r="E113" s="25">
        <v>278928157</v>
      </c>
      <c r="F113" s="34"/>
      <c r="G113" s="25">
        <v>-2333804997</v>
      </c>
      <c r="H113" s="34"/>
      <c r="I113" s="25">
        <v>2612733154</v>
      </c>
      <c r="J113" s="34"/>
      <c r="K113" s="25">
        <v>93000000</v>
      </c>
      <c r="L113" s="34"/>
      <c r="M113" s="25">
        <v>278928157</v>
      </c>
      <c r="N113" s="34"/>
      <c r="O113" s="25">
        <v>-2579033046</v>
      </c>
      <c r="P113" s="34"/>
      <c r="Q113" s="54">
        <v>2857961203</v>
      </c>
      <c r="S113" s="47"/>
    </row>
    <row r="114" spans="1:19" ht="18.75" x14ac:dyDescent="0.2">
      <c r="A114" s="8" t="s">
        <v>408</v>
      </c>
      <c r="C114" s="25">
        <v>1641000</v>
      </c>
      <c r="D114" s="34"/>
      <c r="E114" s="25">
        <v>187025828</v>
      </c>
      <c r="F114" s="34"/>
      <c r="G114" s="25">
        <v>248327656</v>
      </c>
      <c r="H114" s="34"/>
      <c r="I114" s="25">
        <v>-61301828</v>
      </c>
      <c r="J114" s="34"/>
      <c r="K114" s="25">
        <v>1641000</v>
      </c>
      <c r="L114" s="34"/>
      <c r="M114" s="25">
        <v>187025828</v>
      </c>
      <c r="N114" s="34"/>
      <c r="O114" s="25">
        <v>248327656</v>
      </c>
      <c r="P114" s="34"/>
      <c r="Q114" s="54">
        <v>-61301828</v>
      </c>
      <c r="S114" s="47"/>
    </row>
    <row r="115" spans="1:19" ht="18.75" x14ac:dyDescent="0.2">
      <c r="A115" s="8" t="s">
        <v>409</v>
      </c>
      <c r="C115" s="25">
        <v>51000</v>
      </c>
      <c r="D115" s="34"/>
      <c r="E115" s="25">
        <v>22791129</v>
      </c>
      <c r="F115" s="34"/>
      <c r="G115" s="25">
        <v>13715467</v>
      </c>
      <c r="H115" s="34"/>
      <c r="I115" s="25">
        <v>9075662</v>
      </c>
      <c r="J115" s="34"/>
      <c r="K115" s="25">
        <v>51000</v>
      </c>
      <c r="L115" s="34"/>
      <c r="M115" s="25">
        <v>22791129</v>
      </c>
      <c r="N115" s="34"/>
      <c r="O115" s="25">
        <v>14472259</v>
      </c>
      <c r="P115" s="34"/>
      <c r="Q115" s="54">
        <v>8318870</v>
      </c>
      <c r="S115" s="47"/>
    </row>
    <row r="116" spans="1:19" ht="18.75" x14ac:dyDescent="0.2">
      <c r="A116" s="8" t="s">
        <v>410</v>
      </c>
      <c r="C116" s="25">
        <v>340000</v>
      </c>
      <c r="D116" s="34"/>
      <c r="E116" s="25">
        <v>339912</v>
      </c>
      <c r="F116" s="34"/>
      <c r="G116" s="25">
        <v>169825</v>
      </c>
      <c r="H116" s="34"/>
      <c r="I116" s="25">
        <v>170087</v>
      </c>
      <c r="J116" s="34"/>
      <c r="K116" s="25">
        <v>340000</v>
      </c>
      <c r="L116" s="34"/>
      <c r="M116" s="25">
        <v>339912</v>
      </c>
      <c r="N116" s="34"/>
      <c r="O116" s="25">
        <v>169825</v>
      </c>
      <c r="P116" s="34"/>
      <c r="Q116" s="54">
        <v>170087</v>
      </c>
      <c r="S116" s="47"/>
    </row>
    <row r="117" spans="1:19" ht="18.75" x14ac:dyDescent="0.2">
      <c r="A117" s="8" t="s">
        <v>411</v>
      </c>
      <c r="C117" s="25">
        <v>126000</v>
      </c>
      <c r="D117" s="34"/>
      <c r="E117" s="25">
        <v>46985898</v>
      </c>
      <c r="F117" s="34"/>
      <c r="G117" s="25">
        <v>26535797</v>
      </c>
      <c r="H117" s="34"/>
      <c r="I117" s="25">
        <v>20450101</v>
      </c>
      <c r="J117" s="34"/>
      <c r="K117" s="25">
        <v>126000</v>
      </c>
      <c r="L117" s="34"/>
      <c r="M117" s="25">
        <v>46985898</v>
      </c>
      <c r="N117" s="34"/>
      <c r="O117" s="25">
        <v>26535797</v>
      </c>
      <c r="P117" s="34"/>
      <c r="Q117" s="54">
        <v>20450101</v>
      </c>
      <c r="S117" s="47"/>
    </row>
    <row r="118" spans="1:19" ht="18.75" x14ac:dyDescent="0.2">
      <c r="A118" s="8" t="s">
        <v>412</v>
      </c>
      <c r="C118" s="25">
        <v>4685000</v>
      </c>
      <c r="D118" s="34"/>
      <c r="E118" s="25">
        <v>449644186</v>
      </c>
      <c r="F118" s="34"/>
      <c r="G118" s="25">
        <v>202183372</v>
      </c>
      <c r="H118" s="34"/>
      <c r="I118" s="25">
        <v>247460814</v>
      </c>
      <c r="J118" s="34"/>
      <c r="K118" s="25">
        <v>4685000</v>
      </c>
      <c r="L118" s="34"/>
      <c r="M118" s="25">
        <v>449644186</v>
      </c>
      <c r="N118" s="34"/>
      <c r="O118" s="25">
        <v>202183372</v>
      </c>
      <c r="P118" s="34"/>
      <c r="Q118" s="54">
        <v>247460814</v>
      </c>
      <c r="S118" s="47"/>
    </row>
    <row r="119" spans="1:19" ht="18.75" x14ac:dyDescent="0.2">
      <c r="A119" s="8" t="s">
        <v>413</v>
      </c>
      <c r="C119" s="25">
        <v>8731000</v>
      </c>
      <c r="D119" s="34"/>
      <c r="E119" s="25">
        <v>1222025247</v>
      </c>
      <c r="F119" s="34"/>
      <c r="G119" s="25">
        <v>991225830</v>
      </c>
      <c r="H119" s="34"/>
      <c r="I119" s="25">
        <v>230799417</v>
      </c>
      <c r="J119" s="34"/>
      <c r="K119" s="25">
        <v>8731000</v>
      </c>
      <c r="L119" s="34"/>
      <c r="M119" s="25">
        <v>1222025247</v>
      </c>
      <c r="N119" s="34"/>
      <c r="O119" s="25">
        <v>1231811495</v>
      </c>
      <c r="P119" s="34"/>
      <c r="Q119" s="54">
        <v>-9786248</v>
      </c>
      <c r="S119" s="47"/>
    </row>
    <row r="120" spans="1:19" ht="18.75" x14ac:dyDescent="0.2">
      <c r="A120" s="8" t="s">
        <v>414</v>
      </c>
      <c r="C120" s="25">
        <v>1458000</v>
      </c>
      <c r="D120" s="34"/>
      <c r="E120" s="25">
        <v>227389432</v>
      </c>
      <c r="F120" s="34"/>
      <c r="G120" s="25">
        <v>-415423001</v>
      </c>
      <c r="H120" s="34"/>
      <c r="I120" s="25">
        <v>642812433</v>
      </c>
      <c r="J120" s="34"/>
      <c r="K120" s="25">
        <v>1458000</v>
      </c>
      <c r="L120" s="34"/>
      <c r="M120" s="25">
        <v>227389432</v>
      </c>
      <c r="N120" s="34"/>
      <c r="O120" s="25">
        <v>-641961135</v>
      </c>
      <c r="P120" s="34"/>
      <c r="Q120" s="54">
        <v>869350567</v>
      </c>
      <c r="S120" s="47"/>
    </row>
    <row r="121" spans="1:19" ht="18.75" x14ac:dyDescent="0.2">
      <c r="A121" s="8" t="s">
        <v>415</v>
      </c>
      <c r="C121" s="25">
        <v>360000</v>
      </c>
      <c r="D121" s="34"/>
      <c r="E121" s="25">
        <v>719814</v>
      </c>
      <c r="F121" s="34"/>
      <c r="G121" s="25">
        <v>719629</v>
      </c>
      <c r="H121" s="34"/>
      <c r="I121" s="25">
        <v>185</v>
      </c>
      <c r="J121" s="34"/>
      <c r="K121" s="25">
        <v>360000</v>
      </c>
      <c r="L121" s="34"/>
      <c r="M121" s="25">
        <v>719814</v>
      </c>
      <c r="N121" s="34"/>
      <c r="O121" s="25">
        <v>719629</v>
      </c>
      <c r="P121" s="34"/>
      <c r="Q121" s="54">
        <v>185</v>
      </c>
      <c r="S121" s="47"/>
    </row>
    <row r="122" spans="1:19" ht="18.75" x14ac:dyDescent="0.2">
      <c r="A122" s="8" t="s">
        <v>416</v>
      </c>
      <c r="C122" s="25">
        <v>11128000</v>
      </c>
      <c r="D122" s="34"/>
      <c r="E122" s="25">
        <v>522881323</v>
      </c>
      <c r="F122" s="34"/>
      <c r="G122" s="25">
        <v>378032646</v>
      </c>
      <c r="H122" s="34"/>
      <c r="I122" s="25">
        <v>144848677</v>
      </c>
      <c r="J122" s="34"/>
      <c r="K122" s="25">
        <v>11128000</v>
      </c>
      <c r="L122" s="34"/>
      <c r="M122" s="25">
        <v>522881323</v>
      </c>
      <c r="N122" s="34"/>
      <c r="O122" s="25">
        <v>378032646</v>
      </c>
      <c r="P122" s="34"/>
      <c r="Q122" s="54">
        <v>144848677</v>
      </c>
      <c r="S122" s="47"/>
    </row>
    <row r="123" spans="1:19" ht="18.75" x14ac:dyDescent="0.2">
      <c r="A123" s="8" t="s">
        <v>417</v>
      </c>
      <c r="C123" s="25">
        <v>47000</v>
      </c>
      <c r="D123" s="34"/>
      <c r="E123" s="25">
        <v>18278292</v>
      </c>
      <c r="F123" s="34"/>
      <c r="G123" s="25">
        <v>469880</v>
      </c>
      <c r="H123" s="34"/>
      <c r="I123" s="25">
        <v>17808412</v>
      </c>
      <c r="J123" s="34"/>
      <c r="K123" s="25">
        <v>47000</v>
      </c>
      <c r="L123" s="34"/>
      <c r="M123" s="25">
        <v>18278292</v>
      </c>
      <c r="N123" s="34"/>
      <c r="O123" s="25">
        <v>3806585</v>
      </c>
      <c r="P123" s="34"/>
      <c r="Q123" s="54">
        <v>14471707</v>
      </c>
      <c r="S123" s="47"/>
    </row>
    <row r="124" spans="1:19" ht="18.75" x14ac:dyDescent="0.2">
      <c r="A124" s="8" t="s">
        <v>418</v>
      </c>
      <c r="C124" s="25">
        <v>11366000</v>
      </c>
      <c r="D124" s="34"/>
      <c r="E124" s="25">
        <v>295439904</v>
      </c>
      <c r="F124" s="34"/>
      <c r="G124" s="25">
        <v>-213561192</v>
      </c>
      <c r="H124" s="34"/>
      <c r="I124" s="25">
        <v>509001096</v>
      </c>
      <c r="J124" s="34"/>
      <c r="K124" s="25">
        <v>11366000</v>
      </c>
      <c r="L124" s="34"/>
      <c r="M124" s="25">
        <v>295439904</v>
      </c>
      <c r="N124" s="34"/>
      <c r="O124" s="25">
        <v>-213561192</v>
      </c>
      <c r="P124" s="34"/>
      <c r="Q124" s="54">
        <v>509001096</v>
      </c>
      <c r="S124" s="47"/>
    </row>
    <row r="125" spans="1:19" ht="18.75" x14ac:dyDescent="0.2">
      <c r="A125" s="8" t="s">
        <v>419</v>
      </c>
      <c r="C125" s="25">
        <v>1000</v>
      </c>
      <c r="D125" s="34"/>
      <c r="E125" s="25">
        <v>507869</v>
      </c>
      <c r="F125" s="34"/>
      <c r="G125" s="25">
        <v>226943</v>
      </c>
      <c r="H125" s="34"/>
      <c r="I125" s="25">
        <v>280926</v>
      </c>
      <c r="J125" s="34"/>
      <c r="K125" s="25">
        <v>1000</v>
      </c>
      <c r="L125" s="34"/>
      <c r="M125" s="25">
        <v>507869</v>
      </c>
      <c r="N125" s="34"/>
      <c r="O125" s="25">
        <v>15739</v>
      </c>
      <c r="P125" s="34"/>
      <c r="Q125" s="54">
        <v>492130</v>
      </c>
      <c r="S125" s="47"/>
    </row>
    <row r="126" spans="1:19" ht="18.75" x14ac:dyDescent="0.2">
      <c r="A126" s="8" t="s">
        <v>420</v>
      </c>
      <c r="C126" s="25">
        <v>15205000</v>
      </c>
      <c r="D126" s="34"/>
      <c r="E126" s="25">
        <v>228016270</v>
      </c>
      <c r="F126" s="34"/>
      <c r="G126" s="25">
        <v>-681780147</v>
      </c>
      <c r="H126" s="34"/>
      <c r="I126" s="25">
        <v>909796417</v>
      </c>
      <c r="J126" s="34"/>
      <c r="K126" s="25">
        <v>15205000</v>
      </c>
      <c r="L126" s="34"/>
      <c r="M126" s="25">
        <v>228016270</v>
      </c>
      <c r="N126" s="34"/>
      <c r="O126" s="25">
        <v>-636799460</v>
      </c>
      <c r="P126" s="34"/>
      <c r="Q126" s="54">
        <v>864815730</v>
      </c>
      <c r="S126" s="47"/>
    </row>
    <row r="127" spans="1:19" ht="18.75" x14ac:dyDescent="0.2">
      <c r="A127" s="8" t="s">
        <v>421</v>
      </c>
      <c r="C127" s="25">
        <v>395000</v>
      </c>
      <c r="D127" s="34"/>
      <c r="E127" s="25">
        <v>110571520</v>
      </c>
      <c r="F127" s="34"/>
      <c r="G127" s="25">
        <v>45420041</v>
      </c>
      <c r="H127" s="34"/>
      <c r="I127" s="25">
        <v>65151479</v>
      </c>
      <c r="J127" s="34"/>
      <c r="K127" s="25">
        <v>395000</v>
      </c>
      <c r="L127" s="34"/>
      <c r="M127" s="25">
        <v>110571520</v>
      </c>
      <c r="N127" s="34"/>
      <c r="O127" s="25">
        <v>45420041</v>
      </c>
      <c r="P127" s="34"/>
      <c r="Q127" s="54">
        <v>65151479</v>
      </c>
      <c r="S127" s="47"/>
    </row>
    <row r="128" spans="1:19" ht="18.75" x14ac:dyDescent="0.2">
      <c r="A128" s="8" t="s">
        <v>354</v>
      </c>
      <c r="C128" s="25">
        <v>15946000</v>
      </c>
      <c r="D128" s="34"/>
      <c r="E128" s="25">
        <v>159418939</v>
      </c>
      <c r="F128" s="34"/>
      <c r="G128" s="25">
        <v>-470533085</v>
      </c>
      <c r="H128" s="34"/>
      <c r="I128" s="25">
        <v>629952024</v>
      </c>
      <c r="J128" s="34"/>
      <c r="K128" s="25">
        <v>15946000</v>
      </c>
      <c r="L128" s="34"/>
      <c r="M128" s="25">
        <v>159418939</v>
      </c>
      <c r="N128" s="34"/>
      <c r="O128" s="25">
        <v>-470533085</v>
      </c>
      <c r="P128" s="34"/>
      <c r="Q128" s="54">
        <v>629952024</v>
      </c>
      <c r="S128" s="47"/>
    </row>
    <row r="129" spans="1:19" ht="18.75" x14ac:dyDescent="0.2">
      <c r="A129" s="8" t="s">
        <v>361</v>
      </c>
      <c r="C129" s="25">
        <v>477000</v>
      </c>
      <c r="D129" s="34"/>
      <c r="E129" s="25">
        <v>6199403</v>
      </c>
      <c r="F129" s="34"/>
      <c r="G129" s="25">
        <v>-15998406</v>
      </c>
      <c r="H129" s="34"/>
      <c r="I129" s="25">
        <v>22197809</v>
      </c>
      <c r="J129" s="34"/>
      <c r="K129" s="25">
        <v>477000</v>
      </c>
      <c r="L129" s="34"/>
      <c r="M129" s="25">
        <v>6199403</v>
      </c>
      <c r="N129" s="34"/>
      <c r="O129" s="25">
        <v>-15998406</v>
      </c>
      <c r="P129" s="34"/>
      <c r="Q129" s="54">
        <v>22197809</v>
      </c>
      <c r="S129" s="47"/>
    </row>
    <row r="130" spans="1:19" ht="18.75" x14ac:dyDescent="0.2">
      <c r="A130" s="8" t="s">
        <v>351</v>
      </c>
      <c r="C130" s="25">
        <v>105000000</v>
      </c>
      <c r="D130" s="34"/>
      <c r="E130" s="25">
        <v>2204432212</v>
      </c>
      <c r="F130" s="34"/>
      <c r="G130" s="25">
        <v>-4678939487</v>
      </c>
      <c r="H130" s="34"/>
      <c r="I130" s="25">
        <v>6883371699</v>
      </c>
      <c r="J130" s="34"/>
      <c r="K130" s="25">
        <v>105000000</v>
      </c>
      <c r="L130" s="34"/>
      <c r="M130" s="25">
        <v>2204432212</v>
      </c>
      <c r="N130" s="34"/>
      <c r="O130" s="25">
        <v>-5541177920</v>
      </c>
      <c r="P130" s="34"/>
      <c r="Q130" s="54">
        <v>7745610132</v>
      </c>
      <c r="S130" s="47"/>
    </row>
    <row r="131" spans="1:19" ht="18.75" x14ac:dyDescent="0.2">
      <c r="A131" s="8" t="s">
        <v>422</v>
      </c>
      <c r="C131" s="25">
        <v>10241000</v>
      </c>
      <c r="D131" s="34"/>
      <c r="E131" s="25">
        <v>614301776</v>
      </c>
      <c r="F131" s="34"/>
      <c r="G131" s="25">
        <v>-175151045</v>
      </c>
      <c r="H131" s="34"/>
      <c r="I131" s="25">
        <v>789452821</v>
      </c>
      <c r="J131" s="34"/>
      <c r="K131" s="25">
        <v>10241000</v>
      </c>
      <c r="L131" s="34"/>
      <c r="M131" s="25">
        <v>614301776</v>
      </c>
      <c r="N131" s="34"/>
      <c r="O131" s="25">
        <v>-149673448</v>
      </c>
      <c r="P131" s="34"/>
      <c r="Q131" s="54">
        <v>763975224</v>
      </c>
      <c r="S131" s="47"/>
    </row>
    <row r="132" spans="1:19" ht="18.75" x14ac:dyDescent="0.2">
      <c r="A132" s="8" t="s">
        <v>423</v>
      </c>
      <c r="C132" s="25">
        <v>2530000</v>
      </c>
      <c r="D132" s="34"/>
      <c r="E132" s="25">
        <v>225112018</v>
      </c>
      <c r="F132" s="34"/>
      <c r="G132" s="25">
        <v>-55825964</v>
      </c>
      <c r="H132" s="34"/>
      <c r="I132" s="25">
        <v>280937982</v>
      </c>
      <c r="J132" s="34"/>
      <c r="K132" s="25">
        <v>2530000</v>
      </c>
      <c r="L132" s="34"/>
      <c r="M132" s="25">
        <v>225112018</v>
      </c>
      <c r="N132" s="34"/>
      <c r="O132" s="25">
        <v>-55825964</v>
      </c>
      <c r="P132" s="34"/>
      <c r="Q132" s="54">
        <v>280937982</v>
      </c>
      <c r="S132" s="47"/>
    </row>
    <row r="133" spans="1:19" ht="18.75" x14ac:dyDescent="0.2">
      <c r="A133" s="8" t="s">
        <v>355</v>
      </c>
      <c r="C133" s="25">
        <v>117240000</v>
      </c>
      <c r="D133" s="34"/>
      <c r="E133" s="25">
        <v>2109776592</v>
      </c>
      <c r="F133" s="34"/>
      <c r="G133" s="25">
        <v>-4322496639</v>
      </c>
      <c r="H133" s="34"/>
      <c r="I133" s="25">
        <v>6432273231</v>
      </c>
      <c r="J133" s="34"/>
      <c r="K133" s="25">
        <v>117240000</v>
      </c>
      <c r="L133" s="34"/>
      <c r="M133" s="25">
        <v>2109776592</v>
      </c>
      <c r="N133" s="34"/>
      <c r="O133" s="25">
        <v>-4302557872</v>
      </c>
      <c r="P133" s="34"/>
      <c r="Q133" s="54">
        <v>6412334464</v>
      </c>
      <c r="S133" s="47"/>
    </row>
    <row r="134" spans="1:19" ht="18.75" x14ac:dyDescent="0.2">
      <c r="A134" s="8" t="s">
        <v>424</v>
      </c>
      <c r="C134" s="25">
        <v>11000</v>
      </c>
      <c r="D134" s="34"/>
      <c r="E134" s="25">
        <v>6356362</v>
      </c>
      <c r="F134" s="34"/>
      <c r="G134" s="25">
        <v>5025705</v>
      </c>
      <c r="H134" s="34"/>
      <c r="I134" s="25">
        <v>1330657</v>
      </c>
      <c r="J134" s="34"/>
      <c r="K134" s="25">
        <v>11000</v>
      </c>
      <c r="L134" s="34"/>
      <c r="M134" s="25">
        <v>6356362</v>
      </c>
      <c r="N134" s="34"/>
      <c r="O134" s="25">
        <v>6812725</v>
      </c>
      <c r="P134" s="34"/>
      <c r="Q134" s="54">
        <v>-456363</v>
      </c>
      <c r="S134" s="47"/>
    </row>
    <row r="135" spans="1:19" ht="18.75" x14ac:dyDescent="0.2">
      <c r="A135" s="8" t="s">
        <v>425</v>
      </c>
      <c r="C135" s="25">
        <v>6505000</v>
      </c>
      <c r="D135" s="34"/>
      <c r="E135" s="25">
        <v>448729422</v>
      </c>
      <c r="F135" s="34"/>
      <c r="G135" s="25">
        <v>383600844</v>
      </c>
      <c r="H135" s="34"/>
      <c r="I135" s="25">
        <v>65128578</v>
      </c>
      <c r="J135" s="34"/>
      <c r="K135" s="25">
        <v>6505000</v>
      </c>
      <c r="L135" s="34"/>
      <c r="M135" s="25">
        <v>448729422</v>
      </c>
      <c r="N135" s="34"/>
      <c r="O135" s="25">
        <v>383600844</v>
      </c>
      <c r="P135" s="34"/>
      <c r="Q135" s="54">
        <v>65128578</v>
      </c>
      <c r="S135" s="47"/>
    </row>
    <row r="136" spans="1:19" ht="18.75" x14ac:dyDescent="0.2">
      <c r="A136" s="8" t="s">
        <v>426</v>
      </c>
      <c r="C136" s="25">
        <v>1000</v>
      </c>
      <c r="D136" s="34"/>
      <c r="E136" s="25">
        <v>339912</v>
      </c>
      <c r="F136" s="34"/>
      <c r="G136" s="25">
        <v>-141964</v>
      </c>
      <c r="H136" s="34"/>
      <c r="I136" s="25">
        <v>481876</v>
      </c>
      <c r="J136" s="34"/>
      <c r="K136" s="25">
        <v>1000</v>
      </c>
      <c r="L136" s="34"/>
      <c r="M136" s="25">
        <v>339912</v>
      </c>
      <c r="N136" s="34"/>
      <c r="O136" s="25">
        <v>29824</v>
      </c>
      <c r="P136" s="34"/>
      <c r="Q136" s="54">
        <v>310088</v>
      </c>
      <c r="S136" s="47"/>
    </row>
    <row r="137" spans="1:19" ht="18.75" x14ac:dyDescent="0.2">
      <c r="A137" s="8" t="s">
        <v>427</v>
      </c>
      <c r="C137" s="25">
        <v>100000</v>
      </c>
      <c r="D137" s="34"/>
      <c r="E137" s="25">
        <v>7997940</v>
      </c>
      <c r="F137" s="34"/>
      <c r="G137" s="25">
        <v>7995880</v>
      </c>
      <c r="H137" s="34"/>
      <c r="I137" s="25">
        <v>2060</v>
      </c>
      <c r="J137" s="34"/>
      <c r="K137" s="25">
        <v>100000</v>
      </c>
      <c r="L137" s="34"/>
      <c r="M137" s="25">
        <v>7997940</v>
      </c>
      <c r="N137" s="34"/>
      <c r="O137" s="25">
        <v>7995880</v>
      </c>
      <c r="P137" s="34"/>
      <c r="Q137" s="54">
        <v>2060</v>
      </c>
      <c r="S137" s="47"/>
    </row>
    <row r="138" spans="1:19" ht="18.75" x14ac:dyDescent="0.2">
      <c r="A138" s="8" t="s">
        <v>359</v>
      </c>
      <c r="C138" s="25">
        <v>9031000</v>
      </c>
      <c r="D138" s="34"/>
      <c r="E138" s="25">
        <v>18057349</v>
      </c>
      <c r="F138" s="34"/>
      <c r="G138" s="25">
        <v>-822366081</v>
      </c>
      <c r="H138" s="34"/>
      <c r="I138" s="25">
        <v>840423430</v>
      </c>
      <c r="J138" s="34"/>
      <c r="K138" s="25">
        <v>9031000</v>
      </c>
      <c r="L138" s="34"/>
      <c r="M138" s="25">
        <v>18057349</v>
      </c>
      <c r="N138" s="34"/>
      <c r="O138" s="25">
        <v>-877859708</v>
      </c>
      <c r="P138" s="34"/>
      <c r="Q138" s="54">
        <v>895917057</v>
      </c>
      <c r="S138" s="47"/>
    </row>
    <row r="139" spans="1:19" ht="18.75" x14ac:dyDescent="0.2">
      <c r="A139" s="8" t="s">
        <v>428</v>
      </c>
      <c r="C139" s="25">
        <v>131537000</v>
      </c>
      <c r="D139" s="34"/>
      <c r="E139" s="25">
        <v>6049143944</v>
      </c>
      <c r="F139" s="34"/>
      <c r="G139" s="25">
        <v>-3008638222</v>
      </c>
      <c r="H139" s="34"/>
      <c r="I139" s="25">
        <v>9057782166</v>
      </c>
      <c r="J139" s="34"/>
      <c r="K139" s="25">
        <v>131537000</v>
      </c>
      <c r="L139" s="34"/>
      <c r="M139" s="25">
        <v>6049143944</v>
      </c>
      <c r="N139" s="34"/>
      <c r="O139" s="25">
        <v>-2931703112</v>
      </c>
      <c r="P139" s="34"/>
      <c r="Q139" s="54">
        <v>8980847056</v>
      </c>
      <c r="S139" s="47"/>
    </row>
    <row r="140" spans="1:19" ht="18.75" x14ac:dyDescent="0.2">
      <c r="A140" s="8" t="s">
        <v>429</v>
      </c>
      <c r="C140" s="25">
        <v>1460000</v>
      </c>
      <c r="D140" s="34"/>
      <c r="E140" s="25">
        <v>217483983</v>
      </c>
      <c r="F140" s="34"/>
      <c r="G140" s="25">
        <v>110327966</v>
      </c>
      <c r="H140" s="34"/>
      <c r="I140" s="25">
        <v>107156017</v>
      </c>
      <c r="J140" s="34"/>
      <c r="K140" s="25">
        <v>1460000</v>
      </c>
      <c r="L140" s="34"/>
      <c r="M140" s="25">
        <v>217483983</v>
      </c>
      <c r="N140" s="34"/>
      <c r="O140" s="25">
        <v>110327966</v>
      </c>
      <c r="P140" s="34"/>
      <c r="Q140" s="54">
        <v>107156017</v>
      </c>
      <c r="S140" s="47"/>
    </row>
    <row r="141" spans="1:19" ht="18.75" x14ac:dyDescent="0.2">
      <c r="A141" s="8" t="s">
        <v>430</v>
      </c>
      <c r="C141" s="25">
        <v>2000</v>
      </c>
      <c r="D141" s="34"/>
      <c r="E141" s="25">
        <v>357907</v>
      </c>
      <c r="F141" s="34"/>
      <c r="G141" s="25">
        <v>-36057</v>
      </c>
      <c r="H141" s="34"/>
      <c r="I141" s="25">
        <v>393964</v>
      </c>
      <c r="J141" s="34"/>
      <c r="K141" s="25">
        <v>2000</v>
      </c>
      <c r="L141" s="34"/>
      <c r="M141" s="25">
        <v>357907</v>
      </c>
      <c r="N141" s="34"/>
      <c r="O141" s="25">
        <v>8815</v>
      </c>
      <c r="P141" s="34"/>
      <c r="Q141" s="54">
        <v>349092</v>
      </c>
      <c r="S141" s="47"/>
    </row>
    <row r="142" spans="1:19" ht="18.75" x14ac:dyDescent="0.2">
      <c r="A142" s="8" t="s">
        <v>431</v>
      </c>
      <c r="C142" s="25">
        <v>1425000</v>
      </c>
      <c r="D142" s="34"/>
      <c r="E142" s="25">
        <v>27068028</v>
      </c>
      <c r="F142" s="34"/>
      <c r="G142" s="25">
        <v>28486056</v>
      </c>
      <c r="H142" s="34"/>
      <c r="I142" s="25">
        <v>-1418028</v>
      </c>
      <c r="J142" s="34"/>
      <c r="K142" s="25">
        <v>1425000</v>
      </c>
      <c r="L142" s="34"/>
      <c r="M142" s="25">
        <v>27068028</v>
      </c>
      <c r="N142" s="34"/>
      <c r="O142" s="25">
        <v>28486056</v>
      </c>
      <c r="P142" s="34"/>
      <c r="Q142" s="54">
        <v>-1418028</v>
      </c>
      <c r="S142" s="47"/>
    </row>
    <row r="143" spans="1:19" ht="18.75" x14ac:dyDescent="0.2">
      <c r="A143" s="8" t="s">
        <v>432</v>
      </c>
      <c r="C143" s="25">
        <v>500000</v>
      </c>
      <c r="D143" s="34"/>
      <c r="E143" s="25">
        <v>4998712</v>
      </c>
      <c r="F143" s="34"/>
      <c r="G143" s="25">
        <v>7497425</v>
      </c>
      <c r="H143" s="34"/>
      <c r="I143" s="25">
        <v>-2498713</v>
      </c>
      <c r="J143" s="34"/>
      <c r="K143" s="25">
        <v>500000</v>
      </c>
      <c r="L143" s="34"/>
      <c r="M143" s="25">
        <v>4998712</v>
      </c>
      <c r="N143" s="34"/>
      <c r="O143" s="25">
        <v>7497425</v>
      </c>
      <c r="P143" s="34"/>
      <c r="Q143" s="54">
        <v>-2498713</v>
      </c>
      <c r="S143" s="47"/>
    </row>
    <row r="144" spans="1:19" ht="18.75" x14ac:dyDescent="0.2">
      <c r="A144" s="8" t="s">
        <v>352</v>
      </c>
      <c r="C144" s="25">
        <v>7462000</v>
      </c>
      <c r="D144" s="34"/>
      <c r="E144" s="25">
        <v>7460078</v>
      </c>
      <c r="F144" s="34"/>
      <c r="G144" s="25">
        <v>-10686284146</v>
      </c>
      <c r="H144" s="34"/>
      <c r="I144" s="25">
        <v>10693744224</v>
      </c>
      <c r="J144" s="34"/>
      <c r="K144" s="25">
        <v>7462000</v>
      </c>
      <c r="L144" s="34"/>
      <c r="M144" s="25">
        <v>7460078</v>
      </c>
      <c r="N144" s="34"/>
      <c r="O144" s="25">
        <v>-1267594708</v>
      </c>
      <c r="P144" s="34"/>
      <c r="Q144" s="54">
        <v>1275054786</v>
      </c>
      <c r="S144" s="47"/>
    </row>
    <row r="145" spans="1:19" ht="18.75" x14ac:dyDescent="0.2">
      <c r="A145" s="8" t="s">
        <v>433</v>
      </c>
      <c r="C145" s="25">
        <v>6778000</v>
      </c>
      <c r="D145" s="34"/>
      <c r="E145" s="25">
        <v>33881273</v>
      </c>
      <c r="F145" s="34"/>
      <c r="G145" s="25">
        <v>-97687453</v>
      </c>
      <c r="H145" s="34"/>
      <c r="I145" s="25">
        <v>131568726</v>
      </c>
      <c r="J145" s="34"/>
      <c r="K145" s="25">
        <v>6778000</v>
      </c>
      <c r="L145" s="34"/>
      <c r="M145" s="25">
        <v>33881269</v>
      </c>
      <c r="N145" s="34"/>
      <c r="O145" s="25">
        <v>-97687453</v>
      </c>
      <c r="P145" s="34"/>
      <c r="Q145" s="54">
        <v>131568722</v>
      </c>
      <c r="S145" s="47"/>
    </row>
    <row r="146" spans="1:19" ht="18.75" x14ac:dyDescent="0.2">
      <c r="A146" s="8" t="s">
        <v>434</v>
      </c>
      <c r="C146" s="29">
        <v>45000</v>
      </c>
      <c r="D146" s="49"/>
      <c r="E146" s="29">
        <v>539860</v>
      </c>
      <c r="F146" s="49"/>
      <c r="G146" s="29">
        <v>-21414486</v>
      </c>
      <c r="H146" s="49"/>
      <c r="I146" s="29">
        <v>21954346</v>
      </c>
      <c r="J146" s="49"/>
      <c r="K146" s="29">
        <v>45000</v>
      </c>
      <c r="L146" s="49"/>
      <c r="M146" s="29">
        <v>539860</v>
      </c>
      <c r="N146" s="49"/>
      <c r="O146" s="29">
        <v>-9270280</v>
      </c>
      <c r="P146" s="49"/>
      <c r="Q146" s="41">
        <v>9810140</v>
      </c>
      <c r="S146" s="47"/>
    </row>
    <row r="147" spans="1:19" ht="18.75" x14ac:dyDescent="0.2">
      <c r="A147" s="8" t="s">
        <v>362</v>
      </c>
      <c r="C147" s="29">
        <v>24145000</v>
      </c>
      <c r="D147" s="49"/>
      <c r="E147" s="29">
        <v>3636454294</v>
      </c>
      <c r="F147" s="49"/>
      <c r="G147" s="29">
        <v>4288017658</v>
      </c>
      <c r="H147" s="49"/>
      <c r="I147" s="41">
        <v>-651563364</v>
      </c>
      <c r="J147" s="49"/>
      <c r="K147" s="29">
        <v>24145000</v>
      </c>
      <c r="L147" s="49"/>
      <c r="M147" s="29">
        <v>3636454294</v>
      </c>
      <c r="N147" s="49"/>
      <c r="O147" s="29">
        <v>4288017658</v>
      </c>
      <c r="P147" s="49"/>
      <c r="Q147" s="41">
        <v>-651563364</v>
      </c>
      <c r="S147" s="47"/>
    </row>
    <row r="148" spans="1:19" ht="18.75" x14ac:dyDescent="0.2">
      <c r="A148" s="8" t="s">
        <v>732</v>
      </c>
      <c r="C148" s="29">
        <v>999000</v>
      </c>
      <c r="D148" s="34"/>
      <c r="E148" s="29">
        <v>1149505630</v>
      </c>
      <c r="F148" s="34"/>
      <c r="G148" s="29">
        <v>1148802717</v>
      </c>
      <c r="H148" s="34"/>
      <c r="I148" s="41">
        <v>702913</v>
      </c>
      <c r="J148" s="34"/>
      <c r="K148" s="29">
        <v>999000</v>
      </c>
      <c r="L148" s="34"/>
      <c r="M148" s="29">
        <v>1149505630</v>
      </c>
      <c r="N148" s="34"/>
      <c r="O148" s="29">
        <v>1148802717</v>
      </c>
      <c r="P148" s="34"/>
      <c r="Q148" s="41">
        <v>702913</v>
      </c>
      <c r="S148" s="47"/>
    </row>
    <row r="149" spans="1:19" ht="21.75" customHeight="1" thickBot="1" x14ac:dyDescent="0.25">
      <c r="A149" s="14" t="s">
        <v>62</v>
      </c>
      <c r="C149" s="83">
        <f>SUM(C88:C148)</f>
        <v>3298651034</v>
      </c>
      <c r="D149" s="149"/>
      <c r="E149" s="83">
        <f>SUM(E88:E148)</f>
        <v>4037850264389</v>
      </c>
      <c r="F149" s="149"/>
      <c r="G149" s="83">
        <f>SUM(G88:G148)</f>
        <v>4412513652352</v>
      </c>
      <c r="H149" s="149"/>
      <c r="I149" s="83">
        <f>SUM(I88:I148)</f>
        <v>-374663387942</v>
      </c>
      <c r="J149" s="149"/>
      <c r="K149" s="83">
        <f>SUM(K88:K148)</f>
        <v>929591000</v>
      </c>
      <c r="L149" s="149"/>
      <c r="M149" s="83">
        <f>SUM(M88:M148)</f>
        <v>4037850264403</v>
      </c>
      <c r="N149" s="149"/>
      <c r="O149" s="83">
        <f>SUM(O88:O148)</f>
        <v>4402573999507</v>
      </c>
      <c r="P149" s="149"/>
      <c r="Q149" s="83">
        <f>SUM(Q88:Q148)</f>
        <v>-364723735104</v>
      </c>
    </row>
    <row r="150" spans="1:19" ht="21.75" customHeight="1" thickTop="1" x14ac:dyDescent="0.2">
      <c r="A150" s="188">
        <f>A81+1</f>
        <v>37</v>
      </c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</row>
  </sheetData>
  <mergeCells count="24">
    <mergeCell ref="A86:A87"/>
    <mergeCell ref="C86:I86"/>
    <mergeCell ref="K86:Q86"/>
    <mergeCell ref="A150:Q150"/>
    <mergeCell ref="A81:Q81"/>
    <mergeCell ref="A82:Q82"/>
    <mergeCell ref="A83:Q83"/>
    <mergeCell ref="A84:Q84"/>
    <mergeCell ref="A85:Q85"/>
    <mergeCell ref="A46:A47"/>
    <mergeCell ref="C46:I46"/>
    <mergeCell ref="K46:Q46"/>
    <mergeCell ref="A1:Q1"/>
    <mergeCell ref="A2:Q2"/>
    <mergeCell ref="A3:Q3"/>
    <mergeCell ref="A5:Q5"/>
    <mergeCell ref="A6:A7"/>
    <mergeCell ref="C6:I6"/>
    <mergeCell ref="K6:Q6"/>
    <mergeCell ref="A40:Q40"/>
    <mergeCell ref="A41:Q41"/>
    <mergeCell ref="A42:Q42"/>
    <mergeCell ref="A43:Q43"/>
    <mergeCell ref="A45:Q45"/>
  </mergeCells>
  <printOptions horizontalCentered="1"/>
  <pageMargins left="0" right="0" top="0" bottom="0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0"/>
  <sheetViews>
    <sheetView rightToLeft="1" view="pageBreakPreview" zoomScaleNormal="100" zoomScaleSheetLayoutView="100" workbookViewId="0">
      <selection activeCell="AD46" sqref="AD46"/>
    </sheetView>
  </sheetViews>
  <sheetFormatPr defaultRowHeight="15.75" x14ac:dyDescent="0.4"/>
  <cols>
    <col min="1" max="1" width="3.5703125" style="20" bestFit="1" customWidth="1"/>
    <col min="2" max="2" width="2.5703125" style="20" customWidth="1"/>
    <col min="3" max="3" width="23.28515625" style="20" customWidth="1"/>
    <col min="4" max="4" width="2.7109375" style="20" customWidth="1"/>
    <col min="5" max="5" width="11.85546875" style="20" customWidth="1"/>
    <col min="6" max="6" width="1.28515625" style="20" customWidth="1"/>
    <col min="7" max="7" width="19" style="20" bestFit="1" customWidth="1"/>
    <col min="8" max="8" width="1.28515625" style="20" customWidth="1"/>
    <col min="9" max="9" width="19.140625" style="20" bestFit="1" customWidth="1"/>
    <col min="10" max="10" width="1.28515625" style="20" customWidth="1"/>
    <col min="11" max="11" width="10.7109375" style="20" customWidth="1"/>
    <col min="12" max="12" width="1.28515625" style="20" customWidth="1"/>
    <col min="13" max="13" width="17.85546875" style="20" customWidth="1"/>
    <col min="14" max="14" width="1.28515625" style="20" customWidth="1"/>
    <col min="15" max="15" width="13.140625" style="20" bestFit="1" customWidth="1"/>
    <col min="16" max="16" width="1.28515625" style="20" customWidth="1"/>
    <col min="17" max="17" width="15.140625" style="20" bestFit="1" customWidth="1"/>
    <col min="18" max="18" width="1.28515625" style="20" customWidth="1"/>
    <col min="19" max="19" width="9.7109375" style="78" customWidth="1"/>
    <col min="20" max="20" width="1.28515625" style="78" customWidth="1"/>
    <col min="21" max="21" width="8.28515625" style="78" customWidth="1"/>
    <col min="22" max="22" width="1.28515625" style="20" customWidth="1"/>
    <col min="23" max="23" width="16.85546875" style="20" customWidth="1"/>
    <col min="24" max="24" width="1.28515625" style="20" customWidth="1"/>
    <col min="25" max="25" width="17.7109375" style="20" customWidth="1"/>
    <col min="26" max="26" width="1.28515625" style="20" customWidth="1"/>
    <col min="27" max="27" width="9.28515625" style="78" customWidth="1"/>
    <col min="28" max="28" width="0.28515625" style="20" customWidth="1"/>
    <col min="29" max="29" width="17.28515625" style="20" bestFit="1" customWidth="1"/>
    <col min="30" max="16384" width="9.140625" style="20"/>
  </cols>
  <sheetData>
    <row r="1" spans="1:29" ht="20.2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</row>
    <row r="2" spans="1:29" ht="20.25" customHeight="1" x14ac:dyDescent="0.4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9" ht="20.25" customHeight="1" x14ac:dyDescent="0.4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</row>
    <row r="4" spans="1:29" ht="24" x14ac:dyDescent="0.4">
      <c r="A4" s="1" t="s">
        <v>3</v>
      </c>
      <c r="B4" s="179" t="s">
        <v>4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</row>
    <row r="5" spans="1:29" ht="24" x14ac:dyDescent="0.4">
      <c r="A5" s="179" t="s">
        <v>5</v>
      </c>
      <c r="B5" s="179"/>
      <c r="C5" s="179" t="s">
        <v>6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</row>
    <row r="6" spans="1:29" ht="19.5" customHeight="1" x14ac:dyDescent="0.4">
      <c r="E6" s="180" t="s">
        <v>7</v>
      </c>
      <c r="F6" s="180"/>
      <c r="G6" s="180"/>
      <c r="H6" s="180"/>
      <c r="I6" s="180"/>
      <c r="K6" s="180" t="s">
        <v>8</v>
      </c>
      <c r="L6" s="180"/>
      <c r="M6" s="180"/>
      <c r="N6" s="180"/>
      <c r="O6" s="180"/>
      <c r="P6" s="180"/>
      <c r="Q6" s="180"/>
      <c r="S6" s="180" t="s">
        <v>9</v>
      </c>
      <c r="T6" s="180"/>
      <c r="U6" s="180"/>
      <c r="V6" s="180"/>
      <c r="W6" s="180"/>
      <c r="X6" s="180"/>
      <c r="Y6" s="180"/>
      <c r="Z6" s="180"/>
      <c r="AA6" s="180"/>
    </row>
    <row r="7" spans="1:29" ht="18.75" customHeight="1" x14ac:dyDescent="0.4">
      <c r="F7" s="21"/>
      <c r="G7" s="21"/>
      <c r="H7" s="21"/>
      <c r="I7" s="21"/>
      <c r="K7" s="181" t="s">
        <v>10</v>
      </c>
      <c r="L7" s="181"/>
      <c r="M7" s="181"/>
      <c r="N7" s="21"/>
      <c r="O7" s="181" t="s">
        <v>11</v>
      </c>
      <c r="P7" s="181"/>
      <c r="Q7" s="181"/>
      <c r="S7" s="73"/>
      <c r="T7" s="73"/>
      <c r="U7" s="73"/>
      <c r="V7" s="21"/>
      <c r="W7" s="21"/>
      <c r="X7" s="21"/>
      <c r="Y7" s="21"/>
      <c r="Z7" s="21"/>
      <c r="AA7" s="73"/>
    </row>
    <row r="8" spans="1:29" ht="38.25" customHeight="1" x14ac:dyDescent="0.4">
      <c r="A8" s="180" t="s">
        <v>12</v>
      </c>
      <c r="B8" s="180"/>
      <c r="C8" s="180"/>
      <c r="D8" s="182" t="s">
        <v>13</v>
      </c>
      <c r="E8" s="182"/>
      <c r="G8" s="2" t="s">
        <v>14</v>
      </c>
      <c r="I8" s="2" t="s">
        <v>15</v>
      </c>
      <c r="K8" s="4" t="s">
        <v>13</v>
      </c>
      <c r="L8" s="21"/>
      <c r="M8" s="4" t="s">
        <v>14</v>
      </c>
      <c r="O8" s="4" t="s">
        <v>13</v>
      </c>
      <c r="P8" s="21"/>
      <c r="Q8" s="4" t="s">
        <v>16</v>
      </c>
      <c r="S8" s="2" t="s">
        <v>13</v>
      </c>
      <c r="U8" s="84" t="s">
        <v>17</v>
      </c>
      <c r="W8" s="2" t="s">
        <v>14</v>
      </c>
      <c r="Y8" s="2" t="s">
        <v>15</v>
      </c>
      <c r="AA8" s="84" t="s">
        <v>18</v>
      </c>
    </row>
    <row r="9" spans="1:29" ht="21.75" customHeight="1" x14ac:dyDescent="0.4">
      <c r="A9" s="183" t="s">
        <v>19</v>
      </c>
      <c r="B9" s="183"/>
      <c r="C9" s="183"/>
      <c r="D9" s="184">
        <v>3981000</v>
      </c>
      <c r="E9" s="184"/>
      <c r="F9" s="23"/>
      <c r="G9" s="24">
        <v>28225226551</v>
      </c>
      <c r="H9" s="23"/>
      <c r="I9" s="24">
        <v>25682961694.5</v>
      </c>
      <c r="J9" s="23"/>
      <c r="K9" s="24">
        <v>0</v>
      </c>
      <c r="L9" s="23"/>
      <c r="M9" s="24">
        <v>0</v>
      </c>
      <c r="N9" s="23"/>
      <c r="O9" s="24">
        <v>0</v>
      </c>
      <c r="P9" s="23"/>
      <c r="Q9" s="24">
        <v>0</v>
      </c>
      <c r="R9" s="23"/>
      <c r="S9" s="81">
        <v>3981000</v>
      </c>
      <c r="T9" s="85"/>
      <c r="U9" s="81">
        <v>6180</v>
      </c>
      <c r="V9" s="80"/>
      <c r="W9" s="79">
        <v>28225226551</v>
      </c>
      <c r="X9" s="80"/>
      <c r="Y9" s="79">
        <v>24456194649</v>
      </c>
      <c r="AA9" s="74">
        <v>0.55000000000000004</v>
      </c>
      <c r="AC9" s="23">
        <v>3617867999406</v>
      </c>
    </row>
    <row r="10" spans="1:29" ht="21.75" customHeight="1" x14ac:dyDescent="0.4">
      <c r="A10" s="185" t="s">
        <v>20</v>
      </c>
      <c r="B10" s="185"/>
      <c r="C10" s="185"/>
      <c r="D10" s="176">
        <v>7950000</v>
      </c>
      <c r="E10" s="176"/>
      <c r="F10" s="23"/>
      <c r="G10" s="25">
        <v>9294692754</v>
      </c>
      <c r="H10" s="23"/>
      <c r="I10" s="25">
        <v>9672658648.875</v>
      </c>
      <c r="J10" s="23"/>
      <c r="K10" s="70">
        <v>600000</v>
      </c>
      <c r="L10" s="23"/>
      <c r="M10" s="25">
        <v>1380355350</v>
      </c>
      <c r="N10" s="23"/>
      <c r="O10" s="25">
        <v>0</v>
      </c>
      <c r="P10" s="23"/>
      <c r="Q10" s="25">
        <v>0</v>
      </c>
      <c r="R10" s="23"/>
      <c r="S10" s="70">
        <v>8548000</v>
      </c>
      <c r="T10" s="85"/>
      <c r="U10" s="70">
        <v>681</v>
      </c>
      <c r="V10" s="80"/>
      <c r="W10" s="68">
        <v>10672630407</v>
      </c>
      <c r="X10" s="80"/>
      <c r="Y10" s="68">
        <v>5819689044.0900002</v>
      </c>
      <c r="AA10" s="75">
        <v>0.13</v>
      </c>
    </row>
    <row r="11" spans="1:29" ht="21.75" customHeight="1" x14ac:dyDescent="0.4">
      <c r="A11" s="185" t="s">
        <v>21</v>
      </c>
      <c r="B11" s="185"/>
      <c r="C11" s="185"/>
      <c r="D11" s="176">
        <v>4117000</v>
      </c>
      <c r="E11" s="176"/>
      <c r="F11" s="23"/>
      <c r="G11" s="25">
        <v>15793368744</v>
      </c>
      <c r="H11" s="23"/>
      <c r="I11" s="25">
        <v>15368919483.915001</v>
      </c>
      <c r="J11" s="23"/>
      <c r="K11" s="70">
        <v>6000000</v>
      </c>
      <c r="L11" s="23"/>
      <c r="M11" s="25">
        <v>23105948250</v>
      </c>
      <c r="N11" s="23"/>
      <c r="O11" s="25">
        <v>0</v>
      </c>
      <c r="P11" s="23"/>
      <c r="Q11" s="25">
        <v>0</v>
      </c>
      <c r="R11" s="23"/>
      <c r="S11" s="70">
        <v>9946000</v>
      </c>
      <c r="T11" s="85"/>
      <c r="U11" s="70">
        <v>1154</v>
      </c>
      <c r="V11" s="80"/>
      <c r="W11" s="68">
        <v>38240972587</v>
      </c>
      <c r="X11" s="80"/>
      <c r="Y11" s="68">
        <v>11474728496.370001</v>
      </c>
      <c r="AA11" s="75">
        <v>0.26</v>
      </c>
    </row>
    <row r="12" spans="1:29" ht="21.75" customHeight="1" x14ac:dyDescent="0.4">
      <c r="A12" s="185" t="s">
        <v>22</v>
      </c>
      <c r="B12" s="185"/>
      <c r="C12" s="185"/>
      <c r="D12" s="176">
        <v>393000</v>
      </c>
      <c r="E12" s="176"/>
      <c r="F12" s="23"/>
      <c r="G12" s="25">
        <v>1375854191</v>
      </c>
      <c r="H12" s="23"/>
      <c r="I12" s="25">
        <v>140657771.29499999</v>
      </c>
      <c r="J12" s="23"/>
      <c r="K12" s="70">
        <v>2683000</v>
      </c>
      <c r="L12" s="23"/>
      <c r="M12" s="25">
        <v>132610108</v>
      </c>
      <c r="N12" s="23"/>
      <c r="O12" s="25">
        <v>0</v>
      </c>
      <c r="P12" s="23"/>
      <c r="Q12" s="25">
        <v>0</v>
      </c>
      <c r="R12" s="23"/>
      <c r="S12" s="70">
        <v>0</v>
      </c>
      <c r="T12" s="85"/>
      <c r="U12" s="70">
        <v>0</v>
      </c>
      <c r="V12" s="80"/>
      <c r="W12" s="68">
        <v>0</v>
      </c>
      <c r="X12" s="80"/>
      <c r="Y12" s="68">
        <v>0</v>
      </c>
      <c r="AA12" s="75">
        <v>0</v>
      </c>
    </row>
    <row r="13" spans="1:29" ht="21.75" customHeight="1" x14ac:dyDescent="0.4">
      <c r="A13" s="185" t="s">
        <v>23</v>
      </c>
      <c r="B13" s="185"/>
      <c r="C13" s="185"/>
      <c r="D13" s="176">
        <v>200000</v>
      </c>
      <c r="E13" s="176"/>
      <c r="F13" s="23"/>
      <c r="G13" s="25">
        <v>642165315</v>
      </c>
      <c r="H13" s="23"/>
      <c r="I13" s="25">
        <v>644034118.5</v>
      </c>
      <c r="J13" s="23"/>
      <c r="K13" s="70">
        <v>0</v>
      </c>
      <c r="L13" s="23"/>
      <c r="M13" s="25">
        <v>0</v>
      </c>
      <c r="N13" s="23"/>
      <c r="O13" s="25">
        <v>0</v>
      </c>
      <c r="P13" s="23"/>
      <c r="Q13" s="25">
        <v>0</v>
      </c>
      <c r="R13" s="23"/>
      <c r="S13" s="70">
        <v>200000</v>
      </c>
      <c r="T13" s="85"/>
      <c r="U13" s="70">
        <v>2067</v>
      </c>
      <c r="V13" s="80"/>
      <c r="W13" s="68">
        <v>642165315</v>
      </c>
      <c r="X13" s="80"/>
      <c r="Y13" s="68">
        <v>413293549.5</v>
      </c>
      <c r="AA13" s="75">
        <v>0.01</v>
      </c>
    </row>
    <row r="14" spans="1:29" ht="21.75" customHeight="1" x14ac:dyDescent="0.4">
      <c r="A14" s="185" t="s">
        <v>24</v>
      </c>
      <c r="B14" s="185"/>
      <c r="C14" s="185"/>
      <c r="D14" s="176">
        <v>2082000</v>
      </c>
      <c r="E14" s="176"/>
      <c r="F14" s="23"/>
      <c r="G14" s="25">
        <v>2158291609</v>
      </c>
      <c r="H14" s="23"/>
      <c r="I14" s="25">
        <v>4647908855.2049999</v>
      </c>
      <c r="J14" s="23"/>
      <c r="K14" s="70">
        <v>0</v>
      </c>
      <c r="L14" s="23"/>
      <c r="M14" s="25">
        <v>0</v>
      </c>
      <c r="N14" s="23"/>
      <c r="O14" s="25">
        <v>0</v>
      </c>
      <c r="P14" s="23"/>
      <c r="Q14" s="25">
        <v>0</v>
      </c>
      <c r="R14" s="23"/>
      <c r="S14" s="70">
        <v>273000</v>
      </c>
      <c r="T14" s="85"/>
      <c r="U14" s="70">
        <v>1136</v>
      </c>
      <c r="V14" s="80"/>
      <c r="W14" s="68">
        <v>283003653</v>
      </c>
      <c r="X14" s="80"/>
      <c r="Y14" s="68">
        <v>310048142.04000002</v>
      </c>
      <c r="AA14" s="75">
        <v>0.01</v>
      </c>
    </row>
    <row r="15" spans="1:29" ht="21.75" customHeight="1" x14ac:dyDescent="0.4">
      <c r="A15" s="185" t="s">
        <v>25</v>
      </c>
      <c r="B15" s="185"/>
      <c r="C15" s="185"/>
      <c r="D15" s="176">
        <v>1000</v>
      </c>
      <c r="E15" s="176"/>
      <c r="F15" s="23"/>
      <c r="G15" s="25">
        <v>1500386</v>
      </c>
      <c r="H15" s="23"/>
      <c r="I15" s="25">
        <v>1643576.67</v>
      </c>
      <c r="J15" s="23"/>
      <c r="K15" s="70">
        <v>0</v>
      </c>
      <c r="L15" s="23"/>
      <c r="M15" s="25">
        <v>0</v>
      </c>
      <c r="N15" s="23"/>
      <c r="O15" s="25">
        <v>0</v>
      </c>
      <c r="P15" s="23"/>
      <c r="Q15" s="25">
        <v>0</v>
      </c>
      <c r="R15" s="23"/>
      <c r="S15" s="70">
        <v>1000</v>
      </c>
      <c r="T15" s="85"/>
      <c r="U15" s="70">
        <v>607</v>
      </c>
      <c r="V15" s="80"/>
      <c r="W15" s="68">
        <v>1500386</v>
      </c>
      <c r="X15" s="80"/>
      <c r="Y15" s="68">
        <v>606843.69750000001</v>
      </c>
      <c r="AA15" s="75">
        <v>0</v>
      </c>
    </row>
    <row r="16" spans="1:29" ht="21.75" customHeight="1" x14ac:dyDescent="0.4">
      <c r="A16" s="185" t="s">
        <v>26</v>
      </c>
      <c r="B16" s="185"/>
      <c r="C16" s="185"/>
      <c r="D16" s="176">
        <v>12619000</v>
      </c>
      <c r="E16" s="176"/>
      <c r="F16" s="23"/>
      <c r="G16" s="25">
        <v>6869380188</v>
      </c>
      <c r="H16" s="23"/>
      <c r="I16" s="25">
        <v>7052204589.5924997</v>
      </c>
      <c r="J16" s="23"/>
      <c r="K16" s="70">
        <v>249000</v>
      </c>
      <c r="L16" s="23"/>
      <c r="M16" s="25">
        <v>104855991</v>
      </c>
      <c r="N16" s="23"/>
      <c r="O16" s="25">
        <v>0</v>
      </c>
      <c r="P16" s="23"/>
      <c r="Q16" s="25">
        <v>0</v>
      </c>
      <c r="R16" s="23"/>
      <c r="S16" s="70">
        <v>12619000</v>
      </c>
      <c r="T16" s="85"/>
      <c r="U16" s="70">
        <v>87</v>
      </c>
      <c r="V16" s="80"/>
      <c r="W16" s="68">
        <v>6839282433</v>
      </c>
      <c r="X16" s="80"/>
      <c r="Y16" s="68">
        <v>1097570302.8525</v>
      </c>
      <c r="AA16" s="75">
        <v>0.02</v>
      </c>
    </row>
    <row r="17" spans="1:27" ht="21.75" customHeight="1" x14ac:dyDescent="0.4">
      <c r="A17" s="185" t="s">
        <v>27</v>
      </c>
      <c r="B17" s="185"/>
      <c r="C17" s="185"/>
      <c r="D17" s="176">
        <v>1000</v>
      </c>
      <c r="E17" s="176"/>
      <c r="F17" s="23"/>
      <c r="G17" s="25">
        <v>750192</v>
      </c>
      <c r="H17" s="23"/>
      <c r="I17" s="25">
        <v>749806.875</v>
      </c>
      <c r="J17" s="23"/>
      <c r="K17" s="70">
        <v>0</v>
      </c>
      <c r="L17" s="23"/>
      <c r="M17" s="25">
        <v>0</v>
      </c>
      <c r="N17" s="23"/>
      <c r="O17" s="25">
        <v>0</v>
      </c>
      <c r="P17" s="23"/>
      <c r="Q17" s="25">
        <v>0</v>
      </c>
      <c r="R17" s="23"/>
      <c r="S17" s="70">
        <v>1000</v>
      </c>
      <c r="T17" s="85"/>
      <c r="U17" s="70">
        <v>890</v>
      </c>
      <c r="V17" s="80"/>
      <c r="W17" s="68">
        <v>750192</v>
      </c>
      <c r="X17" s="80"/>
      <c r="Y17" s="68">
        <v>889770.82499999995</v>
      </c>
      <c r="AA17" s="75">
        <v>0</v>
      </c>
    </row>
    <row r="18" spans="1:27" ht="21.75" customHeight="1" x14ac:dyDescent="0.4">
      <c r="A18" s="185" t="s">
        <v>28</v>
      </c>
      <c r="B18" s="185"/>
      <c r="C18" s="185"/>
      <c r="D18" s="176">
        <v>2000</v>
      </c>
      <c r="E18" s="176"/>
      <c r="F18" s="23"/>
      <c r="G18" s="25">
        <v>1250321</v>
      </c>
      <c r="H18" s="23"/>
      <c r="I18" s="25">
        <v>999742.5</v>
      </c>
      <c r="J18" s="23"/>
      <c r="K18" s="70">
        <v>0</v>
      </c>
      <c r="L18" s="23"/>
      <c r="M18" s="25">
        <v>0</v>
      </c>
      <c r="N18" s="23"/>
      <c r="O18" s="25">
        <v>0</v>
      </c>
      <c r="P18" s="23"/>
      <c r="Q18" s="25">
        <v>0</v>
      </c>
      <c r="R18" s="23"/>
      <c r="S18" s="70">
        <v>0</v>
      </c>
      <c r="T18" s="85"/>
      <c r="U18" s="70">
        <v>0</v>
      </c>
      <c r="V18" s="80"/>
      <c r="W18" s="68">
        <v>0</v>
      </c>
      <c r="X18" s="80"/>
      <c r="Y18" s="68">
        <v>0</v>
      </c>
      <c r="AA18" s="75">
        <v>0</v>
      </c>
    </row>
    <row r="19" spans="1:27" ht="21.75" customHeight="1" x14ac:dyDescent="0.4">
      <c r="A19" s="185" t="s">
        <v>29</v>
      </c>
      <c r="B19" s="185"/>
      <c r="C19" s="185"/>
      <c r="D19" s="176">
        <v>6001000</v>
      </c>
      <c r="E19" s="176"/>
      <c r="F19" s="23"/>
      <c r="G19" s="25">
        <v>1803903588</v>
      </c>
      <c r="H19" s="23"/>
      <c r="I19" s="25">
        <v>3539678298.0749998</v>
      </c>
      <c r="J19" s="23"/>
      <c r="K19" s="70">
        <v>1000</v>
      </c>
      <c r="L19" s="23"/>
      <c r="M19" s="25">
        <v>700180</v>
      </c>
      <c r="N19" s="23"/>
      <c r="O19" s="25">
        <v>0</v>
      </c>
      <c r="P19" s="23"/>
      <c r="Q19" s="25">
        <v>0</v>
      </c>
      <c r="R19" s="23"/>
      <c r="S19" s="70">
        <v>6002000</v>
      </c>
      <c r="T19" s="85"/>
      <c r="U19" s="70">
        <v>700</v>
      </c>
      <c r="V19" s="80"/>
      <c r="W19" s="68">
        <v>1804603768</v>
      </c>
      <c r="X19" s="80"/>
      <c r="Y19" s="68">
        <v>4200318139.5</v>
      </c>
      <c r="AA19" s="75">
        <v>0.09</v>
      </c>
    </row>
    <row r="20" spans="1:27" ht="21.75" customHeight="1" x14ac:dyDescent="0.4">
      <c r="A20" s="185" t="s">
        <v>30</v>
      </c>
      <c r="B20" s="185"/>
      <c r="C20" s="185"/>
      <c r="D20" s="176">
        <v>5003000</v>
      </c>
      <c r="E20" s="176"/>
      <c r="F20" s="23"/>
      <c r="G20" s="25">
        <v>2502694116</v>
      </c>
      <c r="H20" s="23"/>
      <c r="I20" s="25">
        <v>1150393697.325</v>
      </c>
      <c r="J20" s="23"/>
      <c r="K20" s="70">
        <v>0</v>
      </c>
      <c r="L20" s="23"/>
      <c r="M20" s="25">
        <v>0</v>
      </c>
      <c r="N20" s="23"/>
      <c r="O20" s="25">
        <v>0</v>
      </c>
      <c r="P20" s="23"/>
      <c r="Q20" s="25">
        <v>0</v>
      </c>
      <c r="R20" s="23"/>
      <c r="S20" s="70">
        <v>0</v>
      </c>
      <c r="T20" s="85"/>
      <c r="U20" s="70">
        <v>0</v>
      </c>
      <c r="V20" s="80"/>
      <c r="W20" s="68">
        <v>0</v>
      </c>
      <c r="X20" s="80"/>
      <c r="Y20" s="68">
        <v>0</v>
      </c>
      <c r="AA20" s="75">
        <v>0</v>
      </c>
    </row>
    <row r="21" spans="1:27" ht="21.75" customHeight="1" x14ac:dyDescent="0.4">
      <c r="A21" s="185" t="s">
        <v>31</v>
      </c>
      <c r="B21" s="185"/>
      <c r="C21" s="185"/>
      <c r="D21" s="176">
        <v>1000</v>
      </c>
      <c r="E21" s="176"/>
      <c r="F21" s="23"/>
      <c r="G21" s="25">
        <v>600154</v>
      </c>
      <c r="H21" s="23"/>
      <c r="I21" s="25">
        <v>599845.5</v>
      </c>
      <c r="J21" s="23"/>
      <c r="K21" s="70">
        <v>4001000</v>
      </c>
      <c r="L21" s="23"/>
      <c r="M21" s="25">
        <v>1240819428</v>
      </c>
      <c r="N21" s="23"/>
      <c r="O21" s="25">
        <v>0</v>
      </c>
      <c r="P21" s="23"/>
      <c r="Q21" s="25">
        <v>0</v>
      </c>
      <c r="R21" s="23"/>
      <c r="S21" s="70">
        <v>2000</v>
      </c>
      <c r="T21" s="85"/>
      <c r="U21" s="70">
        <v>310</v>
      </c>
      <c r="V21" s="80"/>
      <c r="W21" s="68">
        <v>620398</v>
      </c>
      <c r="X21" s="80"/>
      <c r="Y21" s="68">
        <v>619840.35</v>
      </c>
      <c r="AA21" s="75">
        <v>0</v>
      </c>
    </row>
    <row r="22" spans="1:27" ht="21.75" customHeight="1" x14ac:dyDescent="0.4">
      <c r="A22" s="185" t="s">
        <v>32</v>
      </c>
      <c r="B22" s="185"/>
      <c r="C22" s="185"/>
      <c r="D22" s="176">
        <v>9003000</v>
      </c>
      <c r="E22" s="176"/>
      <c r="F22" s="23"/>
      <c r="G22" s="25">
        <v>3601429903</v>
      </c>
      <c r="H22" s="23"/>
      <c r="I22" s="25">
        <v>981074308.29750001</v>
      </c>
      <c r="J22" s="23"/>
      <c r="K22" s="70">
        <v>0</v>
      </c>
      <c r="L22" s="23"/>
      <c r="M22" s="25">
        <v>0</v>
      </c>
      <c r="N22" s="23"/>
      <c r="O22" s="25">
        <v>0</v>
      </c>
      <c r="P22" s="23"/>
      <c r="Q22" s="25">
        <v>0</v>
      </c>
      <c r="R22" s="23"/>
      <c r="S22" s="70">
        <v>0</v>
      </c>
      <c r="T22" s="85"/>
      <c r="U22" s="70">
        <v>0</v>
      </c>
      <c r="V22" s="80"/>
      <c r="W22" s="68">
        <v>0</v>
      </c>
      <c r="X22" s="80"/>
      <c r="Y22" s="68">
        <v>0</v>
      </c>
      <c r="AA22" s="75">
        <v>0</v>
      </c>
    </row>
    <row r="23" spans="1:27" ht="21.75" customHeight="1" x14ac:dyDescent="0.4">
      <c r="A23" s="185" t="s">
        <v>33</v>
      </c>
      <c r="B23" s="185"/>
      <c r="C23" s="185"/>
      <c r="D23" s="176">
        <v>601000</v>
      </c>
      <c r="E23" s="176"/>
      <c r="F23" s="23"/>
      <c r="G23" s="25">
        <v>1611700903</v>
      </c>
      <c r="H23" s="23"/>
      <c r="I23" s="25">
        <v>1974377466.855</v>
      </c>
      <c r="J23" s="23"/>
      <c r="K23" s="70">
        <v>0</v>
      </c>
      <c r="L23" s="23"/>
      <c r="M23" s="25">
        <v>0</v>
      </c>
      <c r="N23" s="23"/>
      <c r="O23" s="25">
        <v>0</v>
      </c>
      <c r="P23" s="23"/>
      <c r="Q23" s="25">
        <v>0</v>
      </c>
      <c r="R23" s="23"/>
      <c r="S23" s="70">
        <v>101000</v>
      </c>
      <c r="T23" s="85"/>
      <c r="U23" s="70">
        <v>2404</v>
      </c>
      <c r="V23" s="80"/>
      <c r="W23" s="68">
        <v>270851566</v>
      </c>
      <c r="X23" s="80"/>
      <c r="Y23" s="68">
        <v>242741477.97</v>
      </c>
      <c r="AA23" s="75">
        <v>0.01</v>
      </c>
    </row>
    <row r="24" spans="1:27" ht="21.75" customHeight="1" x14ac:dyDescent="0.4">
      <c r="A24" s="185" t="s">
        <v>34</v>
      </c>
      <c r="B24" s="185"/>
      <c r="C24" s="185"/>
      <c r="D24" s="176">
        <v>262260</v>
      </c>
      <c r="E24" s="176"/>
      <c r="F24" s="23"/>
      <c r="G24" s="25">
        <v>631513088</v>
      </c>
      <c r="H24" s="23"/>
      <c r="I24" s="25">
        <v>412165993.29299998</v>
      </c>
      <c r="J24" s="23"/>
      <c r="K24" s="70">
        <v>0</v>
      </c>
      <c r="L24" s="23"/>
      <c r="M24" s="25">
        <v>0</v>
      </c>
      <c r="N24" s="23"/>
      <c r="O24" s="25">
        <v>0</v>
      </c>
      <c r="P24" s="23"/>
      <c r="Q24" s="25">
        <v>0</v>
      </c>
      <c r="R24" s="23"/>
      <c r="S24" s="70">
        <v>262260</v>
      </c>
      <c r="T24" s="85"/>
      <c r="U24" s="70">
        <v>1473</v>
      </c>
      <c r="V24" s="80"/>
      <c r="W24" s="68">
        <v>631513088</v>
      </c>
      <c r="X24" s="80"/>
      <c r="Y24" s="68">
        <v>384010441.56900001</v>
      </c>
      <c r="AA24" s="75">
        <v>0.01</v>
      </c>
    </row>
    <row r="25" spans="1:27" ht="21.75" customHeight="1" x14ac:dyDescent="0.4">
      <c r="A25" s="185" t="s">
        <v>35</v>
      </c>
      <c r="B25" s="185"/>
      <c r="C25" s="185"/>
      <c r="D25" s="176">
        <v>405694000</v>
      </c>
      <c r="E25" s="176"/>
      <c r="F25" s="23"/>
      <c r="G25" s="25">
        <v>1096397496158</v>
      </c>
      <c r="H25" s="23"/>
      <c r="I25" s="25">
        <v>1041269271647.4</v>
      </c>
      <c r="J25" s="23"/>
      <c r="K25" s="70">
        <v>6519000</v>
      </c>
      <c r="L25" s="23"/>
      <c r="M25" s="25">
        <v>17033628259</v>
      </c>
      <c r="N25" s="23"/>
      <c r="O25" s="25">
        <v>-13000</v>
      </c>
      <c r="P25" s="23"/>
      <c r="Q25" s="25">
        <v>0</v>
      </c>
      <c r="R25" s="23"/>
      <c r="S25" s="70">
        <v>412200000</v>
      </c>
      <c r="T25" s="85"/>
      <c r="U25" s="70">
        <v>2159</v>
      </c>
      <c r="V25" s="80"/>
      <c r="W25" s="68">
        <v>1113395994072</v>
      </c>
      <c r="X25" s="80"/>
      <c r="Y25" s="68">
        <v>884644658190</v>
      </c>
      <c r="AA25" s="75">
        <v>19.93</v>
      </c>
    </row>
    <row r="26" spans="1:27" ht="21.75" customHeight="1" x14ac:dyDescent="0.4">
      <c r="A26" s="185" t="s">
        <v>36</v>
      </c>
      <c r="B26" s="185"/>
      <c r="C26" s="185"/>
      <c r="D26" s="176">
        <v>45164000</v>
      </c>
      <c r="E26" s="176"/>
      <c r="F26" s="23"/>
      <c r="G26" s="25">
        <v>64994234433</v>
      </c>
      <c r="H26" s="23"/>
      <c r="I26" s="25">
        <v>62628907509</v>
      </c>
      <c r="J26" s="23"/>
      <c r="K26" s="70">
        <v>9036000</v>
      </c>
      <c r="L26" s="23"/>
      <c r="M26" s="25">
        <v>13473603750</v>
      </c>
      <c r="N26" s="23"/>
      <c r="O26" s="25">
        <v>-1000000</v>
      </c>
      <c r="P26" s="23"/>
      <c r="Q26" s="25">
        <v>0</v>
      </c>
      <c r="R26" s="23"/>
      <c r="S26" s="70">
        <v>53200000</v>
      </c>
      <c r="T26" s="85"/>
      <c r="U26" s="70">
        <v>1388</v>
      </c>
      <c r="V26" s="80"/>
      <c r="W26" s="68">
        <v>77016824507</v>
      </c>
      <c r="X26" s="80"/>
      <c r="Y26" s="68">
        <v>73402242480</v>
      </c>
      <c r="AA26" s="75">
        <v>1.65</v>
      </c>
    </row>
    <row r="27" spans="1:27" ht="21.75" customHeight="1" x14ac:dyDescent="0.4">
      <c r="A27" s="185" t="s">
        <v>37</v>
      </c>
      <c r="B27" s="185"/>
      <c r="C27" s="185"/>
      <c r="D27" s="176">
        <v>14595799</v>
      </c>
      <c r="E27" s="176"/>
      <c r="F27" s="23"/>
      <c r="G27" s="25">
        <v>26881536349</v>
      </c>
      <c r="H27" s="23"/>
      <c r="I27" s="25">
        <v>23765666645.3661</v>
      </c>
      <c r="J27" s="23"/>
      <c r="K27" s="70">
        <v>5404201</v>
      </c>
      <c r="L27" s="23"/>
      <c r="M27" s="25">
        <v>9720361247</v>
      </c>
      <c r="N27" s="23"/>
      <c r="O27" s="25">
        <v>-501000</v>
      </c>
      <c r="P27" s="23"/>
      <c r="Q27" s="25">
        <v>0</v>
      </c>
      <c r="R27" s="23"/>
      <c r="S27" s="70">
        <v>19499000</v>
      </c>
      <c r="T27" s="85"/>
      <c r="U27" s="70">
        <v>1536</v>
      </c>
      <c r="V27" s="80"/>
      <c r="W27" s="68">
        <v>35685020062</v>
      </c>
      <c r="X27" s="80"/>
      <c r="Y27" s="68">
        <v>29772258739.200001</v>
      </c>
      <c r="AA27" s="75">
        <v>0.67</v>
      </c>
    </row>
    <row r="28" spans="1:27" ht="21.75" customHeight="1" x14ac:dyDescent="0.4">
      <c r="A28" s="185" t="s">
        <v>38</v>
      </c>
      <c r="B28" s="185"/>
      <c r="C28" s="185"/>
      <c r="D28" s="176">
        <v>58265051</v>
      </c>
      <c r="E28" s="176"/>
      <c r="F28" s="23"/>
      <c r="G28" s="25">
        <v>137425412147</v>
      </c>
      <c r="H28" s="23"/>
      <c r="I28" s="25">
        <v>121860258783.541</v>
      </c>
      <c r="J28" s="23"/>
      <c r="K28" s="68">
        <v>0</v>
      </c>
      <c r="L28" s="23"/>
      <c r="M28" s="25">
        <v>0</v>
      </c>
      <c r="N28" s="23"/>
      <c r="O28" s="25">
        <v>-3078000</v>
      </c>
      <c r="P28" s="23"/>
      <c r="Q28" s="25">
        <v>0</v>
      </c>
      <c r="R28" s="23"/>
      <c r="S28" s="70">
        <v>55187051</v>
      </c>
      <c r="T28" s="85"/>
      <c r="U28" s="70">
        <v>1851</v>
      </c>
      <c r="V28" s="80"/>
      <c r="W28" s="68">
        <v>130165564069</v>
      </c>
      <c r="X28" s="80"/>
      <c r="Y28" s="68">
        <v>101543431574.164</v>
      </c>
      <c r="AA28" s="75">
        <v>2.29</v>
      </c>
    </row>
    <row r="29" spans="1:27" ht="21.75" customHeight="1" x14ac:dyDescent="0.4">
      <c r="A29" s="185" t="s">
        <v>39</v>
      </c>
      <c r="B29" s="185"/>
      <c r="C29" s="185"/>
      <c r="D29" s="176">
        <v>1564500</v>
      </c>
      <c r="E29" s="176"/>
      <c r="F29" s="23"/>
      <c r="G29" s="25">
        <v>3691289797</v>
      </c>
      <c r="H29" s="23"/>
      <c r="I29" s="25">
        <v>3985955109.6750002</v>
      </c>
      <c r="J29" s="23"/>
      <c r="K29" s="68">
        <v>0</v>
      </c>
      <c r="L29" s="23"/>
      <c r="M29" s="25">
        <v>0</v>
      </c>
      <c r="N29" s="23"/>
      <c r="O29" s="25">
        <v>0</v>
      </c>
      <c r="P29" s="23"/>
      <c r="Q29" s="25">
        <v>0</v>
      </c>
      <c r="R29" s="23"/>
      <c r="S29" s="70">
        <v>1564500</v>
      </c>
      <c r="T29" s="85"/>
      <c r="U29" s="70">
        <v>2213</v>
      </c>
      <c r="V29" s="80"/>
      <c r="W29" s="68">
        <v>3691289797</v>
      </c>
      <c r="X29" s="80"/>
      <c r="Y29" s="68">
        <v>3441638180.9250002</v>
      </c>
      <c r="AA29" s="75">
        <v>0.08</v>
      </c>
    </row>
    <row r="30" spans="1:27" ht="21.75" customHeight="1" x14ac:dyDescent="0.4">
      <c r="A30" s="185" t="s">
        <v>40</v>
      </c>
      <c r="B30" s="185"/>
      <c r="C30" s="185"/>
      <c r="D30" s="176">
        <v>680000</v>
      </c>
      <c r="E30" s="176"/>
      <c r="F30" s="23"/>
      <c r="G30" s="25">
        <v>1592604755</v>
      </c>
      <c r="H30" s="23"/>
      <c r="I30" s="25">
        <v>1257950394</v>
      </c>
      <c r="J30" s="23"/>
      <c r="K30" s="68">
        <v>0</v>
      </c>
      <c r="L30" s="23"/>
      <c r="M30" s="25">
        <v>0</v>
      </c>
      <c r="N30" s="23"/>
      <c r="O30" s="25">
        <v>-680000</v>
      </c>
      <c r="P30" s="23"/>
      <c r="Q30" s="25">
        <v>0</v>
      </c>
      <c r="R30" s="23"/>
      <c r="S30" s="70">
        <v>0</v>
      </c>
      <c r="T30" s="85"/>
      <c r="U30" s="70">
        <v>0</v>
      </c>
      <c r="V30" s="80"/>
      <c r="W30" s="68">
        <v>0</v>
      </c>
      <c r="X30" s="80"/>
      <c r="Y30" s="68">
        <v>0</v>
      </c>
      <c r="AA30" s="75">
        <v>0</v>
      </c>
    </row>
    <row r="31" spans="1:27" ht="21.75" customHeight="1" x14ac:dyDescent="0.4">
      <c r="A31" s="185" t="s">
        <v>41</v>
      </c>
      <c r="B31" s="185"/>
      <c r="C31" s="185"/>
      <c r="D31" s="176">
        <v>266438</v>
      </c>
      <c r="E31" s="176"/>
      <c r="F31" s="23"/>
      <c r="G31" s="25">
        <v>1486805756</v>
      </c>
      <c r="H31" s="23"/>
      <c r="I31" s="25">
        <v>1398422223.7920001</v>
      </c>
      <c r="J31" s="23"/>
      <c r="K31" s="68">
        <v>0</v>
      </c>
      <c r="L31" s="23"/>
      <c r="M31" s="25">
        <v>0</v>
      </c>
      <c r="N31" s="23"/>
      <c r="O31" s="25">
        <v>0</v>
      </c>
      <c r="P31" s="23"/>
      <c r="Q31" s="25">
        <v>0</v>
      </c>
      <c r="R31" s="23"/>
      <c r="S31" s="70">
        <v>266438</v>
      </c>
      <c r="T31" s="85"/>
      <c r="U31" s="70">
        <v>4683</v>
      </c>
      <c r="V31" s="80"/>
      <c r="W31" s="68">
        <v>1486805756</v>
      </c>
      <c r="X31" s="80"/>
      <c r="Y31" s="68">
        <v>1240305165.5337</v>
      </c>
      <c r="AA31" s="75">
        <v>0.03</v>
      </c>
    </row>
    <row r="32" spans="1:27" ht="21.75" customHeight="1" x14ac:dyDescent="0.4">
      <c r="A32" s="185" t="s">
        <v>42</v>
      </c>
      <c r="B32" s="185"/>
      <c r="C32" s="185"/>
      <c r="D32" s="176">
        <v>16999000</v>
      </c>
      <c r="E32" s="176"/>
      <c r="F32" s="23"/>
      <c r="G32" s="25">
        <v>98957406963</v>
      </c>
      <c r="H32" s="23"/>
      <c r="I32" s="25">
        <v>68436316597.5</v>
      </c>
      <c r="J32" s="23"/>
      <c r="K32" s="70">
        <v>0</v>
      </c>
      <c r="L32" s="23"/>
      <c r="M32" s="25">
        <v>0</v>
      </c>
      <c r="N32" s="23"/>
      <c r="O32" s="25">
        <v>0</v>
      </c>
      <c r="P32" s="23"/>
      <c r="Q32" s="25">
        <v>0</v>
      </c>
      <c r="R32" s="23"/>
      <c r="S32" s="70">
        <v>16999000</v>
      </c>
      <c r="T32" s="85"/>
      <c r="U32" s="70">
        <v>3271</v>
      </c>
      <c r="V32" s="80"/>
      <c r="W32" s="68">
        <v>98957406963</v>
      </c>
      <c r="X32" s="80"/>
      <c r="Y32" s="68">
        <v>55272886812.449997</v>
      </c>
      <c r="AA32" s="75">
        <v>1.25</v>
      </c>
    </row>
    <row r="33" spans="1:27" ht="21.75" customHeight="1" x14ac:dyDescent="0.4">
      <c r="A33" s="185" t="s">
        <v>43</v>
      </c>
      <c r="B33" s="185"/>
      <c r="C33" s="185"/>
      <c r="D33" s="176">
        <v>3099000</v>
      </c>
      <c r="E33" s="176"/>
      <c r="F33" s="23"/>
      <c r="G33" s="25">
        <v>36054940930</v>
      </c>
      <c r="H33" s="23"/>
      <c r="I33" s="25">
        <v>24244014676.5</v>
      </c>
      <c r="J33" s="23"/>
      <c r="K33" s="70">
        <v>0</v>
      </c>
      <c r="L33" s="23"/>
      <c r="M33" s="25">
        <v>0</v>
      </c>
      <c r="N33" s="23"/>
      <c r="O33" s="25">
        <v>0</v>
      </c>
      <c r="P33" s="23"/>
      <c r="Q33" s="25">
        <v>0</v>
      </c>
      <c r="R33" s="23"/>
      <c r="S33" s="70">
        <v>3099000</v>
      </c>
      <c r="T33" s="85"/>
      <c r="U33" s="70">
        <v>6760</v>
      </c>
      <c r="V33" s="80"/>
      <c r="W33" s="68">
        <v>36054940930</v>
      </c>
      <c r="X33" s="80"/>
      <c r="Y33" s="68">
        <v>20824592022</v>
      </c>
      <c r="AA33" s="75">
        <v>0.47</v>
      </c>
    </row>
    <row r="34" spans="1:27" ht="21.75" customHeight="1" x14ac:dyDescent="0.4">
      <c r="A34" s="185" t="s">
        <v>44</v>
      </c>
      <c r="B34" s="185"/>
      <c r="C34" s="185"/>
      <c r="D34" s="176">
        <v>281711</v>
      </c>
      <c r="E34" s="176"/>
      <c r="F34" s="23"/>
      <c r="G34" s="25">
        <v>1306128428</v>
      </c>
      <c r="H34" s="23"/>
      <c r="I34" s="25">
        <v>1456181061.6600001</v>
      </c>
      <c r="J34" s="23"/>
      <c r="K34" s="70">
        <v>125067</v>
      </c>
      <c r="L34" s="23"/>
      <c r="M34" s="25">
        <v>672219593</v>
      </c>
      <c r="N34" s="23"/>
      <c r="O34" s="25">
        <v>0</v>
      </c>
      <c r="P34" s="23"/>
      <c r="Q34" s="25">
        <v>0</v>
      </c>
      <c r="R34" s="23"/>
      <c r="S34" s="70">
        <v>406778</v>
      </c>
      <c r="T34" s="85"/>
      <c r="U34" s="70">
        <v>5400</v>
      </c>
      <c r="V34" s="80"/>
      <c r="W34" s="68">
        <v>1978348021</v>
      </c>
      <c r="X34" s="80"/>
      <c r="Y34" s="68">
        <v>2183531422.8600001</v>
      </c>
      <c r="AA34" s="75">
        <v>0.05</v>
      </c>
    </row>
    <row r="35" spans="1:27" ht="21.75" customHeight="1" x14ac:dyDescent="0.4">
      <c r="A35" s="185" t="s">
        <v>45</v>
      </c>
      <c r="B35" s="185"/>
      <c r="C35" s="185"/>
      <c r="D35" s="176">
        <v>796200</v>
      </c>
      <c r="E35" s="176"/>
      <c r="F35" s="23"/>
      <c r="G35" s="25">
        <v>4848061800</v>
      </c>
      <c r="H35" s="23"/>
      <c r="I35" s="25">
        <v>4345129728.8999996</v>
      </c>
      <c r="J35" s="23"/>
      <c r="K35" s="70">
        <v>0</v>
      </c>
      <c r="L35" s="23"/>
      <c r="M35" s="25">
        <v>0</v>
      </c>
      <c r="N35" s="23"/>
      <c r="O35" s="25">
        <v>0</v>
      </c>
      <c r="P35" s="23"/>
      <c r="Q35" s="25">
        <v>0</v>
      </c>
      <c r="R35" s="23"/>
      <c r="S35" s="70">
        <v>796200</v>
      </c>
      <c r="T35" s="85"/>
      <c r="U35" s="70">
        <v>4365</v>
      </c>
      <c r="V35" s="80"/>
      <c r="W35" s="68">
        <v>4848061800</v>
      </c>
      <c r="X35" s="80"/>
      <c r="Y35" s="68">
        <v>3454734292.6500001</v>
      </c>
      <c r="AA35" s="75">
        <v>0.08</v>
      </c>
    </row>
    <row r="36" spans="1:27" ht="21.75" customHeight="1" x14ac:dyDescent="0.4">
      <c r="A36" s="185" t="s">
        <v>46</v>
      </c>
      <c r="B36" s="185"/>
      <c r="C36" s="185"/>
      <c r="D36" s="176">
        <v>4043000</v>
      </c>
      <c r="E36" s="176"/>
      <c r="F36" s="23"/>
      <c r="G36" s="25">
        <v>4180625663</v>
      </c>
      <c r="H36" s="23"/>
      <c r="I36" s="25">
        <v>2833355625.75</v>
      </c>
      <c r="J36" s="23"/>
      <c r="K36" s="70">
        <v>0</v>
      </c>
      <c r="L36" s="23"/>
      <c r="M36" s="25">
        <v>0</v>
      </c>
      <c r="N36" s="23"/>
      <c r="O36" s="25">
        <v>-1000</v>
      </c>
      <c r="P36" s="23"/>
      <c r="Q36" s="25">
        <v>0</v>
      </c>
      <c r="R36" s="23"/>
      <c r="S36" s="70">
        <v>4042000</v>
      </c>
      <c r="T36" s="85"/>
      <c r="U36" s="70">
        <v>667</v>
      </c>
      <c r="V36" s="80"/>
      <c r="W36" s="68">
        <v>4179591623</v>
      </c>
      <c r="X36" s="80"/>
      <c r="Y36" s="68">
        <v>2679972716.6999998</v>
      </c>
      <c r="AA36" s="75">
        <v>0.06</v>
      </c>
    </row>
    <row r="37" spans="1:27" ht="21.75" customHeight="1" x14ac:dyDescent="0.4">
      <c r="A37" s="185" t="s">
        <v>47</v>
      </c>
      <c r="B37" s="185"/>
      <c r="C37" s="185"/>
      <c r="D37" s="176">
        <v>38334602</v>
      </c>
      <c r="E37" s="176"/>
      <c r="F37" s="23"/>
      <c r="G37" s="25">
        <v>19590674777</v>
      </c>
      <c r="H37" s="23"/>
      <c r="I37" s="25">
        <v>16233373736.3106</v>
      </c>
      <c r="J37" s="23"/>
      <c r="K37" s="70">
        <v>0</v>
      </c>
      <c r="L37" s="23"/>
      <c r="M37" s="25">
        <v>0</v>
      </c>
      <c r="N37" s="23"/>
      <c r="O37" s="25">
        <v>-2946000</v>
      </c>
      <c r="P37" s="23"/>
      <c r="Q37" s="25">
        <v>0</v>
      </c>
      <c r="R37" s="23"/>
      <c r="S37" s="70">
        <v>35388602</v>
      </c>
      <c r="T37" s="85"/>
      <c r="U37" s="70">
        <v>364</v>
      </c>
      <c r="V37" s="80"/>
      <c r="W37" s="68">
        <v>18085138659</v>
      </c>
      <c r="X37" s="80"/>
      <c r="Y37" s="68">
        <v>12804806493.788401</v>
      </c>
      <c r="AA37" s="75">
        <v>0.28999999999999998</v>
      </c>
    </row>
    <row r="38" spans="1:27" ht="21.75" customHeight="1" x14ac:dyDescent="0.4">
      <c r="A38" s="185" t="s">
        <v>48</v>
      </c>
      <c r="B38" s="185"/>
      <c r="C38" s="185"/>
      <c r="D38" s="176">
        <v>54139000</v>
      </c>
      <c r="E38" s="176"/>
      <c r="F38" s="23"/>
      <c r="G38" s="25">
        <v>67385828183</v>
      </c>
      <c r="H38" s="23"/>
      <c r="I38" s="25">
        <v>50964578683.650002</v>
      </c>
      <c r="J38" s="23"/>
      <c r="K38" s="70">
        <v>0</v>
      </c>
      <c r="L38" s="23"/>
      <c r="M38" s="25">
        <v>0</v>
      </c>
      <c r="N38" s="23"/>
      <c r="O38" s="25">
        <v>-220000</v>
      </c>
      <c r="P38" s="23"/>
      <c r="Q38" s="25">
        <v>0</v>
      </c>
      <c r="R38" s="23"/>
      <c r="S38" s="70">
        <v>53919000</v>
      </c>
      <c r="T38" s="85"/>
      <c r="U38" s="70">
        <v>787</v>
      </c>
      <c r="V38" s="80"/>
      <c r="W38" s="68">
        <v>67111998187</v>
      </c>
      <c r="X38" s="80"/>
      <c r="Y38" s="68">
        <v>42181769194.650002</v>
      </c>
      <c r="AA38" s="75">
        <v>0.95</v>
      </c>
    </row>
    <row r="39" spans="1:27" ht="21.75" customHeight="1" x14ac:dyDescent="0.4">
      <c r="A39" s="185" t="s">
        <v>49</v>
      </c>
      <c r="B39" s="185"/>
      <c r="C39" s="185"/>
      <c r="D39" s="176">
        <v>336458000</v>
      </c>
      <c r="E39" s="176"/>
      <c r="F39" s="23"/>
      <c r="G39" s="25">
        <v>815929893036</v>
      </c>
      <c r="H39" s="23"/>
      <c r="I39" s="25">
        <v>813731630231.69995</v>
      </c>
      <c r="J39" s="23"/>
      <c r="K39" s="70">
        <v>2022000</v>
      </c>
      <c r="L39" s="23"/>
      <c r="M39" s="25">
        <v>4922439822</v>
      </c>
      <c r="N39" s="23"/>
      <c r="O39" s="25">
        <v>0</v>
      </c>
      <c r="P39" s="23"/>
      <c r="Q39" s="25">
        <v>0</v>
      </c>
      <c r="R39" s="23"/>
      <c r="S39" s="70">
        <v>338480000</v>
      </c>
      <c r="T39" s="85"/>
      <c r="U39" s="70">
        <v>2143</v>
      </c>
      <c r="V39" s="80"/>
      <c r="W39" s="68">
        <v>820852332858</v>
      </c>
      <c r="X39" s="80"/>
      <c r="Y39" s="68">
        <v>721046732292</v>
      </c>
      <c r="AA39" s="75">
        <v>16.239999999999998</v>
      </c>
    </row>
    <row r="40" spans="1:27" ht="21.75" customHeight="1" x14ac:dyDescent="0.4">
      <c r="A40" s="185" t="s">
        <v>50</v>
      </c>
      <c r="B40" s="185"/>
      <c r="C40" s="185"/>
      <c r="D40" s="176">
        <v>736344000</v>
      </c>
      <c r="E40" s="176"/>
      <c r="F40" s="23"/>
      <c r="G40" s="25">
        <v>848522958050</v>
      </c>
      <c r="H40" s="23"/>
      <c r="I40" s="25">
        <v>843221091686.40002</v>
      </c>
      <c r="J40" s="23"/>
      <c r="K40" s="70">
        <v>93456000</v>
      </c>
      <c r="L40" s="23"/>
      <c r="M40" s="25">
        <v>108573417602</v>
      </c>
      <c r="N40" s="23"/>
      <c r="O40" s="25">
        <v>-83620000</v>
      </c>
      <c r="P40" s="23"/>
      <c r="Q40" s="25">
        <v>0</v>
      </c>
      <c r="R40" s="23"/>
      <c r="S40" s="70">
        <v>746180000</v>
      </c>
      <c r="T40" s="85"/>
      <c r="U40" s="70">
        <v>941</v>
      </c>
      <c r="V40" s="80"/>
      <c r="W40" s="68">
        <v>860648558190</v>
      </c>
      <c r="X40" s="80"/>
      <c r="Y40" s="68">
        <v>697977555489</v>
      </c>
      <c r="AA40" s="75">
        <v>15.72</v>
      </c>
    </row>
    <row r="41" spans="1:27" ht="21.75" customHeight="1" x14ac:dyDescent="0.4">
      <c r="A41" s="185" t="s">
        <v>51</v>
      </c>
      <c r="B41" s="185"/>
      <c r="C41" s="185"/>
      <c r="D41" s="176">
        <v>2000000</v>
      </c>
      <c r="E41" s="176"/>
      <c r="F41" s="23"/>
      <c r="G41" s="25">
        <v>17329118884</v>
      </c>
      <c r="H41" s="23"/>
      <c r="I41" s="25">
        <v>17356113000</v>
      </c>
      <c r="J41" s="23"/>
      <c r="K41" s="70">
        <v>0</v>
      </c>
      <c r="L41" s="23"/>
      <c r="M41" s="25">
        <v>0</v>
      </c>
      <c r="N41" s="23"/>
      <c r="O41" s="25">
        <v>0</v>
      </c>
      <c r="P41" s="23"/>
      <c r="Q41" s="25">
        <v>0</v>
      </c>
      <c r="R41" s="23"/>
      <c r="S41" s="70">
        <v>2000000</v>
      </c>
      <c r="T41" s="85"/>
      <c r="U41" s="70">
        <v>9020</v>
      </c>
      <c r="V41" s="80"/>
      <c r="W41" s="68">
        <v>17329118884</v>
      </c>
      <c r="X41" s="80"/>
      <c r="Y41" s="68">
        <v>17932662000</v>
      </c>
      <c r="AA41" s="75">
        <v>0.4</v>
      </c>
    </row>
    <row r="42" spans="1:27" ht="21.75" customHeight="1" x14ac:dyDescent="0.4">
      <c r="A42" s="185" t="s">
        <v>52</v>
      </c>
      <c r="B42" s="185"/>
      <c r="C42" s="185"/>
      <c r="D42" s="176">
        <v>1700000</v>
      </c>
      <c r="E42" s="176"/>
      <c r="F42" s="23"/>
      <c r="G42" s="25">
        <v>8086443254</v>
      </c>
      <c r="H42" s="23"/>
      <c r="I42" s="25">
        <v>6119073585</v>
      </c>
      <c r="J42" s="23"/>
      <c r="K42" s="70">
        <v>268556</v>
      </c>
      <c r="L42" s="23"/>
      <c r="M42" s="25">
        <v>982463409</v>
      </c>
      <c r="N42" s="23"/>
      <c r="O42" s="25">
        <v>-1800000</v>
      </c>
      <c r="P42" s="23"/>
      <c r="Q42" s="25">
        <v>6393133247</v>
      </c>
      <c r="R42" s="23"/>
      <c r="S42" s="70">
        <v>168556</v>
      </c>
      <c r="T42" s="85"/>
      <c r="U42" s="70">
        <v>3428</v>
      </c>
      <c r="V42" s="80"/>
      <c r="W42" s="68">
        <v>776517724</v>
      </c>
      <c r="X42" s="80"/>
      <c r="Y42" s="68">
        <v>574371998.6904</v>
      </c>
      <c r="AA42" s="75">
        <v>0.01</v>
      </c>
    </row>
    <row r="43" spans="1:27" ht="21.75" customHeight="1" x14ac:dyDescent="0.4">
      <c r="A43" s="185" t="s">
        <v>53</v>
      </c>
      <c r="B43" s="185"/>
      <c r="C43" s="185"/>
      <c r="D43" s="176">
        <v>2182160</v>
      </c>
      <c r="E43" s="176"/>
      <c r="F43" s="23"/>
      <c r="G43" s="25">
        <v>15012744847</v>
      </c>
      <c r="H43" s="23"/>
      <c r="I43" s="25">
        <v>16203745825.559999</v>
      </c>
      <c r="J43" s="23"/>
      <c r="K43" s="70">
        <v>17840</v>
      </c>
      <c r="L43" s="23"/>
      <c r="M43" s="25">
        <v>132495636</v>
      </c>
      <c r="N43" s="23"/>
      <c r="O43" s="25">
        <v>0</v>
      </c>
      <c r="P43" s="23"/>
      <c r="Q43" s="25">
        <v>0</v>
      </c>
      <c r="R43" s="23"/>
      <c r="S43" s="70">
        <v>2200000</v>
      </c>
      <c r="T43" s="85"/>
      <c r="U43" s="70">
        <v>6180</v>
      </c>
      <c r="V43" s="80"/>
      <c r="W43" s="68">
        <v>15145240483</v>
      </c>
      <c r="X43" s="80"/>
      <c r="Y43" s="68">
        <v>13515103800</v>
      </c>
      <c r="AA43" s="75">
        <v>0.3</v>
      </c>
    </row>
    <row r="44" spans="1:27" ht="21.75" customHeight="1" x14ac:dyDescent="0.4">
      <c r="A44" s="185" t="s">
        <v>54</v>
      </c>
      <c r="B44" s="185"/>
      <c r="C44" s="185"/>
      <c r="D44" s="176">
        <v>2005643</v>
      </c>
      <c r="E44" s="176"/>
      <c r="F44" s="23"/>
      <c r="G44" s="25">
        <v>10257800429</v>
      </c>
      <c r="H44" s="23"/>
      <c r="I44" s="25">
        <v>8327724264.6745501</v>
      </c>
      <c r="J44" s="23"/>
      <c r="K44" s="70">
        <v>94357</v>
      </c>
      <c r="L44" s="23"/>
      <c r="M44" s="25">
        <v>399217164</v>
      </c>
      <c r="N44" s="23"/>
      <c r="O44" s="25">
        <v>0</v>
      </c>
      <c r="P44" s="23"/>
      <c r="Q44" s="25">
        <v>0</v>
      </c>
      <c r="R44" s="23"/>
      <c r="S44" s="70">
        <v>2100000</v>
      </c>
      <c r="T44" s="85"/>
      <c r="U44" s="70">
        <v>3849</v>
      </c>
      <c r="V44" s="80"/>
      <c r="W44" s="68">
        <v>10657017593</v>
      </c>
      <c r="X44" s="80"/>
      <c r="Y44" s="68">
        <v>8034806745</v>
      </c>
      <c r="AA44" s="75">
        <v>0.18</v>
      </c>
    </row>
    <row r="45" spans="1:27" ht="21.75" customHeight="1" x14ac:dyDescent="0.4">
      <c r="A45" s="185" t="s">
        <v>55</v>
      </c>
      <c r="B45" s="185"/>
      <c r="C45" s="185"/>
      <c r="D45" s="176">
        <v>10094</v>
      </c>
      <c r="E45" s="176"/>
      <c r="F45" s="23"/>
      <c r="G45" s="25">
        <v>46995682168</v>
      </c>
      <c r="H45" s="23"/>
      <c r="I45" s="25">
        <v>50042056043.806396</v>
      </c>
      <c r="J45" s="23"/>
      <c r="K45" s="70">
        <v>7555</v>
      </c>
      <c r="L45" s="23"/>
      <c r="M45" s="25">
        <v>39997685452</v>
      </c>
      <c r="N45" s="23"/>
      <c r="O45" s="25">
        <v>0</v>
      </c>
      <c r="P45" s="23"/>
      <c r="Q45" s="25">
        <v>0</v>
      </c>
      <c r="R45" s="23"/>
      <c r="S45" s="70">
        <v>17649</v>
      </c>
      <c r="T45" s="85"/>
      <c r="U45" s="70">
        <v>5815731</v>
      </c>
      <c r="V45" s="80"/>
      <c r="W45" s="68">
        <v>86993367620</v>
      </c>
      <c r="X45" s="80"/>
      <c r="Y45" s="68">
        <v>102395496011.59399</v>
      </c>
      <c r="AA45" s="75">
        <v>2.31</v>
      </c>
    </row>
    <row r="46" spans="1:27" ht="21.75" customHeight="1" x14ac:dyDescent="0.4">
      <c r="A46" s="185" t="s">
        <v>56</v>
      </c>
      <c r="B46" s="185"/>
      <c r="C46" s="185"/>
      <c r="D46" s="176">
        <v>94000</v>
      </c>
      <c r="E46" s="176"/>
      <c r="F46" s="23"/>
      <c r="G46" s="25">
        <v>725892557</v>
      </c>
      <c r="H46" s="23"/>
      <c r="I46" s="25">
        <v>579332340</v>
      </c>
      <c r="J46" s="23"/>
      <c r="K46" s="70">
        <v>11000</v>
      </c>
      <c r="L46" s="23"/>
      <c r="M46" s="25">
        <v>70575431</v>
      </c>
      <c r="N46" s="23"/>
      <c r="O46" s="25">
        <v>-5000</v>
      </c>
      <c r="P46" s="23"/>
      <c r="Q46" s="25">
        <v>0</v>
      </c>
      <c r="R46" s="23"/>
      <c r="S46" s="70">
        <v>100000</v>
      </c>
      <c r="T46" s="85"/>
      <c r="U46" s="70">
        <v>5760</v>
      </c>
      <c r="V46" s="80"/>
      <c r="W46" s="68">
        <v>757856683</v>
      </c>
      <c r="X46" s="80"/>
      <c r="Y46" s="68">
        <v>572572800</v>
      </c>
      <c r="AA46" s="75">
        <v>0.01</v>
      </c>
    </row>
    <row r="47" spans="1:27" ht="21.75" customHeight="1" x14ac:dyDescent="0.4">
      <c r="A47" s="185" t="s">
        <v>57</v>
      </c>
      <c r="B47" s="185"/>
      <c r="C47" s="185"/>
      <c r="D47" s="176">
        <v>101000</v>
      </c>
      <c r="E47" s="176"/>
      <c r="F47" s="23"/>
      <c r="G47" s="25">
        <v>1922461002</v>
      </c>
      <c r="H47" s="23"/>
      <c r="I47" s="25">
        <v>2248938720</v>
      </c>
      <c r="J47" s="23"/>
      <c r="K47" s="70">
        <v>0</v>
      </c>
      <c r="L47" s="23"/>
      <c r="M47" s="25">
        <v>0</v>
      </c>
      <c r="N47" s="23"/>
      <c r="O47" s="25">
        <v>0</v>
      </c>
      <c r="P47" s="23"/>
      <c r="Q47" s="25">
        <v>0</v>
      </c>
      <c r="R47" s="23"/>
      <c r="S47" s="70">
        <v>101000</v>
      </c>
      <c r="T47" s="85"/>
      <c r="U47" s="70">
        <v>22050</v>
      </c>
      <c r="V47" s="80"/>
      <c r="W47" s="68">
        <v>1922461002</v>
      </c>
      <c r="X47" s="80"/>
      <c r="Y47" s="68">
        <v>2213799052.5</v>
      </c>
      <c r="AA47" s="75">
        <v>0.05</v>
      </c>
    </row>
    <row r="48" spans="1:27" ht="21.75" customHeight="1" x14ac:dyDescent="0.4">
      <c r="A48" s="185" t="s">
        <v>58</v>
      </c>
      <c r="B48" s="185"/>
      <c r="C48" s="185"/>
      <c r="D48" s="176">
        <v>0</v>
      </c>
      <c r="E48" s="176"/>
      <c r="F48" s="23"/>
      <c r="G48" s="25">
        <v>0</v>
      </c>
      <c r="H48" s="23"/>
      <c r="I48" s="25">
        <v>0</v>
      </c>
      <c r="J48" s="23"/>
      <c r="K48" s="70">
        <v>2000000</v>
      </c>
      <c r="L48" s="23"/>
      <c r="M48" s="25">
        <v>14003596</v>
      </c>
      <c r="N48" s="23"/>
      <c r="O48" s="25">
        <v>0</v>
      </c>
      <c r="P48" s="23"/>
      <c r="Q48" s="25">
        <v>0</v>
      </c>
      <c r="R48" s="23"/>
      <c r="S48" s="70">
        <v>0</v>
      </c>
      <c r="T48" s="85"/>
      <c r="U48" s="70">
        <v>0</v>
      </c>
      <c r="V48" s="80"/>
      <c r="W48" s="68">
        <v>0</v>
      </c>
      <c r="X48" s="80"/>
      <c r="Y48" s="68">
        <v>0</v>
      </c>
      <c r="AA48" s="75">
        <v>0</v>
      </c>
    </row>
    <row r="49" spans="1:27" ht="21.75" customHeight="1" x14ac:dyDescent="0.4">
      <c r="A49" s="185" t="s">
        <v>59</v>
      </c>
      <c r="B49" s="185"/>
      <c r="C49" s="185"/>
      <c r="D49" s="176">
        <v>0</v>
      </c>
      <c r="E49" s="176"/>
      <c r="F49" s="23"/>
      <c r="G49" s="25">
        <v>0</v>
      </c>
      <c r="H49" s="23"/>
      <c r="I49" s="25">
        <v>0</v>
      </c>
      <c r="J49" s="23"/>
      <c r="K49" s="70">
        <v>8997000</v>
      </c>
      <c r="L49" s="23"/>
      <c r="M49" s="25">
        <v>158117665</v>
      </c>
      <c r="N49" s="23"/>
      <c r="O49" s="25">
        <v>0</v>
      </c>
      <c r="P49" s="23"/>
      <c r="Q49" s="25">
        <v>0</v>
      </c>
      <c r="R49" s="23"/>
      <c r="S49" s="70">
        <v>0</v>
      </c>
      <c r="T49" s="85"/>
      <c r="U49" s="70">
        <v>0</v>
      </c>
      <c r="V49" s="80"/>
      <c r="W49" s="68">
        <v>0</v>
      </c>
      <c r="X49" s="80"/>
      <c r="Y49" s="68">
        <v>0</v>
      </c>
      <c r="AA49" s="75">
        <v>0</v>
      </c>
    </row>
    <row r="50" spans="1:27" ht="21.75" customHeight="1" x14ac:dyDescent="0.4">
      <c r="A50" s="185" t="s">
        <v>60</v>
      </c>
      <c r="B50" s="185"/>
      <c r="C50" s="185"/>
      <c r="D50" s="176">
        <v>0</v>
      </c>
      <c r="E50" s="176"/>
      <c r="F50" s="23"/>
      <c r="G50" s="25">
        <v>0</v>
      </c>
      <c r="H50" s="23"/>
      <c r="I50" s="25">
        <v>0</v>
      </c>
      <c r="J50" s="23"/>
      <c r="K50" s="70">
        <v>11307000</v>
      </c>
      <c r="L50" s="23"/>
      <c r="M50" s="25">
        <v>4526811147</v>
      </c>
      <c r="N50" s="23"/>
      <c r="O50" s="25">
        <v>0</v>
      </c>
      <c r="P50" s="23"/>
      <c r="Q50" s="25">
        <v>0</v>
      </c>
      <c r="R50" s="23"/>
      <c r="S50" s="70">
        <v>11307000</v>
      </c>
      <c r="T50" s="85"/>
      <c r="U50" s="70">
        <v>106</v>
      </c>
      <c r="V50" s="80"/>
      <c r="W50" s="68">
        <v>4526811147</v>
      </c>
      <c r="X50" s="80"/>
      <c r="Y50" s="68">
        <v>1198233375.4349999</v>
      </c>
      <c r="AA50" s="75">
        <v>0.03</v>
      </c>
    </row>
    <row r="51" spans="1:27" ht="21.75" customHeight="1" x14ac:dyDescent="0.4">
      <c r="A51" s="186" t="s">
        <v>61</v>
      </c>
      <c r="B51" s="186"/>
      <c r="C51" s="186"/>
      <c r="D51" s="176">
        <v>0</v>
      </c>
      <c r="E51" s="176"/>
      <c r="F51" s="23"/>
      <c r="G51" s="26">
        <v>0</v>
      </c>
      <c r="H51" s="23"/>
      <c r="I51" s="26">
        <v>0</v>
      </c>
      <c r="J51" s="23"/>
      <c r="K51" s="71">
        <v>1220000</v>
      </c>
      <c r="L51" s="23"/>
      <c r="M51" s="26">
        <v>10965766742</v>
      </c>
      <c r="N51" s="23"/>
      <c r="O51" s="29">
        <v>0</v>
      </c>
      <c r="P51" s="23"/>
      <c r="Q51" s="26">
        <v>0</v>
      </c>
      <c r="R51" s="23"/>
      <c r="S51" s="71">
        <v>1220000</v>
      </c>
      <c r="T51" s="85"/>
      <c r="U51" s="71">
        <v>8090</v>
      </c>
      <c r="V51" s="80"/>
      <c r="W51" s="82">
        <v>10965766742</v>
      </c>
      <c r="X51" s="80"/>
      <c r="Y51" s="82">
        <v>9811074690</v>
      </c>
      <c r="AA51" s="76">
        <v>0.22</v>
      </c>
    </row>
    <row r="52" spans="1:27" ht="21.75" customHeight="1" thickBot="1" x14ac:dyDescent="0.45">
      <c r="A52" s="187" t="s">
        <v>62</v>
      </c>
      <c r="B52" s="187"/>
      <c r="C52" s="187"/>
      <c r="D52" s="23"/>
      <c r="E52" s="29"/>
      <c r="F52" s="23"/>
      <c r="G52" s="27">
        <v>3404090362369</v>
      </c>
      <c r="H52" s="23"/>
      <c r="I52" s="27">
        <v>3253780116017.46</v>
      </c>
      <c r="J52" s="23"/>
      <c r="K52" s="29"/>
      <c r="L52" s="23"/>
      <c r="M52" s="27">
        <v>237608095822</v>
      </c>
      <c r="N52" s="23"/>
      <c r="O52" s="29"/>
      <c r="P52" s="23"/>
      <c r="Q52" s="27">
        <v>6393133247</v>
      </c>
      <c r="R52" s="23"/>
      <c r="S52" s="71"/>
      <c r="T52" s="85"/>
      <c r="U52" s="71"/>
      <c r="V52" s="80"/>
      <c r="W52" s="83">
        <v>3510845153716</v>
      </c>
      <c r="X52" s="80"/>
      <c r="Y52" s="83">
        <v>2857119946236.8999</v>
      </c>
      <c r="AA52" s="77">
        <v>64.36</v>
      </c>
    </row>
    <row r="53" spans="1:27" ht="21.75" customHeight="1" thickTop="1" x14ac:dyDescent="0.4">
      <c r="A53" s="28"/>
      <c r="B53" s="28"/>
      <c r="C53" s="28"/>
      <c r="D53" s="23"/>
      <c r="E53" s="29"/>
      <c r="F53" s="23"/>
      <c r="G53" s="29"/>
      <c r="H53" s="23"/>
      <c r="I53" s="29"/>
      <c r="J53" s="23"/>
      <c r="K53" s="29"/>
      <c r="L53" s="23"/>
      <c r="M53" s="29"/>
      <c r="N53" s="23"/>
      <c r="O53" s="29"/>
      <c r="P53" s="23"/>
      <c r="Q53" s="29"/>
      <c r="R53" s="23"/>
      <c r="S53" s="71"/>
      <c r="T53" s="85"/>
      <c r="U53" s="71"/>
      <c r="V53" s="80"/>
      <c r="W53" s="69"/>
      <c r="X53" s="80"/>
      <c r="Y53" s="69"/>
      <c r="AA53" s="75"/>
    </row>
    <row r="54" spans="1:27" ht="18.75" x14ac:dyDescent="0.45">
      <c r="A54" s="177">
        <v>1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</row>
    <row r="55" spans="1:27" x14ac:dyDescent="0.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88"/>
      <c r="T55" s="88"/>
      <c r="U55" s="88"/>
      <c r="V55" s="23"/>
      <c r="W55" s="23"/>
      <c r="X55" s="23"/>
      <c r="Y55" s="23"/>
      <c r="Z55" s="23"/>
      <c r="AA55" s="88"/>
    </row>
    <row r="56" spans="1:27" x14ac:dyDescent="0.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88"/>
      <c r="T56" s="88"/>
      <c r="U56" s="88"/>
      <c r="V56" s="23"/>
      <c r="W56" s="23"/>
      <c r="X56" s="23"/>
      <c r="Y56" s="23"/>
      <c r="Z56" s="23"/>
      <c r="AA56" s="88"/>
    </row>
    <row r="57" spans="1:27" x14ac:dyDescent="0.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88"/>
      <c r="T57" s="88"/>
      <c r="U57" s="88"/>
      <c r="V57" s="23"/>
      <c r="W57" s="23"/>
      <c r="X57" s="23"/>
      <c r="Y57" s="23"/>
      <c r="Z57" s="23"/>
      <c r="AA57" s="88"/>
    </row>
    <row r="58" spans="1:27" x14ac:dyDescent="0.4">
      <c r="W58" s="38"/>
      <c r="Y58" s="22"/>
    </row>
    <row r="59" spans="1:27" x14ac:dyDescent="0.4">
      <c r="Y59" s="22"/>
    </row>
    <row r="60" spans="1:27" x14ac:dyDescent="0.4">
      <c r="Y60" s="38"/>
    </row>
  </sheetData>
  <mergeCells count="101">
    <mergeCell ref="A41:C41"/>
    <mergeCell ref="A42:C42"/>
    <mergeCell ref="A43:C43"/>
    <mergeCell ref="A49:C49"/>
    <mergeCell ref="A50:C50"/>
    <mergeCell ref="A51:C51"/>
    <mergeCell ref="A52:C52"/>
    <mergeCell ref="A44:C44"/>
    <mergeCell ref="A45:C45"/>
    <mergeCell ref="A46:C46"/>
    <mergeCell ref="A47:C47"/>
    <mergeCell ref="A48:C48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54:AA54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D48:E48"/>
    <mergeCell ref="D47:E47"/>
    <mergeCell ref="D46:E46"/>
    <mergeCell ref="D45:E45"/>
    <mergeCell ref="D44:E44"/>
    <mergeCell ref="D51:E51"/>
    <mergeCell ref="D50:E50"/>
    <mergeCell ref="D49:E49"/>
    <mergeCell ref="D43:E43"/>
    <mergeCell ref="D42:E42"/>
    <mergeCell ref="D41:E41"/>
    <mergeCell ref="D40:E40"/>
    <mergeCell ref="D39:E39"/>
    <mergeCell ref="D38:E38"/>
    <mergeCell ref="D37:E37"/>
    <mergeCell ref="D36:E36"/>
    <mergeCell ref="D35:E35"/>
    <mergeCell ref="D34:E34"/>
    <mergeCell ref="D33:E33"/>
    <mergeCell ref="D32:E32"/>
    <mergeCell ref="D31:E31"/>
    <mergeCell ref="D30:E30"/>
    <mergeCell ref="D29:E29"/>
    <mergeCell ref="D28:E28"/>
    <mergeCell ref="D27:E27"/>
    <mergeCell ref="D26:E26"/>
    <mergeCell ref="D25:E25"/>
    <mergeCell ref="D15:E15"/>
    <mergeCell ref="D14:E14"/>
    <mergeCell ref="D24:E24"/>
    <mergeCell ref="D23:E23"/>
    <mergeCell ref="D22:E22"/>
    <mergeCell ref="D21:E21"/>
    <mergeCell ref="D20:E20"/>
    <mergeCell ref="D19:E19"/>
    <mergeCell ref="D18:E18"/>
    <mergeCell ref="D17:E17"/>
    <mergeCell ref="D16:E16"/>
  </mergeCells>
  <printOptions horizontalCentered="1"/>
  <pageMargins left="0" right="0" top="0" bottom="0" header="0" footer="0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2"/>
  <sheetViews>
    <sheetView rightToLeft="1" view="pageBreakPreview" topLeftCell="A153" zoomScaleNormal="100" zoomScaleSheetLayoutView="100" workbookViewId="0">
      <selection activeCell="G163" sqref="G163"/>
    </sheetView>
  </sheetViews>
  <sheetFormatPr defaultRowHeight="15.75" x14ac:dyDescent="0.4"/>
  <cols>
    <col min="1" max="1" width="31.85546875" style="20" customWidth="1"/>
    <col min="2" max="2" width="1" style="20" customWidth="1"/>
    <col min="3" max="3" width="11" style="78" bestFit="1" customWidth="1"/>
    <col min="4" max="4" width="1.28515625" style="78" customWidth="1"/>
    <col min="5" max="5" width="11.28515625" style="78" bestFit="1" customWidth="1"/>
    <col min="6" max="6" width="1.28515625" style="78" customWidth="1"/>
    <col min="7" max="7" width="14.85546875" style="78" bestFit="1" customWidth="1"/>
    <col min="8" max="8" width="1.28515625" style="78" customWidth="1"/>
    <col min="9" max="9" width="12.140625" style="78" bestFit="1" customWidth="1"/>
    <col min="10" max="10" width="1.28515625" style="78" customWidth="1"/>
    <col min="11" max="11" width="10.5703125" style="78" bestFit="1" customWidth="1"/>
    <col min="12" max="12" width="1.28515625" style="78" customWidth="1"/>
    <col min="13" max="13" width="11" style="78" bestFit="1" customWidth="1"/>
    <col min="14" max="14" width="1.28515625" style="78" customWidth="1"/>
    <col min="15" max="15" width="11.140625" style="78" bestFit="1" customWidth="1"/>
    <col min="16" max="16" width="1.28515625" style="78" customWidth="1"/>
    <col min="17" max="17" width="11.28515625" style="78" bestFit="1" customWidth="1"/>
    <col min="18" max="18" width="1.28515625" style="78" customWidth="1"/>
    <col min="19" max="19" width="12.140625" style="78" bestFit="1" customWidth="1"/>
    <col min="20" max="20" width="1.28515625" style="78" customWidth="1"/>
    <col min="21" max="21" width="10.5703125" style="78" bestFit="1" customWidth="1"/>
    <col min="22" max="22" width="1.28515625" style="78" customWidth="1"/>
    <col min="23" max="23" width="11" style="78" bestFit="1" customWidth="1"/>
    <col min="24" max="16384" width="9.140625" style="20"/>
  </cols>
  <sheetData>
    <row r="1" spans="1:23" ht="19.5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19.5" customHeight="1" x14ac:dyDescent="0.4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pans="1:23" ht="19.5" customHeight="1" x14ac:dyDescent="0.4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1:23" ht="8.2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ht="22.5" customHeight="1" x14ac:dyDescent="0.4">
      <c r="A5" s="72" t="s">
        <v>66</v>
      </c>
      <c r="B5" s="72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 ht="4.5" customHeight="1" x14ac:dyDescent="0.4">
      <c r="A6" s="72"/>
      <c r="B6" s="7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 ht="21.75" customHeight="1" x14ac:dyDescent="0.4">
      <c r="C7" s="180" t="s">
        <v>7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87"/>
      <c r="O7" s="180" t="s">
        <v>9</v>
      </c>
      <c r="P7" s="180"/>
      <c r="Q7" s="180"/>
      <c r="R7" s="180"/>
      <c r="S7" s="180"/>
      <c r="T7" s="180"/>
      <c r="U7" s="180"/>
      <c r="V7" s="180"/>
      <c r="W7" s="180"/>
    </row>
    <row r="8" spans="1:23" ht="20.25" customHeight="1" x14ac:dyDescent="0.4">
      <c r="A8" s="2" t="s">
        <v>63</v>
      </c>
      <c r="C8" s="4" t="s">
        <v>67</v>
      </c>
      <c r="D8" s="73"/>
      <c r="E8" s="4" t="s">
        <v>68</v>
      </c>
      <c r="F8" s="73"/>
      <c r="G8" s="4" t="s">
        <v>69</v>
      </c>
      <c r="H8" s="4"/>
      <c r="I8" s="4" t="s">
        <v>70</v>
      </c>
      <c r="J8" s="4"/>
      <c r="K8" s="4" t="s">
        <v>64</v>
      </c>
      <c r="L8" s="4"/>
      <c r="M8" s="4" t="s">
        <v>65</v>
      </c>
      <c r="N8" s="87"/>
      <c r="O8" s="4" t="s">
        <v>67</v>
      </c>
      <c r="P8" s="4"/>
      <c r="Q8" s="4" t="s">
        <v>68</v>
      </c>
      <c r="R8" s="4"/>
      <c r="S8" s="4" t="s">
        <v>70</v>
      </c>
      <c r="T8" s="4"/>
      <c r="U8" s="4" t="s">
        <v>64</v>
      </c>
      <c r="V8" s="4"/>
      <c r="W8" s="4" t="s">
        <v>65</v>
      </c>
    </row>
    <row r="9" spans="1:23" ht="18.75" x14ac:dyDescent="0.4">
      <c r="A9" s="5" t="s">
        <v>71</v>
      </c>
      <c r="C9" s="91" t="s">
        <v>72</v>
      </c>
      <c r="E9" s="91" t="s">
        <v>73</v>
      </c>
      <c r="G9" s="91" t="s">
        <v>74</v>
      </c>
      <c r="H9" s="91"/>
      <c r="I9" s="92">
        <v>1000</v>
      </c>
      <c r="J9" s="92"/>
      <c r="K9" s="92">
        <v>6130</v>
      </c>
      <c r="L9" s="92"/>
      <c r="M9" s="91" t="s">
        <v>75</v>
      </c>
      <c r="N9" s="93"/>
      <c r="O9" s="91" t="s">
        <v>72</v>
      </c>
      <c r="P9" s="91"/>
      <c r="Q9" s="91" t="s">
        <v>74</v>
      </c>
      <c r="R9" s="91"/>
      <c r="S9" s="92">
        <v>0</v>
      </c>
      <c r="T9" s="92"/>
      <c r="U9" s="92">
        <v>0</v>
      </c>
      <c r="V9" s="92"/>
      <c r="W9" s="91" t="s">
        <v>74</v>
      </c>
    </row>
    <row r="10" spans="1:23" ht="18.75" x14ac:dyDescent="0.4">
      <c r="A10" s="8" t="s">
        <v>76</v>
      </c>
      <c r="C10" s="67" t="s">
        <v>72</v>
      </c>
      <c r="E10" s="67" t="s">
        <v>73</v>
      </c>
      <c r="G10" s="67" t="s">
        <v>74</v>
      </c>
      <c r="H10" s="67"/>
      <c r="I10" s="94">
        <v>6000</v>
      </c>
      <c r="J10" s="94"/>
      <c r="K10" s="94">
        <v>700</v>
      </c>
      <c r="L10" s="94"/>
      <c r="M10" s="67" t="s">
        <v>77</v>
      </c>
      <c r="N10" s="67"/>
      <c r="O10" s="67" t="s">
        <v>72</v>
      </c>
      <c r="P10" s="67"/>
      <c r="Q10" s="67" t="s">
        <v>73</v>
      </c>
      <c r="R10" s="67"/>
      <c r="S10" s="94">
        <v>6000</v>
      </c>
      <c r="T10" s="94"/>
      <c r="U10" s="94">
        <v>550</v>
      </c>
      <c r="V10" s="94"/>
      <c r="W10" s="67" t="s">
        <v>77</v>
      </c>
    </row>
    <row r="11" spans="1:23" ht="18.75" x14ac:dyDescent="0.4">
      <c r="A11" s="8" t="s">
        <v>78</v>
      </c>
      <c r="C11" s="67" t="s">
        <v>72</v>
      </c>
      <c r="E11" s="67" t="s">
        <v>73</v>
      </c>
      <c r="G11" s="67" t="s">
        <v>74</v>
      </c>
      <c r="H11" s="67"/>
      <c r="I11" s="94">
        <v>393000</v>
      </c>
      <c r="J11" s="94"/>
      <c r="K11" s="94">
        <v>20000</v>
      </c>
      <c r="L11" s="94"/>
      <c r="M11" s="67" t="s">
        <v>79</v>
      </c>
      <c r="N11" s="67"/>
      <c r="O11" s="67" t="s">
        <v>72</v>
      </c>
      <c r="P11" s="67"/>
      <c r="Q11" s="67" t="s">
        <v>74</v>
      </c>
      <c r="R11" s="67"/>
      <c r="S11" s="94">
        <v>0</v>
      </c>
      <c r="T11" s="94"/>
      <c r="U11" s="94">
        <v>0</v>
      </c>
      <c r="V11" s="94"/>
      <c r="W11" s="67" t="s">
        <v>74</v>
      </c>
    </row>
    <row r="12" spans="1:23" ht="18.75" x14ac:dyDescent="0.4">
      <c r="A12" s="8" t="s">
        <v>80</v>
      </c>
      <c r="C12" s="67" t="s">
        <v>72</v>
      </c>
      <c r="E12" s="67" t="s">
        <v>73</v>
      </c>
      <c r="G12" s="67" t="s">
        <v>74</v>
      </c>
      <c r="H12" s="67"/>
      <c r="I12" s="94">
        <v>100000</v>
      </c>
      <c r="J12" s="94"/>
      <c r="K12" s="94">
        <v>2400</v>
      </c>
      <c r="L12" s="94"/>
      <c r="M12" s="67" t="s">
        <v>81</v>
      </c>
      <c r="N12" s="67"/>
      <c r="O12" s="67" t="s">
        <v>72</v>
      </c>
      <c r="P12" s="67"/>
      <c r="Q12" s="67" t="s">
        <v>73</v>
      </c>
      <c r="R12" s="67"/>
      <c r="S12" s="94">
        <v>6116000</v>
      </c>
      <c r="T12" s="94"/>
      <c r="U12" s="94">
        <v>2400</v>
      </c>
      <c r="V12" s="94"/>
      <c r="W12" s="67" t="s">
        <v>81</v>
      </c>
    </row>
    <row r="13" spans="1:23" ht="18.75" x14ac:dyDescent="0.4">
      <c r="A13" s="8" t="s">
        <v>82</v>
      </c>
      <c r="C13" s="67" t="s">
        <v>72</v>
      </c>
      <c r="E13" s="67" t="s">
        <v>73</v>
      </c>
      <c r="G13" s="67" t="s">
        <v>74</v>
      </c>
      <c r="H13" s="67"/>
      <c r="I13" s="94">
        <v>20000</v>
      </c>
      <c r="J13" s="94"/>
      <c r="K13" s="94">
        <v>950</v>
      </c>
      <c r="L13" s="94"/>
      <c r="M13" s="67" t="s">
        <v>83</v>
      </c>
      <c r="N13" s="67"/>
      <c r="O13" s="67" t="s">
        <v>72</v>
      </c>
      <c r="P13" s="67"/>
      <c r="Q13" s="67" t="s">
        <v>74</v>
      </c>
      <c r="R13" s="67"/>
      <c r="S13" s="94">
        <v>0</v>
      </c>
      <c r="T13" s="94"/>
      <c r="U13" s="94">
        <v>0</v>
      </c>
      <c r="V13" s="94"/>
      <c r="W13" s="67" t="s">
        <v>74</v>
      </c>
    </row>
    <row r="14" spans="1:23" ht="18.75" x14ac:dyDescent="0.4">
      <c r="A14" s="8" t="s">
        <v>84</v>
      </c>
      <c r="C14" s="67" t="s">
        <v>72</v>
      </c>
      <c r="E14" s="67" t="s">
        <v>73</v>
      </c>
      <c r="G14" s="67" t="s">
        <v>74</v>
      </c>
      <c r="H14" s="67"/>
      <c r="I14" s="94">
        <v>533000</v>
      </c>
      <c r="J14" s="94"/>
      <c r="K14" s="94">
        <v>4600</v>
      </c>
      <c r="L14" s="94"/>
      <c r="M14" s="67" t="s">
        <v>85</v>
      </c>
      <c r="N14" s="67"/>
      <c r="O14" s="67" t="s">
        <v>72</v>
      </c>
      <c r="P14" s="67"/>
      <c r="Q14" s="67" t="s">
        <v>74</v>
      </c>
      <c r="R14" s="67"/>
      <c r="S14" s="94">
        <v>0</v>
      </c>
      <c r="T14" s="94"/>
      <c r="U14" s="94">
        <v>0</v>
      </c>
      <c r="V14" s="94"/>
      <c r="W14" s="67" t="s">
        <v>74</v>
      </c>
    </row>
    <row r="15" spans="1:23" ht="18.75" x14ac:dyDescent="0.4">
      <c r="A15" s="8" t="s">
        <v>86</v>
      </c>
      <c r="C15" s="67" t="s">
        <v>72</v>
      </c>
      <c r="E15" s="67" t="s">
        <v>73</v>
      </c>
      <c r="G15" s="67" t="s">
        <v>74</v>
      </c>
      <c r="H15" s="67"/>
      <c r="I15" s="94">
        <v>1000</v>
      </c>
      <c r="J15" s="94"/>
      <c r="K15" s="94">
        <v>800</v>
      </c>
      <c r="L15" s="94"/>
      <c r="M15" s="67" t="s">
        <v>87</v>
      </c>
      <c r="N15" s="67"/>
      <c r="O15" s="67" t="s">
        <v>72</v>
      </c>
      <c r="P15" s="67"/>
      <c r="Q15" s="67" t="s">
        <v>73</v>
      </c>
      <c r="R15" s="67"/>
      <c r="S15" s="94">
        <v>1000</v>
      </c>
      <c r="T15" s="94"/>
      <c r="U15" s="94">
        <v>650</v>
      </c>
      <c r="V15" s="94"/>
      <c r="W15" s="67" t="s">
        <v>87</v>
      </c>
    </row>
    <row r="16" spans="1:23" ht="18.75" x14ac:dyDescent="0.4">
      <c r="A16" s="8" t="s">
        <v>88</v>
      </c>
      <c r="C16" s="67" t="s">
        <v>72</v>
      </c>
      <c r="E16" s="67" t="s">
        <v>73</v>
      </c>
      <c r="G16" s="67" t="s">
        <v>74</v>
      </c>
      <c r="H16" s="67"/>
      <c r="I16" s="94">
        <v>200000</v>
      </c>
      <c r="J16" s="94"/>
      <c r="K16" s="94">
        <v>800</v>
      </c>
      <c r="L16" s="94"/>
      <c r="M16" s="67" t="s">
        <v>89</v>
      </c>
      <c r="N16" s="67"/>
      <c r="O16" s="67" t="s">
        <v>72</v>
      </c>
      <c r="P16" s="67"/>
      <c r="Q16" s="67" t="s">
        <v>74</v>
      </c>
      <c r="R16" s="67"/>
      <c r="S16" s="94">
        <v>0</v>
      </c>
      <c r="T16" s="94"/>
      <c r="U16" s="94">
        <v>0</v>
      </c>
      <c r="V16" s="94"/>
      <c r="W16" s="67" t="s">
        <v>74</v>
      </c>
    </row>
    <row r="17" spans="1:23" ht="18.75" x14ac:dyDescent="0.4">
      <c r="A17" s="8" t="s">
        <v>58</v>
      </c>
      <c r="C17" s="67" t="s">
        <v>72</v>
      </c>
      <c r="E17" s="67" t="s">
        <v>73</v>
      </c>
      <c r="G17" s="67" t="s">
        <v>74</v>
      </c>
      <c r="H17" s="67"/>
      <c r="I17" s="94">
        <v>5500000</v>
      </c>
      <c r="J17" s="94"/>
      <c r="K17" s="94">
        <v>2800</v>
      </c>
      <c r="L17" s="94"/>
      <c r="M17" s="67" t="s">
        <v>90</v>
      </c>
      <c r="N17" s="67"/>
      <c r="O17" s="67" t="s">
        <v>72</v>
      </c>
      <c r="P17" s="67"/>
      <c r="Q17" s="67" t="s">
        <v>74</v>
      </c>
      <c r="R17" s="67"/>
      <c r="S17" s="94">
        <v>0</v>
      </c>
      <c r="T17" s="94"/>
      <c r="U17" s="94">
        <v>0</v>
      </c>
      <c r="V17" s="94"/>
      <c r="W17" s="67" t="s">
        <v>74</v>
      </c>
    </row>
    <row r="18" spans="1:23" ht="18.75" x14ac:dyDescent="0.4">
      <c r="A18" s="8" t="s">
        <v>91</v>
      </c>
      <c r="C18" s="67" t="s">
        <v>72</v>
      </c>
      <c r="E18" s="67" t="s">
        <v>73</v>
      </c>
      <c r="G18" s="67" t="s">
        <v>74</v>
      </c>
      <c r="H18" s="67"/>
      <c r="I18" s="94">
        <v>4000</v>
      </c>
      <c r="J18" s="94"/>
      <c r="K18" s="94">
        <v>4130</v>
      </c>
      <c r="L18" s="94"/>
      <c r="M18" s="67" t="s">
        <v>75</v>
      </c>
      <c r="N18" s="67"/>
      <c r="O18" s="67" t="s">
        <v>72</v>
      </c>
      <c r="P18" s="67"/>
      <c r="Q18" s="67" t="s">
        <v>74</v>
      </c>
      <c r="R18" s="67"/>
      <c r="S18" s="94">
        <v>0</v>
      </c>
      <c r="T18" s="94"/>
      <c r="U18" s="94">
        <v>0</v>
      </c>
      <c r="V18" s="94"/>
      <c r="W18" s="67" t="s">
        <v>74</v>
      </c>
    </row>
    <row r="19" spans="1:23" ht="18.75" x14ac:dyDescent="0.4">
      <c r="A19" s="8" t="s">
        <v>92</v>
      </c>
      <c r="C19" s="67" t="s">
        <v>72</v>
      </c>
      <c r="E19" s="67" t="s">
        <v>73</v>
      </c>
      <c r="G19" s="67" t="s">
        <v>74</v>
      </c>
      <c r="H19" s="67"/>
      <c r="I19" s="94">
        <v>56277000</v>
      </c>
      <c r="J19" s="94"/>
      <c r="K19" s="94">
        <v>2800</v>
      </c>
      <c r="L19" s="94"/>
      <c r="M19" s="67" t="s">
        <v>81</v>
      </c>
      <c r="N19" s="67"/>
      <c r="O19" s="67" t="s">
        <v>72</v>
      </c>
      <c r="P19" s="67"/>
      <c r="Q19" s="67" t="s">
        <v>73</v>
      </c>
      <c r="R19" s="67"/>
      <c r="S19" s="94">
        <v>86516000</v>
      </c>
      <c r="T19" s="94"/>
      <c r="U19" s="94">
        <v>2800</v>
      </c>
      <c r="V19" s="94"/>
      <c r="W19" s="67" t="s">
        <v>81</v>
      </c>
    </row>
    <row r="20" spans="1:23" ht="18.75" x14ac:dyDescent="0.4">
      <c r="A20" s="8" t="s">
        <v>93</v>
      </c>
      <c r="C20" s="67" t="s">
        <v>72</v>
      </c>
      <c r="E20" s="67" t="s">
        <v>73</v>
      </c>
      <c r="G20" s="67" t="s">
        <v>74</v>
      </c>
      <c r="H20" s="67"/>
      <c r="I20" s="94">
        <v>200000</v>
      </c>
      <c r="J20" s="94"/>
      <c r="K20" s="94">
        <v>900</v>
      </c>
      <c r="L20" s="94"/>
      <c r="M20" s="67" t="s">
        <v>83</v>
      </c>
      <c r="N20" s="67"/>
      <c r="O20" s="67" t="s">
        <v>72</v>
      </c>
      <c r="P20" s="67"/>
      <c r="Q20" s="67" t="s">
        <v>74</v>
      </c>
      <c r="R20" s="67"/>
      <c r="S20" s="94">
        <v>0</v>
      </c>
      <c r="T20" s="94"/>
      <c r="U20" s="94">
        <v>0</v>
      </c>
      <c r="V20" s="94"/>
      <c r="W20" s="67" t="s">
        <v>74</v>
      </c>
    </row>
    <row r="21" spans="1:23" ht="18.75" x14ac:dyDescent="0.4">
      <c r="A21" s="8" t="s">
        <v>94</v>
      </c>
      <c r="C21" s="67" t="s">
        <v>72</v>
      </c>
      <c r="E21" s="67" t="s">
        <v>73</v>
      </c>
      <c r="G21" s="67" t="s">
        <v>74</v>
      </c>
      <c r="H21" s="67"/>
      <c r="I21" s="94">
        <v>5509000</v>
      </c>
      <c r="J21" s="94"/>
      <c r="K21" s="94">
        <v>1100</v>
      </c>
      <c r="L21" s="94"/>
      <c r="M21" s="67" t="s">
        <v>77</v>
      </c>
      <c r="N21" s="67"/>
      <c r="O21" s="67" t="s">
        <v>72</v>
      </c>
      <c r="P21" s="67"/>
      <c r="Q21" s="67" t="s">
        <v>73</v>
      </c>
      <c r="R21" s="67"/>
      <c r="S21" s="94">
        <v>15894000</v>
      </c>
      <c r="T21" s="94"/>
      <c r="U21" s="94">
        <v>950</v>
      </c>
      <c r="V21" s="94"/>
      <c r="W21" s="67" t="s">
        <v>77</v>
      </c>
    </row>
    <row r="22" spans="1:23" ht="18.75" x14ac:dyDescent="0.4">
      <c r="A22" s="8" t="s">
        <v>95</v>
      </c>
      <c r="C22" s="67" t="s">
        <v>72</v>
      </c>
      <c r="E22" s="67" t="s">
        <v>73</v>
      </c>
      <c r="G22" s="67" t="s">
        <v>74</v>
      </c>
      <c r="H22" s="67"/>
      <c r="I22" s="94">
        <v>148597000</v>
      </c>
      <c r="J22" s="94"/>
      <c r="K22" s="94">
        <v>2400</v>
      </c>
      <c r="L22" s="94"/>
      <c r="M22" s="67" t="s">
        <v>79</v>
      </c>
      <c r="N22" s="67"/>
      <c r="O22" s="67" t="s">
        <v>72</v>
      </c>
      <c r="P22" s="67"/>
      <c r="Q22" s="67" t="s">
        <v>74</v>
      </c>
      <c r="R22" s="67"/>
      <c r="S22" s="94">
        <v>0</v>
      </c>
      <c r="T22" s="94"/>
      <c r="U22" s="94">
        <v>0</v>
      </c>
      <c r="V22" s="94"/>
      <c r="W22" s="67" t="s">
        <v>74</v>
      </c>
    </row>
    <row r="23" spans="1:23" ht="18.75" x14ac:dyDescent="0.4">
      <c r="A23" s="8" t="s">
        <v>96</v>
      </c>
      <c r="C23" s="67" t="s">
        <v>72</v>
      </c>
      <c r="E23" s="67" t="s">
        <v>73</v>
      </c>
      <c r="G23" s="67" t="s">
        <v>74</v>
      </c>
      <c r="H23" s="67"/>
      <c r="I23" s="94">
        <v>5384000</v>
      </c>
      <c r="J23" s="94"/>
      <c r="K23" s="94">
        <v>2400</v>
      </c>
      <c r="L23" s="94"/>
      <c r="M23" s="67" t="s">
        <v>97</v>
      </c>
      <c r="N23" s="67"/>
      <c r="O23" s="67" t="s">
        <v>72</v>
      </c>
      <c r="P23" s="67"/>
      <c r="Q23" s="67" t="s">
        <v>73</v>
      </c>
      <c r="R23" s="67"/>
      <c r="S23" s="94">
        <v>155055000</v>
      </c>
      <c r="T23" s="94"/>
      <c r="U23" s="94">
        <v>2400</v>
      </c>
      <c r="V23" s="94"/>
      <c r="W23" s="67" t="s">
        <v>97</v>
      </c>
    </row>
    <row r="24" spans="1:23" ht="18.75" x14ac:dyDescent="0.4">
      <c r="A24" s="8" t="s">
        <v>98</v>
      </c>
      <c r="C24" s="67" t="s">
        <v>72</v>
      </c>
      <c r="E24" s="67" t="s">
        <v>73</v>
      </c>
      <c r="G24" s="67" t="s">
        <v>74</v>
      </c>
      <c r="H24" s="67"/>
      <c r="I24" s="94">
        <v>440000</v>
      </c>
      <c r="J24" s="94"/>
      <c r="K24" s="94">
        <v>1612</v>
      </c>
      <c r="L24" s="94"/>
      <c r="M24" s="67" t="s">
        <v>99</v>
      </c>
      <c r="N24" s="67"/>
      <c r="O24" s="67" t="s">
        <v>72</v>
      </c>
      <c r="P24" s="67"/>
      <c r="Q24" s="67" t="s">
        <v>74</v>
      </c>
      <c r="R24" s="67"/>
      <c r="S24" s="94">
        <v>0</v>
      </c>
      <c r="T24" s="94"/>
      <c r="U24" s="94">
        <v>0</v>
      </c>
      <c r="V24" s="94"/>
      <c r="W24" s="67" t="s">
        <v>74</v>
      </c>
    </row>
    <row r="25" spans="1:23" ht="18.75" x14ac:dyDescent="0.4">
      <c r="A25" s="8" t="s">
        <v>100</v>
      </c>
      <c r="C25" s="67" t="s">
        <v>72</v>
      </c>
      <c r="E25" s="67" t="s">
        <v>73</v>
      </c>
      <c r="G25" s="67" t="s">
        <v>74</v>
      </c>
      <c r="H25" s="67"/>
      <c r="I25" s="94">
        <v>3018000</v>
      </c>
      <c r="J25" s="94"/>
      <c r="K25" s="94">
        <v>300</v>
      </c>
      <c r="L25" s="94"/>
      <c r="M25" s="67" t="s">
        <v>101</v>
      </c>
      <c r="N25" s="67"/>
      <c r="O25" s="67" t="s">
        <v>72</v>
      </c>
      <c r="P25" s="67"/>
      <c r="Q25" s="67" t="s">
        <v>74</v>
      </c>
      <c r="R25" s="67"/>
      <c r="S25" s="94">
        <v>0</v>
      </c>
      <c r="T25" s="94"/>
      <c r="U25" s="94">
        <v>0</v>
      </c>
      <c r="V25" s="94"/>
      <c r="W25" s="67" t="s">
        <v>74</v>
      </c>
    </row>
    <row r="26" spans="1:23" ht="18.75" x14ac:dyDescent="0.4">
      <c r="A26" s="8" t="s">
        <v>102</v>
      </c>
      <c r="C26" s="67" t="s">
        <v>72</v>
      </c>
      <c r="E26" s="67" t="s">
        <v>73</v>
      </c>
      <c r="G26" s="67" t="s">
        <v>74</v>
      </c>
      <c r="H26" s="67"/>
      <c r="I26" s="94">
        <v>5000</v>
      </c>
      <c r="J26" s="94"/>
      <c r="K26" s="94">
        <v>1100</v>
      </c>
      <c r="L26" s="94"/>
      <c r="M26" s="67" t="s">
        <v>103</v>
      </c>
      <c r="N26" s="67"/>
      <c r="O26" s="67" t="s">
        <v>72</v>
      </c>
      <c r="P26" s="67"/>
      <c r="Q26" s="67" t="s">
        <v>73</v>
      </c>
      <c r="R26" s="67"/>
      <c r="S26" s="94">
        <v>33843000</v>
      </c>
      <c r="T26" s="94"/>
      <c r="U26" s="94">
        <v>950</v>
      </c>
      <c r="V26" s="94"/>
      <c r="W26" s="67" t="s">
        <v>103</v>
      </c>
    </row>
    <row r="27" spans="1:23" ht="18.75" x14ac:dyDescent="0.4">
      <c r="A27" s="8" t="s">
        <v>104</v>
      </c>
      <c r="C27" s="67" t="s">
        <v>72</v>
      </c>
      <c r="E27" s="67" t="s">
        <v>73</v>
      </c>
      <c r="G27" s="67" t="s">
        <v>74</v>
      </c>
      <c r="H27" s="67"/>
      <c r="I27" s="94">
        <v>2080000</v>
      </c>
      <c r="J27" s="94"/>
      <c r="K27" s="94">
        <v>8000</v>
      </c>
      <c r="L27" s="94"/>
      <c r="M27" s="67" t="s">
        <v>105</v>
      </c>
      <c r="N27" s="67"/>
      <c r="O27" s="67" t="s">
        <v>72</v>
      </c>
      <c r="P27" s="67"/>
      <c r="Q27" s="67" t="s">
        <v>73</v>
      </c>
      <c r="R27" s="67"/>
      <c r="S27" s="94">
        <v>273000</v>
      </c>
      <c r="T27" s="94"/>
      <c r="U27" s="94">
        <v>8000</v>
      </c>
      <c r="V27" s="94"/>
      <c r="W27" s="67" t="s">
        <v>105</v>
      </c>
    </row>
    <row r="28" spans="1:23" ht="18.75" x14ac:dyDescent="0.4">
      <c r="A28" s="8" t="s">
        <v>106</v>
      </c>
      <c r="C28" s="67" t="s">
        <v>72</v>
      </c>
      <c r="E28" s="67" t="s">
        <v>73</v>
      </c>
      <c r="G28" s="67" t="s">
        <v>74</v>
      </c>
      <c r="H28" s="67"/>
      <c r="I28" s="94">
        <v>10000</v>
      </c>
      <c r="J28" s="94"/>
      <c r="K28" s="94">
        <v>4000</v>
      </c>
      <c r="L28" s="94"/>
      <c r="M28" s="67" t="s">
        <v>107</v>
      </c>
      <c r="N28" s="67"/>
      <c r="O28" s="67" t="s">
        <v>72</v>
      </c>
      <c r="P28" s="67"/>
      <c r="Q28" s="67" t="s">
        <v>73</v>
      </c>
      <c r="R28" s="67"/>
      <c r="S28" s="94">
        <v>749000</v>
      </c>
      <c r="T28" s="94"/>
      <c r="U28" s="94">
        <v>4000</v>
      </c>
      <c r="V28" s="94"/>
      <c r="W28" s="67" t="s">
        <v>107</v>
      </c>
    </row>
    <row r="29" spans="1:23" ht="18.75" x14ac:dyDescent="0.4">
      <c r="A29" s="8" t="s">
        <v>108</v>
      </c>
      <c r="C29" s="67" t="s">
        <v>72</v>
      </c>
      <c r="E29" s="67" t="s">
        <v>73</v>
      </c>
      <c r="G29" s="67" t="s">
        <v>74</v>
      </c>
      <c r="H29" s="67"/>
      <c r="I29" s="94">
        <v>34000</v>
      </c>
      <c r="J29" s="94"/>
      <c r="K29" s="94">
        <v>1900</v>
      </c>
      <c r="L29" s="94"/>
      <c r="M29" s="67" t="s">
        <v>79</v>
      </c>
      <c r="N29" s="67"/>
      <c r="O29" s="67" t="s">
        <v>72</v>
      </c>
      <c r="P29" s="67"/>
      <c r="Q29" s="67" t="s">
        <v>74</v>
      </c>
      <c r="R29" s="67"/>
      <c r="S29" s="94">
        <v>0</v>
      </c>
      <c r="T29" s="94"/>
      <c r="U29" s="94">
        <v>0</v>
      </c>
      <c r="V29" s="94"/>
      <c r="W29" s="67" t="s">
        <v>74</v>
      </c>
    </row>
    <row r="30" spans="1:23" ht="18.75" x14ac:dyDescent="0.4">
      <c r="A30" s="8" t="s">
        <v>109</v>
      </c>
      <c r="C30" s="67" t="s">
        <v>72</v>
      </c>
      <c r="E30" s="67" t="s">
        <v>73</v>
      </c>
      <c r="G30" s="67" t="s">
        <v>74</v>
      </c>
      <c r="H30" s="67"/>
      <c r="I30" s="94">
        <v>300000</v>
      </c>
      <c r="J30" s="94"/>
      <c r="K30" s="94">
        <v>2000</v>
      </c>
      <c r="L30" s="94"/>
      <c r="M30" s="67" t="s">
        <v>97</v>
      </c>
      <c r="N30" s="67"/>
      <c r="O30" s="67" t="s">
        <v>72</v>
      </c>
      <c r="P30" s="67"/>
      <c r="Q30" s="67" t="s">
        <v>73</v>
      </c>
      <c r="R30" s="67"/>
      <c r="S30" s="94">
        <v>300000</v>
      </c>
      <c r="T30" s="94"/>
      <c r="U30" s="94">
        <v>2000</v>
      </c>
      <c r="V30" s="94"/>
      <c r="W30" s="67" t="s">
        <v>97</v>
      </c>
    </row>
    <row r="31" spans="1:23" ht="18.75" x14ac:dyDescent="0.4">
      <c r="A31" s="8" t="s">
        <v>110</v>
      </c>
      <c r="C31" s="67" t="s">
        <v>72</v>
      </c>
      <c r="E31" s="67" t="s">
        <v>73</v>
      </c>
      <c r="G31" s="67" t="s">
        <v>74</v>
      </c>
      <c r="H31" s="67"/>
      <c r="I31" s="94">
        <v>1000</v>
      </c>
      <c r="J31" s="94"/>
      <c r="K31" s="94">
        <v>678</v>
      </c>
      <c r="L31" s="94"/>
      <c r="M31" s="67" t="s">
        <v>85</v>
      </c>
      <c r="N31" s="67"/>
      <c r="O31" s="67" t="s">
        <v>72</v>
      </c>
      <c r="P31" s="67"/>
      <c r="Q31" s="67" t="s">
        <v>74</v>
      </c>
      <c r="R31" s="67"/>
      <c r="S31" s="94">
        <v>0</v>
      </c>
      <c r="T31" s="94"/>
      <c r="U31" s="94">
        <v>0</v>
      </c>
      <c r="V31" s="94"/>
      <c r="W31" s="67" t="s">
        <v>74</v>
      </c>
    </row>
    <row r="32" spans="1:23" ht="18.75" x14ac:dyDescent="0.4">
      <c r="A32" s="8" t="s">
        <v>111</v>
      </c>
      <c r="C32" s="67" t="s">
        <v>72</v>
      </c>
      <c r="E32" s="67" t="s">
        <v>73</v>
      </c>
      <c r="G32" s="67" t="s">
        <v>74</v>
      </c>
      <c r="H32" s="67"/>
      <c r="I32" s="94">
        <v>2125000</v>
      </c>
      <c r="J32" s="94"/>
      <c r="K32" s="94">
        <v>2200</v>
      </c>
      <c r="L32" s="94"/>
      <c r="M32" s="67" t="s">
        <v>97</v>
      </c>
      <c r="N32" s="67"/>
      <c r="O32" s="67" t="s">
        <v>72</v>
      </c>
      <c r="P32" s="67"/>
      <c r="Q32" s="67" t="s">
        <v>73</v>
      </c>
      <c r="R32" s="67"/>
      <c r="S32" s="94">
        <v>9548000</v>
      </c>
      <c r="T32" s="94"/>
      <c r="U32" s="94">
        <v>2200</v>
      </c>
      <c r="V32" s="94"/>
      <c r="W32" s="67" t="s">
        <v>97</v>
      </c>
    </row>
    <row r="33" spans="1:23" ht="18.75" x14ac:dyDescent="0.4">
      <c r="A33" s="8" t="s">
        <v>112</v>
      </c>
      <c r="C33" s="67" t="s">
        <v>72</v>
      </c>
      <c r="E33" s="67" t="s">
        <v>73</v>
      </c>
      <c r="G33" s="67" t="s">
        <v>74</v>
      </c>
      <c r="H33" s="67"/>
      <c r="I33" s="94">
        <v>74377000</v>
      </c>
      <c r="J33" s="94"/>
      <c r="K33" s="94">
        <v>2600</v>
      </c>
      <c r="L33" s="94"/>
      <c r="M33" s="67" t="s">
        <v>79</v>
      </c>
      <c r="N33" s="67"/>
      <c r="O33" s="67" t="s">
        <v>72</v>
      </c>
      <c r="P33" s="67"/>
      <c r="Q33" s="67" t="s">
        <v>74</v>
      </c>
      <c r="R33" s="67"/>
      <c r="S33" s="94">
        <v>0</v>
      </c>
      <c r="T33" s="94"/>
      <c r="U33" s="94">
        <v>0</v>
      </c>
      <c r="V33" s="94"/>
      <c r="W33" s="67" t="s">
        <v>74</v>
      </c>
    </row>
    <row r="34" spans="1:23" ht="18.75" x14ac:dyDescent="0.4">
      <c r="A34" s="8" t="s">
        <v>113</v>
      </c>
      <c r="C34" s="67" t="s">
        <v>72</v>
      </c>
      <c r="E34" s="67" t="s">
        <v>73</v>
      </c>
      <c r="G34" s="67" t="s">
        <v>74</v>
      </c>
      <c r="H34" s="67"/>
      <c r="I34" s="94">
        <v>190000</v>
      </c>
      <c r="J34" s="94"/>
      <c r="K34" s="94">
        <v>700</v>
      </c>
      <c r="L34" s="94"/>
      <c r="M34" s="67" t="s">
        <v>89</v>
      </c>
      <c r="N34" s="67"/>
      <c r="O34" s="67" t="s">
        <v>72</v>
      </c>
      <c r="P34" s="67"/>
      <c r="Q34" s="67" t="s">
        <v>74</v>
      </c>
      <c r="R34" s="67"/>
      <c r="S34" s="94">
        <v>0</v>
      </c>
      <c r="T34" s="94"/>
      <c r="U34" s="94">
        <v>0</v>
      </c>
      <c r="V34" s="94"/>
      <c r="W34" s="67" t="s">
        <v>74</v>
      </c>
    </row>
    <row r="35" spans="1:23" ht="18.75" x14ac:dyDescent="0.4">
      <c r="A35" s="8" t="s">
        <v>114</v>
      </c>
      <c r="C35" s="67" t="s">
        <v>72</v>
      </c>
      <c r="E35" s="67" t="s">
        <v>73</v>
      </c>
      <c r="G35" s="67" t="s">
        <v>74</v>
      </c>
      <c r="H35" s="67"/>
      <c r="I35" s="94">
        <v>952000</v>
      </c>
      <c r="J35" s="94"/>
      <c r="K35" s="94">
        <v>2800</v>
      </c>
      <c r="L35" s="94"/>
      <c r="M35" s="67" t="s">
        <v>75</v>
      </c>
      <c r="N35" s="67"/>
      <c r="O35" s="67" t="s">
        <v>72</v>
      </c>
      <c r="P35" s="67"/>
      <c r="Q35" s="67" t="s">
        <v>74</v>
      </c>
      <c r="R35" s="67"/>
      <c r="S35" s="94">
        <v>0</v>
      </c>
      <c r="T35" s="94"/>
      <c r="U35" s="94">
        <v>0</v>
      </c>
      <c r="V35" s="94"/>
      <c r="W35" s="67" t="s">
        <v>74</v>
      </c>
    </row>
    <row r="36" spans="1:23" ht="18.75" x14ac:dyDescent="0.4">
      <c r="A36" s="8" t="s">
        <v>115</v>
      </c>
      <c r="C36" s="67" t="s">
        <v>72</v>
      </c>
      <c r="E36" s="67" t="s">
        <v>73</v>
      </c>
      <c r="G36" s="67" t="s">
        <v>74</v>
      </c>
      <c r="H36" s="67"/>
      <c r="I36" s="94">
        <v>105000</v>
      </c>
      <c r="J36" s="94"/>
      <c r="K36" s="94">
        <v>800</v>
      </c>
      <c r="L36" s="94"/>
      <c r="M36" s="67" t="s">
        <v>77</v>
      </c>
      <c r="N36" s="67"/>
      <c r="O36" s="67" t="s">
        <v>72</v>
      </c>
      <c r="P36" s="67"/>
      <c r="Q36" s="67" t="s">
        <v>73</v>
      </c>
      <c r="R36" s="67"/>
      <c r="S36" s="94">
        <v>105000</v>
      </c>
      <c r="T36" s="94"/>
      <c r="U36" s="94">
        <v>650</v>
      </c>
      <c r="V36" s="94"/>
      <c r="W36" s="67" t="s">
        <v>77</v>
      </c>
    </row>
    <row r="37" spans="1:23" ht="18.75" x14ac:dyDescent="0.4">
      <c r="A37" s="8"/>
      <c r="C37" s="67"/>
      <c r="E37" s="67"/>
      <c r="G37" s="67"/>
      <c r="H37" s="67"/>
      <c r="I37" s="94"/>
      <c r="J37" s="94"/>
      <c r="K37" s="94"/>
      <c r="L37" s="94"/>
      <c r="M37" s="67"/>
      <c r="N37" s="67"/>
      <c r="O37" s="67"/>
      <c r="P37" s="67"/>
      <c r="Q37" s="67"/>
      <c r="R37" s="67"/>
      <c r="S37" s="94"/>
      <c r="T37" s="94"/>
      <c r="U37" s="94"/>
      <c r="V37" s="94"/>
      <c r="W37" s="67"/>
    </row>
    <row r="38" spans="1:23" ht="18.75" x14ac:dyDescent="0.4">
      <c r="A38" s="8"/>
      <c r="C38" s="67"/>
      <c r="E38" s="67"/>
      <c r="G38" s="67"/>
      <c r="H38" s="67"/>
      <c r="I38" s="94"/>
      <c r="J38" s="94"/>
      <c r="K38" s="94"/>
      <c r="L38" s="94"/>
      <c r="M38" s="67"/>
      <c r="N38" s="67"/>
      <c r="O38" s="67"/>
      <c r="P38" s="67"/>
      <c r="Q38" s="67"/>
      <c r="R38" s="67"/>
      <c r="S38" s="94"/>
      <c r="T38" s="94"/>
      <c r="U38" s="94"/>
      <c r="V38" s="94"/>
      <c r="W38" s="67"/>
    </row>
    <row r="39" spans="1:23" ht="18.75" x14ac:dyDescent="0.4">
      <c r="A39" s="8"/>
      <c r="C39" s="67"/>
      <c r="E39" s="67"/>
      <c r="G39" s="67"/>
      <c r="H39" s="67"/>
      <c r="I39" s="94"/>
      <c r="J39" s="94"/>
      <c r="K39" s="94"/>
      <c r="L39" s="94"/>
      <c r="M39" s="67"/>
      <c r="N39" s="67"/>
      <c r="O39" s="67"/>
      <c r="P39" s="67"/>
      <c r="Q39" s="67"/>
      <c r="R39" s="67"/>
      <c r="S39" s="94"/>
      <c r="T39" s="94"/>
      <c r="U39" s="94"/>
      <c r="V39" s="94"/>
      <c r="W39" s="67"/>
    </row>
    <row r="40" spans="1:23" ht="21.75" customHeight="1" x14ac:dyDescent="0.4">
      <c r="A40" s="188">
        <v>2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spans="1:23" ht="21.75" customHeight="1" x14ac:dyDescent="0.4">
      <c r="A41" s="178" t="s">
        <v>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pans="1:23" ht="21.75" customHeight="1" x14ac:dyDescent="0.4">
      <c r="A42" s="178" t="s">
        <v>1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pans="1:23" ht="21.75" customHeight="1" x14ac:dyDescent="0.4">
      <c r="A43" s="178" t="s">
        <v>2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pans="1:23" ht="21.75" customHeight="1" x14ac:dyDescent="0.4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ht="21.75" customHeight="1" x14ac:dyDescent="0.4">
      <c r="A45" s="72" t="s">
        <v>66</v>
      </c>
      <c r="B45" s="72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 ht="11.25" customHeight="1" x14ac:dyDescent="0.4">
      <c r="A46" s="72"/>
      <c r="B46" s="72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 ht="21.75" customHeight="1" x14ac:dyDescent="0.4">
      <c r="C47" s="180" t="s">
        <v>7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87"/>
      <c r="O47" s="180" t="s">
        <v>9</v>
      </c>
      <c r="P47" s="180"/>
      <c r="Q47" s="180"/>
      <c r="R47" s="180"/>
      <c r="S47" s="180"/>
      <c r="T47" s="180"/>
      <c r="U47" s="180"/>
      <c r="V47" s="180"/>
      <c r="W47" s="180"/>
    </row>
    <row r="48" spans="1:23" ht="21.75" customHeight="1" x14ac:dyDescent="0.4">
      <c r="A48" s="2" t="s">
        <v>63</v>
      </c>
      <c r="C48" s="4" t="s">
        <v>67</v>
      </c>
      <c r="D48" s="73"/>
      <c r="E48" s="4" t="s">
        <v>68</v>
      </c>
      <c r="F48" s="73"/>
      <c r="G48" s="4" t="s">
        <v>69</v>
      </c>
      <c r="H48" s="4"/>
      <c r="I48" s="4" t="s">
        <v>70</v>
      </c>
      <c r="J48" s="4"/>
      <c r="K48" s="4" t="s">
        <v>64</v>
      </c>
      <c r="L48" s="4"/>
      <c r="M48" s="4" t="s">
        <v>65</v>
      </c>
      <c r="N48" s="87"/>
      <c r="O48" s="4" t="s">
        <v>67</v>
      </c>
      <c r="P48" s="4"/>
      <c r="Q48" s="4" t="s">
        <v>68</v>
      </c>
      <c r="R48" s="4"/>
      <c r="S48" s="4" t="s">
        <v>70</v>
      </c>
      <c r="T48" s="4"/>
      <c r="U48" s="4" t="s">
        <v>64</v>
      </c>
      <c r="V48" s="4"/>
      <c r="W48" s="4" t="s">
        <v>65</v>
      </c>
    </row>
    <row r="49" spans="1:23" ht="18.75" x14ac:dyDescent="0.4">
      <c r="A49" s="8" t="s">
        <v>129</v>
      </c>
      <c r="C49" s="67" t="s">
        <v>72</v>
      </c>
      <c r="E49" s="67" t="s">
        <v>73</v>
      </c>
      <c r="G49" s="67" t="s">
        <v>74</v>
      </c>
      <c r="H49" s="67"/>
      <c r="I49" s="94">
        <v>8000</v>
      </c>
      <c r="J49" s="94"/>
      <c r="K49" s="94">
        <v>1900</v>
      </c>
      <c r="L49" s="94"/>
      <c r="M49" s="67" t="s">
        <v>130</v>
      </c>
      <c r="N49" s="67"/>
      <c r="O49" s="67" t="s">
        <v>72</v>
      </c>
      <c r="P49" s="67"/>
      <c r="Q49" s="67" t="s">
        <v>73</v>
      </c>
      <c r="R49" s="67"/>
      <c r="S49" s="94">
        <v>8000</v>
      </c>
      <c r="T49" s="94"/>
      <c r="U49" s="94">
        <v>1900</v>
      </c>
      <c r="V49" s="94"/>
      <c r="W49" s="67" t="s">
        <v>130</v>
      </c>
    </row>
    <row r="50" spans="1:23" ht="18.75" x14ac:dyDescent="0.4">
      <c r="A50" s="8" t="s">
        <v>116</v>
      </c>
      <c r="C50" s="67" t="s">
        <v>72</v>
      </c>
      <c r="E50" s="67" t="s">
        <v>73</v>
      </c>
      <c r="G50" s="67" t="s">
        <v>74</v>
      </c>
      <c r="H50" s="67"/>
      <c r="I50" s="94">
        <v>14310000</v>
      </c>
      <c r="J50" s="94"/>
      <c r="K50" s="94">
        <v>2600</v>
      </c>
      <c r="L50" s="94"/>
      <c r="M50" s="67" t="s">
        <v>97</v>
      </c>
      <c r="N50" s="67"/>
      <c r="O50" s="67" t="s">
        <v>72</v>
      </c>
      <c r="P50" s="67"/>
      <c r="Q50" s="67" t="s">
        <v>73</v>
      </c>
      <c r="R50" s="67"/>
      <c r="S50" s="94">
        <v>66538000</v>
      </c>
      <c r="T50" s="94"/>
      <c r="U50" s="94">
        <v>2600</v>
      </c>
      <c r="V50" s="94"/>
      <c r="W50" s="67" t="s">
        <v>97</v>
      </c>
    </row>
    <row r="51" spans="1:23" ht="18.75" x14ac:dyDescent="0.4">
      <c r="A51" s="8" t="s">
        <v>117</v>
      </c>
      <c r="C51" s="67" t="s">
        <v>72</v>
      </c>
      <c r="E51" s="67" t="s">
        <v>73</v>
      </c>
      <c r="G51" s="67" t="s">
        <v>74</v>
      </c>
      <c r="H51" s="67"/>
      <c r="I51" s="94">
        <v>76608000</v>
      </c>
      <c r="J51" s="94"/>
      <c r="K51" s="94">
        <v>1100</v>
      </c>
      <c r="L51" s="94"/>
      <c r="M51" s="67" t="s">
        <v>89</v>
      </c>
      <c r="N51" s="67"/>
      <c r="O51" s="67" t="s">
        <v>72</v>
      </c>
      <c r="P51" s="67"/>
      <c r="Q51" s="67" t="s">
        <v>74</v>
      </c>
      <c r="R51" s="67"/>
      <c r="S51" s="94">
        <v>0</v>
      </c>
      <c r="T51" s="94"/>
      <c r="U51" s="94">
        <v>0</v>
      </c>
      <c r="V51" s="94"/>
      <c r="W51" s="67" t="s">
        <v>74</v>
      </c>
    </row>
    <row r="52" spans="1:23" ht="18.75" x14ac:dyDescent="0.4">
      <c r="A52" s="8" t="s">
        <v>118</v>
      </c>
      <c r="C52" s="67" t="s">
        <v>72</v>
      </c>
      <c r="E52" s="67" t="s">
        <v>73</v>
      </c>
      <c r="G52" s="67" t="s">
        <v>74</v>
      </c>
      <c r="H52" s="67"/>
      <c r="I52" s="94">
        <v>110000</v>
      </c>
      <c r="J52" s="94"/>
      <c r="K52" s="94">
        <v>1000</v>
      </c>
      <c r="L52" s="94"/>
      <c r="M52" s="67" t="s">
        <v>103</v>
      </c>
      <c r="N52" s="67"/>
      <c r="O52" s="67" t="s">
        <v>72</v>
      </c>
      <c r="P52" s="67"/>
      <c r="Q52" s="67" t="s">
        <v>73</v>
      </c>
      <c r="R52" s="67"/>
      <c r="S52" s="94">
        <v>110000</v>
      </c>
      <c r="T52" s="94"/>
      <c r="U52" s="94">
        <v>850</v>
      </c>
      <c r="V52" s="94"/>
      <c r="W52" s="67" t="s">
        <v>103</v>
      </c>
    </row>
    <row r="53" spans="1:23" ht="18.75" x14ac:dyDescent="0.4">
      <c r="A53" s="8" t="s">
        <v>119</v>
      </c>
      <c r="C53" s="67" t="s">
        <v>72</v>
      </c>
      <c r="E53" s="67" t="s">
        <v>73</v>
      </c>
      <c r="G53" s="67" t="s">
        <v>74</v>
      </c>
      <c r="H53" s="67"/>
      <c r="I53" s="94">
        <v>83665000</v>
      </c>
      <c r="J53" s="94"/>
      <c r="K53" s="94">
        <v>1000</v>
      </c>
      <c r="L53" s="94"/>
      <c r="M53" s="67" t="s">
        <v>89</v>
      </c>
      <c r="N53" s="67"/>
      <c r="O53" s="67" t="s">
        <v>72</v>
      </c>
      <c r="P53" s="67"/>
      <c r="Q53" s="67" t="s">
        <v>74</v>
      </c>
      <c r="R53" s="67"/>
      <c r="S53" s="94">
        <v>0</v>
      </c>
      <c r="T53" s="94"/>
      <c r="U53" s="94">
        <v>0</v>
      </c>
      <c r="V53" s="94"/>
      <c r="W53" s="67" t="s">
        <v>74</v>
      </c>
    </row>
    <row r="54" spans="1:23" ht="18.75" x14ac:dyDescent="0.4">
      <c r="A54" s="8" t="s">
        <v>120</v>
      </c>
      <c r="C54" s="67" t="s">
        <v>72</v>
      </c>
      <c r="E54" s="67" t="s">
        <v>73</v>
      </c>
      <c r="G54" s="67" t="s">
        <v>74</v>
      </c>
      <c r="H54" s="67"/>
      <c r="I54" s="94">
        <v>11000</v>
      </c>
      <c r="J54" s="94"/>
      <c r="K54" s="94">
        <v>2000</v>
      </c>
      <c r="L54" s="94"/>
      <c r="M54" s="67" t="s">
        <v>81</v>
      </c>
      <c r="N54" s="67"/>
      <c r="O54" s="67" t="s">
        <v>72</v>
      </c>
      <c r="P54" s="67"/>
      <c r="Q54" s="67" t="s">
        <v>73</v>
      </c>
      <c r="R54" s="67"/>
      <c r="S54" s="94">
        <v>11000</v>
      </c>
      <c r="T54" s="94"/>
      <c r="U54" s="94">
        <v>2000</v>
      </c>
      <c r="V54" s="94"/>
      <c r="W54" s="67" t="s">
        <v>81</v>
      </c>
    </row>
    <row r="55" spans="1:23" ht="18.75" x14ac:dyDescent="0.4">
      <c r="A55" s="8" t="s">
        <v>121</v>
      </c>
      <c r="C55" s="67" t="s">
        <v>72</v>
      </c>
      <c r="E55" s="67" t="s">
        <v>73</v>
      </c>
      <c r="G55" s="67" t="s">
        <v>74</v>
      </c>
      <c r="H55" s="67"/>
      <c r="I55" s="94">
        <v>5443000</v>
      </c>
      <c r="J55" s="94"/>
      <c r="K55" s="94">
        <v>1000</v>
      </c>
      <c r="L55" s="94"/>
      <c r="M55" s="67" t="s">
        <v>87</v>
      </c>
      <c r="N55" s="67"/>
      <c r="O55" s="67" t="s">
        <v>72</v>
      </c>
      <c r="P55" s="67"/>
      <c r="Q55" s="67" t="s">
        <v>73</v>
      </c>
      <c r="R55" s="67"/>
      <c r="S55" s="94">
        <v>5443000</v>
      </c>
      <c r="T55" s="94"/>
      <c r="U55" s="94">
        <v>850</v>
      </c>
      <c r="V55" s="94"/>
      <c r="W55" s="67" t="s">
        <v>87</v>
      </c>
    </row>
    <row r="56" spans="1:23" ht="18.75" x14ac:dyDescent="0.4">
      <c r="A56" s="8" t="s">
        <v>122</v>
      </c>
      <c r="C56" s="67" t="s">
        <v>72</v>
      </c>
      <c r="E56" s="67" t="s">
        <v>73</v>
      </c>
      <c r="G56" s="67" t="s">
        <v>74</v>
      </c>
      <c r="H56" s="67"/>
      <c r="I56" s="94">
        <v>33116000</v>
      </c>
      <c r="J56" s="94"/>
      <c r="K56" s="94">
        <v>400</v>
      </c>
      <c r="L56" s="94"/>
      <c r="M56" s="67" t="s">
        <v>101</v>
      </c>
      <c r="N56" s="67"/>
      <c r="O56" s="67" t="s">
        <v>72</v>
      </c>
      <c r="P56" s="67"/>
      <c r="Q56" s="67" t="s">
        <v>74</v>
      </c>
      <c r="R56" s="67"/>
      <c r="S56" s="94">
        <v>0</v>
      </c>
      <c r="T56" s="94"/>
      <c r="U56" s="94">
        <v>0</v>
      </c>
      <c r="V56" s="94"/>
      <c r="W56" s="67" t="s">
        <v>74</v>
      </c>
    </row>
    <row r="57" spans="1:23" ht="18.75" x14ac:dyDescent="0.4">
      <c r="A57" s="8" t="s">
        <v>123</v>
      </c>
      <c r="C57" s="67" t="s">
        <v>72</v>
      </c>
      <c r="E57" s="67" t="s">
        <v>73</v>
      </c>
      <c r="G57" s="67" t="s">
        <v>74</v>
      </c>
      <c r="H57" s="67"/>
      <c r="I57" s="94">
        <v>211000</v>
      </c>
      <c r="J57" s="94"/>
      <c r="K57" s="94">
        <v>2200</v>
      </c>
      <c r="L57" s="94"/>
      <c r="M57" s="67" t="s">
        <v>124</v>
      </c>
      <c r="N57" s="67"/>
      <c r="O57" s="67" t="s">
        <v>72</v>
      </c>
      <c r="P57" s="67"/>
      <c r="Q57" s="67" t="s">
        <v>73</v>
      </c>
      <c r="R57" s="67"/>
      <c r="S57" s="94">
        <v>61531000</v>
      </c>
      <c r="T57" s="94"/>
      <c r="U57" s="94">
        <v>2200</v>
      </c>
      <c r="V57" s="94"/>
      <c r="W57" s="67" t="s">
        <v>124</v>
      </c>
    </row>
    <row r="58" spans="1:23" ht="18.75" x14ac:dyDescent="0.4">
      <c r="A58" s="8" t="s">
        <v>125</v>
      </c>
      <c r="C58" s="67" t="s">
        <v>72</v>
      </c>
      <c r="E58" s="67" t="s">
        <v>73</v>
      </c>
      <c r="G58" s="67" t="s">
        <v>74</v>
      </c>
      <c r="H58" s="67"/>
      <c r="I58" s="94">
        <v>75000</v>
      </c>
      <c r="J58" s="94"/>
      <c r="K58" s="94">
        <v>45000</v>
      </c>
      <c r="L58" s="94"/>
      <c r="M58" s="67" t="s">
        <v>126</v>
      </c>
      <c r="N58" s="67"/>
      <c r="O58" s="67" t="s">
        <v>72</v>
      </c>
      <c r="P58" s="67"/>
      <c r="Q58" s="67" t="s">
        <v>73</v>
      </c>
      <c r="R58" s="67"/>
      <c r="S58" s="94">
        <v>75000</v>
      </c>
      <c r="T58" s="94"/>
      <c r="U58" s="94">
        <v>45000</v>
      </c>
      <c r="V58" s="94"/>
      <c r="W58" s="67" t="s">
        <v>126</v>
      </c>
    </row>
    <row r="59" spans="1:23" ht="18.75" x14ac:dyDescent="0.4">
      <c r="A59" s="8" t="s">
        <v>127</v>
      </c>
      <c r="C59" s="67" t="s">
        <v>72</v>
      </c>
      <c r="E59" s="67" t="s">
        <v>73</v>
      </c>
      <c r="G59" s="67" t="s">
        <v>74</v>
      </c>
      <c r="H59" s="67"/>
      <c r="I59" s="94">
        <v>500000</v>
      </c>
      <c r="J59" s="94"/>
      <c r="K59" s="94">
        <v>1700</v>
      </c>
      <c r="L59" s="94"/>
      <c r="M59" s="67" t="s">
        <v>85</v>
      </c>
      <c r="N59" s="67"/>
      <c r="O59" s="67" t="s">
        <v>72</v>
      </c>
      <c r="P59" s="67"/>
      <c r="Q59" s="67" t="s">
        <v>74</v>
      </c>
      <c r="R59" s="67"/>
      <c r="S59" s="94">
        <v>0</v>
      </c>
      <c r="T59" s="94"/>
      <c r="U59" s="94">
        <v>0</v>
      </c>
      <c r="V59" s="94"/>
      <c r="W59" s="67" t="s">
        <v>74</v>
      </c>
    </row>
    <row r="60" spans="1:23" ht="18.75" x14ac:dyDescent="0.4">
      <c r="A60" s="8" t="s">
        <v>128</v>
      </c>
      <c r="C60" s="67" t="s">
        <v>72</v>
      </c>
      <c r="E60" s="67" t="s">
        <v>73</v>
      </c>
      <c r="G60" s="67" t="s">
        <v>74</v>
      </c>
      <c r="H60" s="67"/>
      <c r="I60" s="94">
        <v>8800000</v>
      </c>
      <c r="J60" s="94"/>
      <c r="K60" s="94">
        <v>2000</v>
      </c>
      <c r="L60" s="94"/>
      <c r="M60" s="67" t="s">
        <v>79</v>
      </c>
      <c r="N60" s="67"/>
      <c r="O60" s="67" t="s">
        <v>72</v>
      </c>
      <c r="P60" s="67"/>
      <c r="Q60" s="67" t="s">
        <v>74</v>
      </c>
      <c r="R60" s="67"/>
      <c r="S60" s="94">
        <v>0</v>
      </c>
      <c r="T60" s="94"/>
      <c r="U60" s="94">
        <v>0</v>
      </c>
      <c r="V60" s="94"/>
      <c r="W60" s="67" t="s">
        <v>74</v>
      </c>
    </row>
    <row r="61" spans="1:23" ht="18.75" x14ac:dyDescent="0.4">
      <c r="A61" s="8" t="s">
        <v>131</v>
      </c>
      <c r="C61" s="67" t="s">
        <v>72</v>
      </c>
      <c r="E61" s="67" t="s">
        <v>73</v>
      </c>
      <c r="G61" s="67" t="s">
        <v>74</v>
      </c>
      <c r="H61" s="67"/>
      <c r="I61" s="94">
        <v>240000</v>
      </c>
      <c r="J61" s="94"/>
      <c r="K61" s="94">
        <v>1812</v>
      </c>
      <c r="L61" s="94"/>
      <c r="M61" s="67" t="s">
        <v>99</v>
      </c>
      <c r="N61" s="67"/>
      <c r="O61" s="67" t="s">
        <v>72</v>
      </c>
      <c r="P61" s="67"/>
      <c r="Q61" s="67" t="s">
        <v>74</v>
      </c>
      <c r="R61" s="67"/>
      <c r="S61" s="94">
        <v>0</v>
      </c>
      <c r="T61" s="94"/>
      <c r="U61" s="94">
        <v>0</v>
      </c>
      <c r="V61" s="94"/>
      <c r="W61" s="67" t="s">
        <v>74</v>
      </c>
    </row>
    <row r="62" spans="1:23" ht="18.75" x14ac:dyDescent="0.4">
      <c r="A62" s="8" t="s">
        <v>132</v>
      </c>
      <c r="C62" s="67" t="s">
        <v>72</v>
      </c>
      <c r="E62" s="67" t="s">
        <v>73</v>
      </c>
      <c r="G62" s="67" t="s">
        <v>74</v>
      </c>
      <c r="H62" s="67"/>
      <c r="I62" s="94">
        <v>63000</v>
      </c>
      <c r="J62" s="94"/>
      <c r="K62" s="94">
        <v>900</v>
      </c>
      <c r="L62" s="94"/>
      <c r="M62" s="67" t="s">
        <v>133</v>
      </c>
      <c r="N62" s="67"/>
      <c r="O62" s="67" t="s">
        <v>72</v>
      </c>
      <c r="P62" s="67"/>
      <c r="Q62" s="67" t="s">
        <v>73</v>
      </c>
      <c r="R62" s="67"/>
      <c r="S62" s="94">
        <v>823000</v>
      </c>
      <c r="T62" s="94"/>
      <c r="U62" s="94">
        <v>900</v>
      </c>
      <c r="V62" s="94"/>
      <c r="W62" s="67" t="s">
        <v>133</v>
      </c>
    </row>
    <row r="63" spans="1:23" ht="18.75" x14ac:dyDescent="0.4">
      <c r="A63" s="8" t="s">
        <v>134</v>
      </c>
      <c r="C63" s="67" t="s">
        <v>72</v>
      </c>
      <c r="E63" s="67" t="s">
        <v>73</v>
      </c>
      <c r="G63" s="67" t="s">
        <v>74</v>
      </c>
      <c r="H63" s="67"/>
      <c r="I63" s="94">
        <v>1000000</v>
      </c>
      <c r="J63" s="94"/>
      <c r="K63" s="94">
        <v>1300</v>
      </c>
      <c r="L63" s="94"/>
      <c r="M63" s="67" t="s">
        <v>89</v>
      </c>
      <c r="N63" s="67"/>
      <c r="O63" s="67" t="s">
        <v>72</v>
      </c>
      <c r="P63" s="67"/>
      <c r="Q63" s="67" t="s">
        <v>74</v>
      </c>
      <c r="R63" s="67"/>
      <c r="S63" s="94">
        <v>0</v>
      </c>
      <c r="T63" s="94"/>
      <c r="U63" s="94">
        <v>0</v>
      </c>
      <c r="V63" s="94"/>
      <c r="W63" s="67" t="s">
        <v>74</v>
      </c>
    </row>
    <row r="64" spans="1:23" ht="18.75" x14ac:dyDescent="0.4">
      <c r="A64" s="8" t="s">
        <v>135</v>
      </c>
      <c r="C64" s="67" t="s">
        <v>72</v>
      </c>
      <c r="E64" s="67" t="s">
        <v>73</v>
      </c>
      <c r="G64" s="67" t="s">
        <v>74</v>
      </c>
      <c r="H64" s="67"/>
      <c r="I64" s="94">
        <v>2000</v>
      </c>
      <c r="J64" s="94"/>
      <c r="K64" s="94">
        <v>1900</v>
      </c>
      <c r="L64" s="94"/>
      <c r="M64" s="67" t="s">
        <v>75</v>
      </c>
      <c r="N64" s="67"/>
      <c r="O64" s="67" t="s">
        <v>72</v>
      </c>
      <c r="P64" s="67"/>
      <c r="Q64" s="67" t="s">
        <v>74</v>
      </c>
      <c r="R64" s="67"/>
      <c r="S64" s="94">
        <v>0</v>
      </c>
      <c r="T64" s="94"/>
      <c r="U64" s="94">
        <v>0</v>
      </c>
      <c r="V64" s="94"/>
      <c r="W64" s="67" t="s">
        <v>74</v>
      </c>
    </row>
    <row r="65" spans="1:23" ht="18.75" x14ac:dyDescent="0.4">
      <c r="A65" s="8" t="s">
        <v>136</v>
      </c>
      <c r="C65" s="67" t="s">
        <v>72</v>
      </c>
      <c r="E65" s="67" t="s">
        <v>73</v>
      </c>
      <c r="G65" s="67" t="s">
        <v>74</v>
      </c>
      <c r="H65" s="67"/>
      <c r="I65" s="94">
        <v>8918000</v>
      </c>
      <c r="J65" s="94"/>
      <c r="K65" s="94">
        <v>2200</v>
      </c>
      <c r="L65" s="94"/>
      <c r="M65" s="67" t="s">
        <v>79</v>
      </c>
      <c r="N65" s="67"/>
      <c r="O65" s="67" t="s">
        <v>72</v>
      </c>
      <c r="P65" s="67"/>
      <c r="Q65" s="67" t="s">
        <v>74</v>
      </c>
      <c r="R65" s="67"/>
      <c r="S65" s="94">
        <v>0</v>
      </c>
      <c r="T65" s="94"/>
      <c r="U65" s="94">
        <v>0</v>
      </c>
      <c r="V65" s="94"/>
      <c r="W65" s="67" t="s">
        <v>74</v>
      </c>
    </row>
    <row r="66" spans="1:23" ht="18.75" x14ac:dyDescent="0.4">
      <c r="A66" s="8" t="s">
        <v>137</v>
      </c>
      <c r="C66" s="67" t="s">
        <v>72</v>
      </c>
      <c r="E66" s="67" t="s">
        <v>73</v>
      </c>
      <c r="G66" s="67" t="s">
        <v>74</v>
      </c>
      <c r="H66" s="67"/>
      <c r="I66" s="94">
        <v>1000</v>
      </c>
      <c r="J66" s="94"/>
      <c r="K66" s="94">
        <v>1700</v>
      </c>
      <c r="L66" s="94"/>
      <c r="M66" s="67" t="s">
        <v>97</v>
      </c>
      <c r="N66" s="67"/>
      <c r="O66" s="67" t="s">
        <v>72</v>
      </c>
      <c r="P66" s="67"/>
      <c r="Q66" s="67" t="s">
        <v>73</v>
      </c>
      <c r="R66" s="67"/>
      <c r="S66" s="94">
        <v>1000</v>
      </c>
      <c r="T66" s="94"/>
      <c r="U66" s="94">
        <v>1700</v>
      </c>
      <c r="V66" s="94"/>
      <c r="W66" s="67" t="s">
        <v>97</v>
      </c>
    </row>
    <row r="67" spans="1:23" ht="18.75" x14ac:dyDescent="0.4">
      <c r="A67" s="8" t="s">
        <v>138</v>
      </c>
      <c r="C67" s="67" t="s">
        <v>72</v>
      </c>
      <c r="E67" s="67" t="s">
        <v>73</v>
      </c>
      <c r="G67" s="67" t="s">
        <v>74</v>
      </c>
      <c r="H67" s="67"/>
      <c r="I67" s="94">
        <v>620000</v>
      </c>
      <c r="J67" s="94"/>
      <c r="K67" s="94">
        <v>2600</v>
      </c>
      <c r="L67" s="94"/>
      <c r="M67" s="67" t="s">
        <v>90</v>
      </c>
      <c r="N67" s="67"/>
      <c r="O67" s="67" t="s">
        <v>72</v>
      </c>
      <c r="P67" s="67"/>
      <c r="Q67" s="67" t="s">
        <v>73</v>
      </c>
      <c r="R67" s="67"/>
      <c r="S67" s="94">
        <v>117240000</v>
      </c>
      <c r="T67" s="94"/>
      <c r="U67" s="94">
        <v>2600</v>
      </c>
      <c r="V67" s="94"/>
      <c r="W67" s="67" t="s">
        <v>90</v>
      </c>
    </row>
    <row r="68" spans="1:23" ht="18.75" x14ac:dyDescent="0.4">
      <c r="A68" s="8" t="s">
        <v>139</v>
      </c>
      <c r="C68" s="67" t="s">
        <v>72</v>
      </c>
      <c r="E68" s="67" t="s">
        <v>73</v>
      </c>
      <c r="G68" s="67" t="s">
        <v>74</v>
      </c>
      <c r="H68" s="67"/>
      <c r="I68" s="94">
        <v>11000</v>
      </c>
      <c r="J68" s="94"/>
      <c r="K68" s="94">
        <v>1800</v>
      </c>
      <c r="L68" s="94"/>
      <c r="M68" s="67" t="s">
        <v>97</v>
      </c>
      <c r="N68" s="67"/>
      <c r="O68" s="67" t="s">
        <v>72</v>
      </c>
      <c r="P68" s="67"/>
      <c r="Q68" s="67" t="s">
        <v>73</v>
      </c>
      <c r="R68" s="67"/>
      <c r="S68" s="94">
        <v>11000</v>
      </c>
      <c r="T68" s="94"/>
      <c r="U68" s="94">
        <v>1800</v>
      </c>
      <c r="V68" s="94"/>
      <c r="W68" s="67" t="s">
        <v>97</v>
      </c>
    </row>
    <row r="69" spans="1:23" ht="18.75" x14ac:dyDescent="0.4">
      <c r="A69" s="8" t="s">
        <v>140</v>
      </c>
      <c r="C69" s="67" t="s">
        <v>72</v>
      </c>
      <c r="E69" s="67" t="s">
        <v>73</v>
      </c>
      <c r="G69" s="67" t="s">
        <v>74</v>
      </c>
      <c r="H69" s="67"/>
      <c r="I69" s="94">
        <v>100997000</v>
      </c>
      <c r="J69" s="94"/>
      <c r="K69" s="94">
        <v>1100</v>
      </c>
      <c r="L69" s="94"/>
      <c r="M69" s="67" t="s">
        <v>87</v>
      </c>
      <c r="N69" s="67"/>
      <c r="O69" s="67" t="s">
        <v>72</v>
      </c>
      <c r="P69" s="67"/>
      <c r="Q69" s="67" t="s">
        <v>73</v>
      </c>
      <c r="R69" s="67"/>
      <c r="S69" s="94">
        <v>105000000</v>
      </c>
      <c r="T69" s="94"/>
      <c r="U69" s="94">
        <v>950</v>
      </c>
      <c r="V69" s="94"/>
      <c r="W69" s="67" t="s">
        <v>87</v>
      </c>
    </row>
    <row r="70" spans="1:23" ht="18.75" x14ac:dyDescent="0.4">
      <c r="A70" s="8" t="s">
        <v>141</v>
      </c>
      <c r="C70" s="67" t="s">
        <v>72</v>
      </c>
      <c r="E70" s="67" t="s">
        <v>73</v>
      </c>
      <c r="G70" s="67" t="s">
        <v>74</v>
      </c>
      <c r="H70" s="67"/>
      <c r="I70" s="94">
        <v>300000</v>
      </c>
      <c r="J70" s="94"/>
      <c r="K70" s="94">
        <v>2600</v>
      </c>
      <c r="L70" s="94"/>
      <c r="M70" s="67" t="s">
        <v>81</v>
      </c>
      <c r="N70" s="67"/>
      <c r="O70" s="67" t="s">
        <v>72</v>
      </c>
      <c r="P70" s="67"/>
      <c r="Q70" s="67" t="s">
        <v>73</v>
      </c>
      <c r="R70" s="67"/>
      <c r="S70" s="94">
        <v>10241000</v>
      </c>
      <c r="T70" s="94"/>
      <c r="U70" s="94">
        <v>2600</v>
      </c>
      <c r="V70" s="94"/>
      <c r="W70" s="67" t="s">
        <v>81</v>
      </c>
    </row>
    <row r="71" spans="1:23" ht="18.75" x14ac:dyDescent="0.4">
      <c r="A71" s="8" t="s">
        <v>142</v>
      </c>
      <c r="C71" s="67" t="s">
        <v>72</v>
      </c>
      <c r="E71" s="67" t="s">
        <v>73</v>
      </c>
      <c r="G71" s="67" t="s">
        <v>74</v>
      </c>
      <c r="H71" s="67"/>
      <c r="I71" s="94">
        <v>600000</v>
      </c>
      <c r="J71" s="94"/>
      <c r="K71" s="94">
        <v>1400</v>
      </c>
      <c r="L71" s="94"/>
      <c r="M71" s="67" t="s">
        <v>143</v>
      </c>
      <c r="N71" s="67"/>
      <c r="O71" s="67" t="s">
        <v>72</v>
      </c>
      <c r="P71" s="67"/>
      <c r="Q71" s="67" t="s">
        <v>73</v>
      </c>
      <c r="R71" s="67"/>
      <c r="S71" s="94">
        <v>15205000</v>
      </c>
      <c r="T71" s="94"/>
      <c r="U71" s="94">
        <v>1400</v>
      </c>
      <c r="V71" s="94"/>
      <c r="W71" s="67" t="s">
        <v>143</v>
      </c>
    </row>
    <row r="72" spans="1:23" ht="18.75" x14ac:dyDescent="0.4">
      <c r="A72" s="8" t="s">
        <v>144</v>
      </c>
      <c r="C72" s="67" t="s">
        <v>72</v>
      </c>
      <c r="E72" s="67" t="s">
        <v>73</v>
      </c>
      <c r="G72" s="67" t="s">
        <v>74</v>
      </c>
      <c r="H72" s="67"/>
      <c r="I72" s="94">
        <v>51000</v>
      </c>
      <c r="J72" s="94"/>
      <c r="K72" s="94">
        <v>1500</v>
      </c>
      <c r="L72" s="94"/>
      <c r="M72" s="67" t="s">
        <v>124</v>
      </c>
      <c r="N72" s="67"/>
      <c r="O72" s="67" t="s">
        <v>72</v>
      </c>
      <c r="P72" s="67"/>
      <c r="Q72" s="67" t="s">
        <v>73</v>
      </c>
      <c r="R72" s="67"/>
      <c r="S72" s="94">
        <v>51000</v>
      </c>
      <c r="T72" s="94"/>
      <c r="U72" s="94">
        <v>1500</v>
      </c>
      <c r="V72" s="94"/>
      <c r="W72" s="67" t="s">
        <v>124</v>
      </c>
    </row>
    <row r="73" spans="1:23" ht="18.75" x14ac:dyDescent="0.4">
      <c r="A73" s="8" t="s">
        <v>145</v>
      </c>
      <c r="C73" s="67" t="s">
        <v>72</v>
      </c>
      <c r="E73" s="67" t="s">
        <v>73</v>
      </c>
      <c r="G73" s="67" t="s">
        <v>74</v>
      </c>
      <c r="H73" s="67"/>
      <c r="I73" s="94">
        <v>47000</v>
      </c>
      <c r="J73" s="94"/>
      <c r="K73" s="94">
        <v>1900</v>
      </c>
      <c r="L73" s="94"/>
      <c r="M73" s="67" t="s">
        <v>81</v>
      </c>
      <c r="N73" s="67"/>
      <c r="O73" s="67" t="s">
        <v>72</v>
      </c>
      <c r="P73" s="67"/>
      <c r="Q73" s="67" t="s">
        <v>73</v>
      </c>
      <c r="R73" s="67"/>
      <c r="S73" s="94">
        <v>47000</v>
      </c>
      <c r="T73" s="94"/>
      <c r="U73" s="94">
        <v>1900</v>
      </c>
      <c r="V73" s="94"/>
      <c r="W73" s="67" t="s">
        <v>81</v>
      </c>
    </row>
    <row r="74" spans="1:23" ht="18.75" x14ac:dyDescent="0.4">
      <c r="A74" s="8" t="s">
        <v>146</v>
      </c>
      <c r="C74" s="67" t="s">
        <v>72</v>
      </c>
      <c r="E74" s="67" t="s">
        <v>73</v>
      </c>
      <c r="G74" s="67" t="s">
        <v>74</v>
      </c>
      <c r="H74" s="67"/>
      <c r="I74" s="94">
        <v>103144000</v>
      </c>
      <c r="J74" s="94"/>
      <c r="K74" s="94">
        <v>2600</v>
      </c>
      <c r="L74" s="94"/>
      <c r="M74" s="67" t="s">
        <v>130</v>
      </c>
      <c r="N74" s="67"/>
      <c r="O74" s="67" t="s">
        <v>72</v>
      </c>
      <c r="P74" s="67"/>
      <c r="Q74" s="67" t="s">
        <v>74</v>
      </c>
      <c r="R74" s="67"/>
      <c r="S74" s="94">
        <v>0</v>
      </c>
      <c r="T74" s="94"/>
      <c r="U74" s="94">
        <v>0</v>
      </c>
      <c r="V74" s="94"/>
      <c r="W74" s="67" t="s">
        <v>74</v>
      </c>
    </row>
    <row r="75" spans="1:23" ht="18.75" x14ac:dyDescent="0.4">
      <c r="A75" s="8" t="s">
        <v>147</v>
      </c>
      <c r="C75" s="67" t="s">
        <v>72</v>
      </c>
      <c r="E75" s="67" t="s">
        <v>73</v>
      </c>
      <c r="G75" s="67" t="s">
        <v>74</v>
      </c>
      <c r="H75" s="67"/>
      <c r="I75" s="94">
        <v>2408000</v>
      </c>
      <c r="J75" s="94"/>
      <c r="K75" s="94">
        <v>1000</v>
      </c>
      <c r="L75" s="94"/>
      <c r="M75" s="67" t="s">
        <v>77</v>
      </c>
      <c r="N75" s="67"/>
      <c r="O75" s="67" t="s">
        <v>72</v>
      </c>
      <c r="P75" s="67"/>
      <c r="Q75" s="67" t="s">
        <v>73</v>
      </c>
      <c r="R75" s="67"/>
      <c r="S75" s="94">
        <v>8731000</v>
      </c>
      <c r="T75" s="94"/>
      <c r="U75" s="94">
        <v>850</v>
      </c>
      <c r="V75" s="94"/>
      <c r="W75" s="67" t="s">
        <v>77</v>
      </c>
    </row>
    <row r="76" spans="1:23" ht="21.75" customHeight="1" x14ac:dyDescent="0.4">
      <c r="A76" s="8"/>
      <c r="C76" s="67"/>
      <c r="E76" s="67"/>
      <c r="G76" s="67"/>
      <c r="H76" s="67"/>
      <c r="I76" s="94"/>
      <c r="J76" s="94"/>
      <c r="K76" s="94"/>
      <c r="L76" s="94"/>
      <c r="M76" s="67"/>
      <c r="N76" s="67"/>
      <c r="O76" s="67"/>
      <c r="P76" s="67"/>
      <c r="Q76" s="67"/>
      <c r="R76" s="67"/>
      <c r="S76" s="94"/>
      <c r="T76" s="94"/>
      <c r="U76" s="94"/>
      <c r="V76" s="94"/>
      <c r="W76" s="67"/>
    </row>
    <row r="77" spans="1:23" ht="21.75" customHeight="1" x14ac:dyDescent="0.4">
      <c r="A77" s="8"/>
      <c r="C77" s="67"/>
      <c r="E77" s="67"/>
      <c r="G77" s="67"/>
      <c r="H77" s="67"/>
      <c r="I77" s="94"/>
      <c r="J77" s="94"/>
      <c r="K77" s="94"/>
      <c r="L77" s="94"/>
      <c r="M77" s="67"/>
      <c r="N77" s="67"/>
      <c r="O77" s="67"/>
      <c r="P77" s="67"/>
      <c r="Q77" s="67"/>
      <c r="R77" s="67"/>
      <c r="S77" s="94"/>
      <c r="T77" s="94"/>
      <c r="U77" s="94"/>
      <c r="V77" s="94"/>
      <c r="W77" s="67"/>
    </row>
    <row r="78" spans="1:23" ht="21.75" customHeight="1" x14ac:dyDescent="0.4">
      <c r="A78" s="8"/>
      <c r="C78" s="67"/>
      <c r="E78" s="67"/>
      <c r="G78" s="67"/>
      <c r="H78" s="67"/>
      <c r="I78" s="94"/>
      <c r="J78" s="94"/>
      <c r="K78" s="94"/>
      <c r="L78" s="94"/>
      <c r="M78" s="67"/>
      <c r="N78" s="67"/>
      <c r="O78" s="67"/>
      <c r="P78" s="67"/>
      <c r="Q78" s="67"/>
      <c r="R78" s="67"/>
      <c r="S78" s="94"/>
      <c r="T78" s="94"/>
      <c r="U78" s="94"/>
      <c r="V78" s="94"/>
      <c r="W78" s="67"/>
    </row>
    <row r="79" spans="1:23" ht="21.75" customHeight="1" x14ac:dyDescent="0.4">
      <c r="A79" s="189">
        <v>3</v>
      </c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</row>
    <row r="80" spans="1:23" ht="21.75" customHeight="1" x14ac:dyDescent="0.4">
      <c r="A80" s="178" t="s">
        <v>0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</row>
    <row r="81" spans="1:23" ht="21.75" customHeight="1" x14ac:dyDescent="0.4">
      <c r="A81" s="178" t="s">
        <v>1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</row>
    <row r="82" spans="1:23" ht="21.75" customHeight="1" x14ac:dyDescent="0.4">
      <c r="A82" s="178" t="s">
        <v>2</v>
      </c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</row>
    <row r="83" spans="1:23" ht="7.5" customHeight="1" x14ac:dyDescent="0.4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</row>
    <row r="84" spans="1:23" ht="21.75" customHeight="1" x14ac:dyDescent="0.4">
      <c r="A84" s="72" t="s">
        <v>66</v>
      </c>
      <c r="B84" s="72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 ht="10.5" customHeight="1" x14ac:dyDescent="0.4">
      <c r="A85" s="72"/>
      <c r="B85" s="72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 ht="21.75" customHeight="1" x14ac:dyDescent="0.4">
      <c r="C86" s="180" t="s">
        <v>7</v>
      </c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87"/>
      <c r="O86" s="180" t="s">
        <v>9</v>
      </c>
      <c r="P86" s="180"/>
      <c r="Q86" s="180"/>
      <c r="R86" s="180"/>
      <c r="S86" s="180"/>
      <c r="T86" s="180"/>
      <c r="U86" s="180"/>
      <c r="V86" s="180"/>
      <c r="W86" s="180"/>
    </row>
    <row r="87" spans="1:23" ht="21.75" customHeight="1" x14ac:dyDescent="0.4">
      <c r="A87" s="2" t="s">
        <v>63</v>
      </c>
      <c r="C87" s="4" t="s">
        <v>67</v>
      </c>
      <c r="D87" s="73"/>
      <c r="E87" s="4" t="s">
        <v>68</v>
      </c>
      <c r="F87" s="73"/>
      <c r="G87" s="4" t="s">
        <v>69</v>
      </c>
      <c r="H87" s="4"/>
      <c r="I87" s="4" t="s">
        <v>70</v>
      </c>
      <c r="J87" s="4"/>
      <c r="K87" s="4" t="s">
        <v>64</v>
      </c>
      <c r="L87" s="4"/>
      <c r="M87" s="4" t="s">
        <v>65</v>
      </c>
      <c r="N87" s="87"/>
      <c r="O87" s="4" t="s">
        <v>67</v>
      </c>
      <c r="P87" s="4"/>
      <c r="Q87" s="4" t="s">
        <v>68</v>
      </c>
      <c r="R87" s="4"/>
      <c r="S87" s="4" t="s">
        <v>70</v>
      </c>
      <c r="T87" s="4"/>
      <c r="U87" s="4" t="s">
        <v>64</v>
      </c>
      <c r="V87" s="4"/>
      <c r="W87" s="4" t="s">
        <v>65</v>
      </c>
    </row>
    <row r="88" spans="1:23" ht="18.75" x14ac:dyDescent="0.4">
      <c r="A88" s="8" t="s">
        <v>176</v>
      </c>
      <c r="C88" s="67" t="s">
        <v>72</v>
      </c>
      <c r="E88" s="67" t="s">
        <v>74</v>
      </c>
      <c r="G88" s="67" t="s">
        <v>74</v>
      </c>
      <c r="H88" s="67"/>
      <c r="I88" s="94">
        <v>0</v>
      </c>
      <c r="J88" s="94"/>
      <c r="K88" s="94">
        <v>0</v>
      </c>
      <c r="L88" s="94"/>
      <c r="M88" s="67" t="s">
        <v>74</v>
      </c>
      <c r="N88" s="67"/>
      <c r="O88" s="67" t="s">
        <v>72</v>
      </c>
      <c r="P88" s="67"/>
      <c r="Q88" s="67" t="s">
        <v>73</v>
      </c>
      <c r="R88" s="67"/>
      <c r="S88" s="94">
        <v>9204000</v>
      </c>
      <c r="T88" s="94"/>
      <c r="U88" s="94">
        <v>2800</v>
      </c>
      <c r="V88" s="94"/>
      <c r="W88" s="67" t="s">
        <v>163</v>
      </c>
    </row>
    <row r="89" spans="1:23" ht="18.75" x14ac:dyDescent="0.4">
      <c r="A89" s="8" t="s">
        <v>177</v>
      </c>
      <c r="C89" s="67" t="s">
        <v>72</v>
      </c>
      <c r="E89" s="67" t="s">
        <v>74</v>
      </c>
      <c r="G89" s="67" t="s">
        <v>74</v>
      </c>
      <c r="H89" s="67"/>
      <c r="I89" s="94">
        <v>0</v>
      </c>
      <c r="J89" s="94"/>
      <c r="K89" s="94">
        <v>0</v>
      </c>
      <c r="L89" s="94"/>
      <c r="M89" s="67" t="s">
        <v>74</v>
      </c>
      <c r="N89" s="67"/>
      <c r="O89" s="67" t="s">
        <v>72</v>
      </c>
      <c r="P89" s="67"/>
      <c r="Q89" s="67" t="s">
        <v>73</v>
      </c>
      <c r="R89" s="67"/>
      <c r="S89" s="94">
        <v>2453000</v>
      </c>
      <c r="T89" s="94"/>
      <c r="U89" s="94">
        <v>1800</v>
      </c>
      <c r="V89" s="94"/>
      <c r="W89" s="67" t="s">
        <v>107</v>
      </c>
    </row>
    <row r="90" spans="1:23" ht="18.75" x14ac:dyDescent="0.4">
      <c r="A90" s="8" t="s">
        <v>148</v>
      </c>
      <c r="C90" s="67" t="s">
        <v>72</v>
      </c>
      <c r="E90" s="67" t="s">
        <v>73</v>
      </c>
      <c r="G90" s="67" t="s">
        <v>74</v>
      </c>
      <c r="H90" s="67"/>
      <c r="I90" s="94">
        <v>1000</v>
      </c>
      <c r="J90" s="94"/>
      <c r="K90" s="94">
        <v>1900</v>
      </c>
      <c r="L90" s="94"/>
      <c r="M90" s="67" t="s">
        <v>97</v>
      </c>
      <c r="N90" s="67"/>
      <c r="O90" s="67" t="s">
        <v>72</v>
      </c>
      <c r="P90" s="67"/>
      <c r="Q90" s="67" t="s">
        <v>73</v>
      </c>
      <c r="R90" s="67"/>
      <c r="S90" s="94">
        <v>1000</v>
      </c>
      <c r="T90" s="94"/>
      <c r="U90" s="94">
        <v>1900</v>
      </c>
      <c r="V90" s="94"/>
      <c r="W90" s="67" t="s">
        <v>97</v>
      </c>
    </row>
    <row r="91" spans="1:23" ht="18.75" x14ac:dyDescent="0.4">
      <c r="A91" s="8" t="s">
        <v>149</v>
      </c>
      <c r="C91" s="67" t="s">
        <v>72</v>
      </c>
      <c r="E91" s="67" t="s">
        <v>73</v>
      </c>
      <c r="G91" s="67" t="s">
        <v>74</v>
      </c>
      <c r="H91" s="67"/>
      <c r="I91" s="94">
        <v>84619000</v>
      </c>
      <c r="J91" s="94"/>
      <c r="K91" s="94">
        <v>1200</v>
      </c>
      <c r="L91" s="94"/>
      <c r="M91" s="67" t="s">
        <v>87</v>
      </c>
      <c r="N91" s="67"/>
      <c r="O91" s="67" t="s">
        <v>72</v>
      </c>
      <c r="P91" s="67"/>
      <c r="Q91" s="67" t="s">
        <v>73</v>
      </c>
      <c r="R91" s="67"/>
      <c r="S91" s="94">
        <v>93000000</v>
      </c>
      <c r="T91" s="94"/>
      <c r="U91" s="94">
        <v>1050</v>
      </c>
      <c r="V91" s="94"/>
      <c r="W91" s="67" t="s">
        <v>87</v>
      </c>
    </row>
    <row r="92" spans="1:23" ht="18.75" x14ac:dyDescent="0.4">
      <c r="A92" s="8" t="s">
        <v>150</v>
      </c>
      <c r="C92" s="67" t="s">
        <v>72</v>
      </c>
      <c r="E92" s="67" t="s">
        <v>73</v>
      </c>
      <c r="G92" s="67" t="s">
        <v>74</v>
      </c>
      <c r="H92" s="67"/>
      <c r="I92" s="94">
        <v>50000</v>
      </c>
      <c r="J92" s="94"/>
      <c r="K92" s="94">
        <v>700</v>
      </c>
      <c r="L92" s="94"/>
      <c r="M92" s="67" t="s">
        <v>87</v>
      </c>
      <c r="N92" s="67"/>
      <c r="O92" s="67" t="s">
        <v>72</v>
      </c>
      <c r="P92" s="67"/>
      <c r="Q92" s="67" t="s">
        <v>73</v>
      </c>
      <c r="R92" s="67"/>
      <c r="S92" s="94">
        <v>50000</v>
      </c>
      <c r="T92" s="94"/>
      <c r="U92" s="94">
        <v>550</v>
      </c>
      <c r="V92" s="94"/>
      <c r="W92" s="67" t="s">
        <v>87</v>
      </c>
    </row>
    <row r="93" spans="1:23" ht="18.75" x14ac:dyDescent="0.4">
      <c r="A93" s="8" t="s">
        <v>151</v>
      </c>
      <c r="C93" s="67" t="s">
        <v>72</v>
      </c>
      <c r="E93" s="67" t="s">
        <v>73</v>
      </c>
      <c r="G93" s="67" t="s">
        <v>74</v>
      </c>
      <c r="H93" s="67"/>
      <c r="I93" s="94">
        <v>1458000</v>
      </c>
      <c r="J93" s="94"/>
      <c r="K93" s="94">
        <v>2000</v>
      </c>
      <c r="L93" s="94"/>
      <c r="M93" s="67" t="s">
        <v>130</v>
      </c>
      <c r="N93" s="67"/>
      <c r="O93" s="67" t="s">
        <v>72</v>
      </c>
      <c r="P93" s="67"/>
      <c r="Q93" s="67" t="s">
        <v>73</v>
      </c>
      <c r="R93" s="67"/>
      <c r="S93" s="94">
        <v>1458000</v>
      </c>
      <c r="T93" s="94"/>
      <c r="U93" s="94">
        <v>2000</v>
      </c>
      <c r="V93" s="94"/>
      <c r="W93" s="67" t="s">
        <v>130</v>
      </c>
    </row>
    <row r="94" spans="1:23" ht="18.75" x14ac:dyDescent="0.4">
      <c r="A94" s="8" t="s">
        <v>152</v>
      </c>
      <c r="C94" s="67" t="s">
        <v>72</v>
      </c>
      <c r="E94" s="67" t="s">
        <v>73</v>
      </c>
      <c r="G94" s="67" t="s">
        <v>74</v>
      </c>
      <c r="H94" s="67"/>
      <c r="I94" s="94">
        <v>600000</v>
      </c>
      <c r="J94" s="94"/>
      <c r="K94" s="94">
        <v>1600</v>
      </c>
      <c r="L94" s="94"/>
      <c r="M94" s="67" t="s">
        <v>85</v>
      </c>
      <c r="N94" s="67"/>
      <c r="O94" s="67" t="s">
        <v>72</v>
      </c>
      <c r="P94" s="67"/>
      <c r="Q94" s="67" t="s">
        <v>74</v>
      </c>
      <c r="R94" s="67"/>
      <c r="S94" s="94">
        <v>0</v>
      </c>
      <c r="T94" s="94"/>
      <c r="U94" s="94">
        <v>0</v>
      </c>
      <c r="V94" s="94"/>
      <c r="W94" s="67" t="s">
        <v>74</v>
      </c>
    </row>
    <row r="95" spans="1:23" ht="18.75" x14ac:dyDescent="0.4">
      <c r="A95" s="8" t="s">
        <v>153</v>
      </c>
      <c r="C95" s="67" t="s">
        <v>72</v>
      </c>
      <c r="E95" s="67" t="s">
        <v>73</v>
      </c>
      <c r="G95" s="67" t="s">
        <v>74</v>
      </c>
      <c r="H95" s="67"/>
      <c r="I95" s="94">
        <v>42052000</v>
      </c>
      <c r="J95" s="94"/>
      <c r="K95" s="94">
        <v>2400</v>
      </c>
      <c r="L95" s="94"/>
      <c r="M95" s="67" t="s">
        <v>75</v>
      </c>
      <c r="N95" s="67"/>
      <c r="O95" s="67" t="s">
        <v>72</v>
      </c>
      <c r="P95" s="67"/>
      <c r="Q95" s="67" t="s">
        <v>74</v>
      </c>
      <c r="R95" s="67"/>
      <c r="S95" s="94">
        <v>0</v>
      </c>
      <c r="T95" s="94"/>
      <c r="U95" s="94">
        <v>0</v>
      </c>
      <c r="V95" s="94"/>
      <c r="W95" s="67" t="s">
        <v>74</v>
      </c>
    </row>
    <row r="96" spans="1:23" ht="18.75" x14ac:dyDescent="0.4">
      <c r="A96" s="8" t="s">
        <v>154</v>
      </c>
      <c r="C96" s="67" t="s">
        <v>72</v>
      </c>
      <c r="E96" s="67" t="s">
        <v>73</v>
      </c>
      <c r="G96" s="67" t="s">
        <v>74</v>
      </c>
      <c r="H96" s="67"/>
      <c r="I96" s="94">
        <v>40000</v>
      </c>
      <c r="J96" s="94"/>
      <c r="K96" s="94">
        <v>7130</v>
      </c>
      <c r="L96" s="94"/>
      <c r="M96" s="67" t="s">
        <v>75</v>
      </c>
      <c r="N96" s="67"/>
      <c r="O96" s="67" t="s">
        <v>72</v>
      </c>
      <c r="P96" s="67"/>
      <c r="Q96" s="67" t="s">
        <v>74</v>
      </c>
      <c r="R96" s="67"/>
      <c r="S96" s="94">
        <v>0</v>
      </c>
      <c r="T96" s="94"/>
      <c r="U96" s="94">
        <v>0</v>
      </c>
      <c r="V96" s="94"/>
      <c r="W96" s="67" t="s">
        <v>74</v>
      </c>
    </row>
    <row r="97" spans="1:23" ht="18.75" x14ac:dyDescent="0.4">
      <c r="A97" s="8" t="s">
        <v>155</v>
      </c>
      <c r="C97" s="67" t="s">
        <v>72</v>
      </c>
      <c r="E97" s="67" t="s">
        <v>73</v>
      </c>
      <c r="G97" s="67" t="s">
        <v>74</v>
      </c>
      <c r="H97" s="67"/>
      <c r="I97" s="94">
        <v>540000</v>
      </c>
      <c r="J97" s="94"/>
      <c r="K97" s="94">
        <v>4390</v>
      </c>
      <c r="L97" s="94"/>
      <c r="M97" s="67" t="s">
        <v>87</v>
      </c>
      <c r="N97" s="67"/>
      <c r="O97" s="67" t="s">
        <v>72</v>
      </c>
      <c r="P97" s="67"/>
      <c r="Q97" s="67" t="s">
        <v>73</v>
      </c>
      <c r="R97" s="67"/>
      <c r="S97" s="94">
        <v>9031000</v>
      </c>
      <c r="T97" s="94"/>
      <c r="U97" s="94">
        <v>4390</v>
      </c>
      <c r="V97" s="94"/>
      <c r="W97" s="67" t="s">
        <v>87</v>
      </c>
    </row>
    <row r="98" spans="1:23" ht="18.75" x14ac:dyDescent="0.4">
      <c r="A98" s="8" t="s">
        <v>156</v>
      </c>
      <c r="C98" s="67" t="s">
        <v>72</v>
      </c>
      <c r="E98" s="67" t="s">
        <v>73</v>
      </c>
      <c r="G98" s="67" t="s">
        <v>74</v>
      </c>
      <c r="H98" s="67"/>
      <c r="I98" s="94">
        <v>45000</v>
      </c>
      <c r="J98" s="94"/>
      <c r="K98" s="94">
        <v>2200</v>
      </c>
      <c r="L98" s="94"/>
      <c r="M98" s="67" t="s">
        <v>130</v>
      </c>
      <c r="N98" s="67"/>
      <c r="O98" s="67" t="s">
        <v>72</v>
      </c>
      <c r="P98" s="67"/>
      <c r="Q98" s="67" t="s">
        <v>73</v>
      </c>
      <c r="R98" s="67"/>
      <c r="S98" s="94">
        <v>45000</v>
      </c>
      <c r="T98" s="94"/>
      <c r="U98" s="94">
        <v>2200</v>
      </c>
      <c r="V98" s="94"/>
      <c r="W98" s="67" t="s">
        <v>130</v>
      </c>
    </row>
    <row r="99" spans="1:23" ht="18.75" x14ac:dyDescent="0.4">
      <c r="A99" s="8" t="s">
        <v>157</v>
      </c>
      <c r="C99" s="67" t="s">
        <v>72</v>
      </c>
      <c r="E99" s="67" t="s">
        <v>73</v>
      </c>
      <c r="G99" s="67" t="s">
        <v>74</v>
      </c>
      <c r="H99" s="67"/>
      <c r="I99" s="94">
        <v>129079000</v>
      </c>
      <c r="J99" s="94"/>
      <c r="K99" s="94">
        <v>2400</v>
      </c>
      <c r="L99" s="94"/>
      <c r="M99" s="67" t="s">
        <v>130</v>
      </c>
      <c r="N99" s="67"/>
      <c r="O99" s="67" t="s">
        <v>72</v>
      </c>
      <c r="P99" s="67"/>
      <c r="Q99" s="67" t="s">
        <v>73</v>
      </c>
      <c r="R99" s="67"/>
      <c r="S99" s="94">
        <v>7462000</v>
      </c>
      <c r="T99" s="94"/>
      <c r="U99" s="94">
        <v>2400</v>
      </c>
      <c r="V99" s="94"/>
      <c r="W99" s="67" t="s">
        <v>130</v>
      </c>
    </row>
    <row r="100" spans="1:23" ht="18.75" x14ac:dyDescent="0.4">
      <c r="A100" s="8" t="s">
        <v>158</v>
      </c>
      <c r="C100" s="67" t="s">
        <v>72</v>
      </c>
      <c r="E100" s="67" t="s">
        <v>73</v>
      </c>
      <c r="G100" s="67" t="s">
        <v>74</v>
      </c>
      <c r="H100" s="67"/>
      <c r="I100" s="94">
        <v>12000</v>
      </c>
      <c r="J100" s="94"/>
      <c r="K100" s="94">
        <v>2200</v>
      </c>
      <c r="L100" s="94"/>
      <c r="M100" s="67" t="s">
        <v>75</v>
      </c>
      <c r="N100" s="67"/>
      <c r="O100" s="67" t="s">
        <v>72</v>
      </c>
      <c r="P100" s="67"/>
      <c r="Q100" s="67" t="s">
        <v>74</v>
      </c>
      <c r="R100" s="67"/>
      <c r="S100" s="94">
        <v>0</v>
      </c>
      <c r="T100" s="94"/>
      <c r="U100" s="94">
        <v>0</v>
      </c>
      <c r="V100" s="94"/>
      <c r="W100" s="67" t="s">
        <v>74</v>
      </c>
    </row>
    <row r="101" spans="1:23" ht="18.75" x14ac:dyDescent="0.4">
      <c r="A101" s="8" t="s">
        <v>159</v>
      </c>
      <c r="C101" s="67" t="s">
        <v>72</v>
      </c>
      <c r="E101" s="67" t="s">
        <v>73</v>
      </c>
      <c r="G101" s="67" t="s">
        <v>74</v>
      </c>
      <c r="H101" s="67"/>
      <c r="I101" s="94">
        <v>114604000</v>
      </c>
      <c r="J101" s="94"/>
      <c r="K101" s="94">
        <v>1200</v>
      </c>
      <c r="L101" s="94"/>
      <c r="M101" s="67" t="s">
        <v>89</v>
      </c>
      <c r="N101" s="67"/>
      <c r="O101" s="67" t="s">
        <v>72</v>
      </c>
      <c r="P101" s="67"/>
      <c r="Q101" s="67" t="s">
        <v>74</v>
      </c>
      <c r="R101" s="67"/>
      <c r="S101" s="94">
        <v>0</v>
      </c>
      <c r="T101" s="94"/>
      <c r="U101" s="94">
        <v>0</v>
      </c>
      <c r="V101" s="94"/>
      <c r="W101" s="67" t="s">
        <v>74</v>
      </c>
    </row>
    <row r="102" spans="1:23" ht="18.75" x14ac:dyDescent="0.4">
      <c r="A102" s="8" t="s">
        <v>160</v>
      </c>
      <c r="C102" s="67" t="s">
        <v>72</v>
      </c>
      <c r="E102" s="67" t="s">
        <v>73</v>
      </c>
      <c r="G102" s="67" t="s">
        <v>74</v>
      </c>
      <c r="H102" s="67"/>
      <c r="I102" s="94">
        <v>1000</v>
      </c>
      <c r="J102" s="94"/>
      <c r="K102" s="94">
        <v>1900</v>
      </c>
      <c r="L102" s="94"/>
      <c r="M102" s="67" t="s">
        <v>90</v>
      </c>
      <c r="N102" s="67"/>
      <c r="O102" s="67" t="s">
        <v>72</v>
      </c>
      <c r="P102" s="67"/>
      <c r="Q102" s="67" t="s">
        <v>73</v>
      </c>
      <c r="R102" s="67"/>
      <c r="S102" s="94">
        <v>1000</v>
      </c>
      <c r="T102" s="94"/>
      <c r="U102" s="94">
        <v>1900</v>
      </c>
      <c r="V102" s="94"/>
      <c r="W102" s="67" t="s">
        <v>90</v>
      </c>
    </row>
    <row r="103" spans="1:23" ht="18.75" x14ac:dyDescent="0.4">
      <c r="A103" s="8" t="s">
        <v>161</v>
      </c>
      <c r="C103" s="67" t="s">
        <v>72</v>
      </c>
      <c r="E103" s="67" t="s">
        <v>73</v>
      </c>
      <c r="G103" s="67" t="s">
        <v>74</v>
      </c>
      <c r="H103" s="67"/>
      <c r="I103" s="94">
        <v>700000</v>
      </c>
      <c r="J103" s="94"/>
      <c r="K103" s="94">
        <v>2400</v>
      </c>
      <c r="L103" s="94"/>
      <c r="M103" s="67" t="s">
        <v>90</v>
      </c>
      <c r="N103" s="67"/>
      <c r="O103" s="67" t="s">
        <v>72</v>
      </c>
      <c r="P103" s="67"/>
      <c r="Q103" s="67" t="s">
        <v>73</v>
      </c>
      <c r="R103" s="67"/>
      <c r="S103" s="94">
        <v>131537000</v>
      </c>
      <c r="T103" s="94"/>
      <c r="U103" s="94">
        <v>2400</v>
      </c>
      <c r="V103" s="94"/>
      <c r="W103" s="67" t="s">
        <v>90</v>
      </c>
    </row>
    <row r="104" spans="1:23" ht="18.75" x14ac:dyDescent="0.4">
      <c r="A104" s="8" t="s">
        <v>162</v>
      </c>
      <c r="C104" s="67" t="s">
        <v>72</v>
      </c>
      <c r="E104" s="67" t="s">
        <v>73</v>
      </c>
      <c r="G104" s="67" t="s">
        <v>74</v>
      </c>
      <c r="H104" s="67"/>
      <c r="I104" s="94">
        <v>1000</v>
      </c>
      <c r="J104" s="94"/>
      <c r="K104" s="94">
        <v>2400</v>
      </c>
      <c r="L104" s="94"/>
      <c r="M104" s="67" t="s">
        <v>163</v>
      </c>
      <c r="N104" s="67"/>
      <c r="O104" s="67" t="s">
        <v>72</v>
      </c>
      <c r="P104" s="67"/>
      <c r="Q104" s="67" t="s">
        <v>73</v>
      </c>
      <c r="R104" s="67"/>
      <c r="S104" s="94">
        <v>2000</v>
      </c>
      <c r="T104" s="94"/>
      <c r="U104" s="94">
        <v>2400</v>
      </c>
      <c r="V104" s="94"/>
      <c r="W104" s="67" t="s">
        <v>163</v>
      </c>
    </row>
    <row r="105" spans="1:23" ht="18.75" x14ac:dyDescent="0.4">
      <c r="A105" s="8" t="s">
        <v>164</v>
      </c>
      <c r="C105" s="67" t="s">
        <v>72</v>
      </c>
      <c r="E105" s="67" t="s">
        <v>74</v>
      </c>
      <c r="G105" s="67" t="s">
        <v>74</v>
      </c>
      <c r="H105" s="67"/>
      <c r="I105" s="94">
        <v>0</v>
      </c>
      <c r="J105" s="94"/>
      <c r="K105" s="94">
        <v>0</v>
      </c>
      <c r="L105" s="94"/>
      <c r="M105" s="67" t="s">
        <v>74</v>
      </c>
      <c r="N105" s="67"/>
      <c r="O105" s="67" t="s">
        <v>72</v>
      </c>
      <c r="P105" s="67"/>
      <c r="Q105" s="67" t="s">
        <v>73</v>
      </c>
      <c r="R105" s="67"/>
      <c r="S105" s="94">
        <v>50000</v>
      </c>
      <c r="T105" s="94"/>
      <c r="U105" s="94">
        <v>1500</v>
      </c>
      <c r="V105" s="94"/>
      <c r="W105" s="67" t="s">
        <v>165</v>
      </c>
    </row>
    <row r="106" spans="1:23" ht="18.75" x14ac:dyDescent="0.4">
      <c r="A106" s="8" t="s">
        <v>166</v>
      </c>
      <c r="C106" s="67" t="s">
        <v>72</v>
      </c>
      <c r="E106" s="67" t="s">
        <v>74</v>
      </c>
      <c r="G106" s="67" t="s">
        <v>74</v>
      </c>
      <c r="H106" s="67"/>
      <c r="I106" s="94">
        <v>0</v>
      </c>
      <c r="J106" s="94"/>
      <c r="K106" s="94">
        <v>0</v>
      </c>
      <c r="L106" s="94"/>
      <c r="M106" s="67" t="s">
        <v>74</v>
      </c>
      <c r="N106" s="67"/>
      <c r="O106" s="67" t="s">
        <v>72</v>
      </c>
      <c r="P106" s="67"/>
      <c r="Q106" s="67" t="s">
        <v>73</v>
      </c>
      <c r="R106" s="67"/>
      <c r="S106" s="94">
        <v>1895000</v>
      </c>
      <c r="T106" s="94"/>
      <c r="U106" s="94">
        <v>2400</v>
      </c>
      <c r="V106" s="94"/>
      <c r="W106" s="67" t="s">
        <v>167</v>
      </c>
    </row>
    <row r="107" spans="1:23" ht="18.75" x14ac:dyDescent="0.4">
      <c r="A107" s="8" t="s">
        <v>168</v>
      </c>
      <c r="C107" s="67" t="s">
        <v>72</v>
      </c>
      <c r="E107" s="67" t="s">
        <v>74</v>
      </c>
      <c r="G107" s="67" t="s">
        <v>74</v>
      </c>
      <c r="H107" s="67"/>
      <c r="I107" s="94">
        <v>0</v>
      </c>
      <c r="J107" s="94"/>
      <c r="K107" s="94">
        <v>0</v>
      </c>
      <c r="L107" s="94"/>
      <c r="M107" s="67" t="s">
        <v>74</v>
      </c>
      <c r="N107" s="67"/>
      <c r="O107" s="67" t="s">
        <v>72</v>
      </c>
      <c r="P107" s="67"/>
      <c r="Q107" s="67" t="s">
        <v>73</v>
      </c>
      <c r="R107" s="67"/>
      <c r="S107" s="94">
        <v>280000</v>
      </c>
      <c r="T107" s="94"/>
      <c r="U107" s="94">
        <v>1400</v>
      </c>
      <c r="V107" s="94"/>
      <c r="W107" s="67" t="s">
        <v>133</v>
      </c>
    </row>
    <row r="108" spans="1:23" ht="18.75" x14ac:dyDescent="0.4">
      <c r="A108" s="8" t="s">
        <v>169</v>
      </c>
      <c r="C108" s="67" t="s">
        <v>72</v>
      </c>
      <c r="E108" s="67" t="s">
        <v>74</v>
      </c>
      <c r="G108" s="67" t="s">
        <v>74</v>
      </c>
      <c r="H108" s="67"/>
      <c r="I108" s="94">
        <v>0</v>
      </c>
      <c r="J108" s="94"/>
      <c r="K108" s="94">
        <v>0</v>
      </c>
      <c r="L108" s="94"/>
      <c r="M108" s="67" t="s">
        <v>74</v>
      </c>
      <c r="N108" s="67"/>
      <c r="O108" s="67" t="s">
        <v>72</v>
      </c>
      <c r="P108" s="67"/>
      <c r="Q108" s="67" t="s">
        <v>73</v>
      </c>
      <c r="R108" s="67"/>
      <c r="S108" s="94">
        <v>81306000</v>
      </c>
      <c r="T108" s="94"/>
      <c r="U108" s="94">
        <v>1050</v>
      </c>
      <c r="V108" s="94"/>
      <c r="W108" s="67" t="s">
        <v>170</v>
      </c>
    </row>
    <row r="109" spans="1:23" ht="18.75" x14ac:dyDescent="0.4">
      <c r="A109" s="8" t="s">
        <v>171</v>
      </c>
      <c r="C109" s="67" t="s">
        <v>72</v>
      </c>
      <c r="E109" s="67" t="s">
        <v>74</v>
      </c>
      <c r="G109" s="67" t="s">
        <v>74</v>
      </c>
      <c r="H109" s="67"/>
      <c r="I109" s="94">
        <v>0</v>
      </c>
      <c r="J109" s="94"/>
      <c r="K109" s="94">
        <v>0</v>
      </c>
      <c r="L109" s="94"/>
      <c r="M109" s="67" t="s">
        <v>74</v>
      </c>
      <c r="N109" s="67"/>
      <c r="O109" s="67" t="s">
        <v>72</v>
      </c>
      <c r="P109" s="67"/>
      <c r="Q109" s="67" t="s">
        <v>73</v>
      </c>
      <c r="R109" s="67"/>
      <c r="S109" s="94">
        <v>143440000</v>
      </c>
      <c r="T109" s="94"/>
      <c r="U109" s="94">
        <v>1050</v>
      </c>
      <c r="V109" s="94"/>
      <c r="W109" s="67" t="s">
        <v>103</v>
      </c>
    </row>
    <row r="110" spans="1:23" ht="18.75" x14ac:dyDescent="0.4">
      <c r="A110" s="8" t="s">
        <v>172</v>
      </c>
      <c r="C110" s="67" t="s">
        <v>72</v>
      </c>
      <c r="E110" s="67" t="s">
        <v>74</v>
      </c>
      <c r="G110" s="67" t="s">
        <v>74</v>
      </c>
      <c r="H110" s="67"/>
      <c r="I110" s="94">
        <v>0</v>
      </c>
      <c r="J110" s="94"/>
      <c r="K110" s="94">
        <v>0</v>
      </c>
      <c r="L110" s="94"/>
      <c r="M110" s="67" t="s">
        <v>74</v>
      </c>
      <c r="N110" s="67"/>
      <c r="O110" s="67" t="s">
        <v>72</v>
      </c>
      <c r="P110" s="67"/>
      <c r="Q110" s="67" t="s">
        <v>73</v>
      </c>
      <c r="R110" s="67"/>
      <c r="S110" s="94">
        <v>500000</v>
      </c>
      <c r="T110" s="94"/>
      <c r="U110" s="94">
        <v>1600</v>
      </c>
      <c r="V110" s="94"/>
      <c r="W110" s="67" t="s">
        <v>107</v>
      </c>
    </row>
    <row r="111" spans="1:23" ht="18.75" x14ac:dyDescent="0.4">
      <c r="A111" s="8" t="s">
        <v>173</v>
      </c>
      <c r="C111" s="67" t="s">
        <v>72</v>
      </c>
      <c r="E111" s="67" t="s">
        <v>74</v>
      </c>
      <c r="G111" s="67" t="s">
        <v>74</v>
      </c>
      <c r="H111" s="67"/>
      <c r="I111" s="94">
        <v>0</v>
      </c>
      <c r="J111" s="94"/>
      <c r="K111" s="94">
        <v>0</v>
      </c>
      <c r="L111" s="94"/>
      <c r="M111" s="67" t="s">
        <v>74</v>
      </c>
      <c r="N111" s="67"/>
      <c r="O111" s="67" t="s">
        <v>72</v>
      </c>
      <c r="P111" s="67"/>
      <c r="Q111" s="67" t="s">
        <v>73</v>
      </c>
      <c r="R111" s="67"/>
      <c r="S111" s="94">
        <v>16224000</v>
      </c>
      <c r="T111" s="94"/>
      <c r="U111" s="94">
        <v>2200</v>
      </c>
      <c r="V111" s="94"/>
      <c r="W111" s="67" t="s">
        <v>163</v>
      </c>
    </row>
    <row r="112" spans="1:23" ht="18.75" x14ac:dyDescent="0.4">
      <c r="A112" s="8" t="s">
        <v>174</v>
      </c>
      <c r="C112" s="67" t="s">
        <v>72</v>
      </c>
      <c r="E112" s="67" t="s">
        <v>74</v>
      </c>
      <c r="G112" s="67" t="s">
        <v>74</v>
      </c>
      <c r="H112" s="67"/>
      <c r="I112" s="94">
        <v>0</v>
      </c>
      <c r="J112" s="94"/>
      <c r="K112" s="94">
        <v>0</v>
      </c>
      <c r="L112" s="94"/>
      <c r="M112" s="67" t="s">
        <v>74</v>
      </c>
      <c r="N112" s="67"/>
      <c r="O112" s="67" t="s">
        <v>72</v>
      </c>
      <c r="P112" s="67"/>
      <c r="Q112" s="67" t="s">
        <v>73</v>
      </c>
      <c r="R112" s="67"/>
      <c r="S112" s="94">
        <v>139710000</v>
      </c>
      <c r="T112" s="94"/>
      <c r="U112" s="94">
        <v>1050</v>
      </c>
      <c r="V112" s="94"/>
      <c r="W112" s="67" t="s">
        <v>77</v>
      </c>
    </row>
    <row r="113" spans="1:23" ht="18.75" x14ac:dyDescent="0.4">
      <c r="A113" s="8" t="s">
        <v>175</v>
      </c>
      <c r="C113" s="67" t="s">
        <v>72</v>
      </c>
      <c r="E113" s="67" t="s">
        <v>74</v>
      </c>
      <c r="G113" s="67" t="s">
        <v>74</v>
      </c>
      <c r="H113" s="67"/>
      <c r="I113" s="94">
        <v>0</v>
      </c>
      <c r="J113" s="94"/>
      <c r="K113" s="94">
        <v>0</v>
      </c>
      <c r="L113" s="94"/>
      <c r="M113" s="67" t="s">
        <v>74</v>
      </c>
      <c r="N113" s="67"/>
      <c r="O113" s="67" t="s">
        <v>72</v>
      </c>
      <c r="P113" s="67"/>
      <c r="Q113" s="67" t="s">
        <v>73</v>
      </c>
      <c r="R113" s="67"/>
      <c r="S113" s="94">
        <v>436000</v>
      </c>
      <c r="T113" s="94"/>
      <c r="U113" s="94">
        <v>4500</v>
      </c>
      <c r="V113" s="94"/>
      <c r="W113" s="67" t="s">
        <v>107</v>
      </c>
    </row>
    <row r="114" spans="1:23" ht="18.75" x14ac:dyDescent="0.4">
      <c r="A114" s="8" t="s">
        <v>178</v>
      </c>
      <c r="C114" s="67" t="s">
        <v>72</v>
      </c>
      <c r="E114" s="67" t="s">
        <v>74</v>
      </c>
      <c r="G114" s="67" t="s">
        <v>74</v>
      </c>
      <c r="H114" s="67"/>
      <c r="I114" s="94">
        <v>0</v>
      </c>
      <c r="J114" s="94"/>
      <c r="K114" s="94">
        <v>0</v>
      </c>
      <c r="L114" s="94"/>
      <c r="M114" s="67" t="s">
        <v>74</v>
      </c>
      <c r="N114" s="67"/>
      <c r="O114" s="67" t="s">
        <v>72</v>
      </c>
      <c r="P114" s="67"/>
      <c r="Q114" s="67" t="s">
        <v>73</v>
      </c>
      <c r="R114" s="67"/>
      <c r="S114" s="94">
        <v>200000</v>
      </c>
      <c r="T114" s="94"/>
      <c r="U114" s="94">
        <v>2600</v>
      </c>
      <c r="V114" s="94"/>
      <c r="W114" s="67" t="s">
        <v>179</v>
      </c>
    </row>
    <row r="115" spans="1:23" ht="18.75" x14ac:dyDescent="0.4">
      <c r="A115" s="8" t="s">
        <v>180</v>
      </c>
      <c r="C115" s="67" t="s">
        <v>72</v>
      </c>
      <c r="E115" s="67" t="s">
        <v>74</v>
      </c>
      <c r="G115" s="67" t="s">
        <v>74</v>
      </c>
      <c r="H115" s="67"/>
      <c r="I115" s="94">
        <v>0</v>
      </c>
      <c r="J115" s="94"/>
      <c r="K115" s="94">
        <v>0</v>
      </c>
      <c r="L115" s="94"/>
      <c r="M115" s="67" t="s">
        <v>74</v>
      </c>
      <c r="N115" s="67"/>
      <c r="O115" s="67" t="s">
        <v>72</v>
      </c>
      <c r="P115" s="67"/>
      <c r="Q115" s="67" t="s">
        <v>73</v>
      </c>
      <c r="R115" s="67"/>
      <c r="S115" s="94">
        <v>180000</v>
      </c>
      <c r="T115" s="94"/>
      <c r="U115" s="94">
        <v>1100</v>
      </c>
      <c r="V115" s="94"/>
      <c r="W115" s="67" t="s">
        <v>133</v>
      </c>
    </row>
    <row r="116" spans="1:23" ht="18.75" x14ac:dyDescent="0.4">
      <c r="A116" s="8"/>
      <c r="C116" s="67"/>
      <c r="E116" s="67"/>
      <c r="G116" s="67"/>
      <c r="H116" s="67"/>
      <c r="I116" s="94"/>
      <c r="J116" s="94"/>
      <c r="K116" s="94"/>
      <c r="L116" s="94"/>
      <c r="M116" s="67"/>
      <c r="N116" s="67"/>
      <c r="O116" s="67"/>
      <c r="P116" s="67"/>
      <c r="Q116" s="67"/>
      <c r="R116" s="67"/>
      <c r="S116" s="94"/>
      <c r="T116" s="94"/>
      <c r="U116" s="94"/>
      <c r="V116" s="94"/>
      <c r="W116" s="67"/>
    </row>
    <row r="117" spans="1:23" ht="18.75" x14ac:dyDescent="0.4">
      <c r="A117" s="8"/>
      <c r="C117" s="67"/>
      <c r="E117" s="67"/>
      <c r="G117" s="67"/>
      <c r="H117" s="67"/>
      <c r="I117" s="94"/>
      <c r="J117" s="94"/>
      <c r="K117" s="94"/>
      <c r="L117" s="94"/>
      <c r="M117" s="67"/>
      <c r="N117" s="67"/>
      <c r="O117" s="67"/>
      <c r="P117" s="67"/>
      <c r="Q117" s="67"/>
      <c r="R117" s="67"/>
      <c r="S117" s="94"/>
      <c r="T117" s="94"/>
      <c r="U117" s="94"/>
      <c r="V117" s="94"/>
      <c r="W117" s="67"/>
    </row>
    <row r="118" spans="1:23" ht="18.75" x14ac:dyDescent="0.4">
      <c r="A118" s="8"/>
      <c r="C118" s="67"/>
      <c r="E118" s="67"/>
      <c r="G118" s="67"/>
      <c r="H118" s="67"/>
      <c r="I118" s="94"/>
      <c r="J118" s="94"/>
      <c r="K118" s="94"/>
      <c r="L118" s="94"/>
      <c r="M118" s="67"/>
      <c r="N118" s="67"/>
      <c r="O118" s="67"/>
      <c r="P118" s="67"/>
      <c r="Q118" s="67"/>
      <c r="R118" s="67"/>
      <c r="S118" s="94"/>
      <c r="T118" s="94"/>
      <c r="U118" s="94"/>
      <c r="V118" s="94"/>
      <c r="W118" s="67"/>
    </row>
    <row r="119" spans="1:23" ht="21.75" customHeight="1" x14ac:dyDescent="0.4">
      <c r="A119" s="189">
        <v>4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</row>
    <row r="120" spans="1:23" ht="21.75" customHeight="1" x14ac:dyDescent="0.4">
      <c r="A120" s="178" t="s">
        <v>0</v>
      </c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</row>
    <row r="121" spans="1:23" ht="21.75" customHeight="1" x14ac:dyDescent="0.4">
      <c r="A121" s="178" t="s">
        <v>1</v>
      </c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</row>
    <row r="122" spans="1:23" ht="21.75" customHeight="1" x14ac:dyDescent="0.4">
      <c r="A122" s="178" t="s">
        <v>2</v>
      </c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</row>
    <row r="123" spans="1:23" ht="13.5" customHeight="1" x14ac:dyDescent="0.4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1:23" ht="21.75" customHeight="1" x14ac:dyDescent="0.4">
      <c r="A124" s="72" t="s">
        <v>66</v>
      </c>
      <c r="B124" s="72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</row>
    <row r="125" spans="1:23" ht="13.5" customHeight="1" x14ac:dyDescent="0.4">
      <c r="A125" s="72"/>
      <c r="B125" s="72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</row>
    <row r="126" spans="1:23" ht="21.75" customHeight="1" x14ac:dyDescent="0.4">
      <c r="C126" s="180" t="s">
        <v>7</v>
      </c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87"/>
      <c r="O126" s="180" t="s">
        <v>9</v>
      </c>
      <c r="P126" s="180"/>
      <c r="Q126" s="180"/>
      <c r="R126" s="180"/>
      <c r="S126" s="180"/>
      <c r="T126" s="180"/>
      <c r="U126" s="180"/>
      <c r="V126" s="180"/>
      <c r="W126" s="180"/>
    </row>
    <row r="127" spans="1:23" ht="21.75" customHeight="1" x14ac:dyDescent="0.4">
      <c r="A127" s="2" t="s">
        <v>63</v>
      </c>
      <c r="C127" s="4" t="s">
        <v>67</v>
      </c>
      <c r="D127" s="73"/>
      <c r="E127" s="4" t="s">
        <v>68</v>
      </c>
      <c r="F127" s="73"/>
      <c r="G127" s="4" t="s">
        <v>69</v>
      </c>
      <c r="H127" s="4"/>
      <c r="I127" s="4" t="s">
        <v>70</v>
      </c>
      <c r="J127" s="4"/>
      <c r="K127" s="4" t="s">
        <v>64</v>
      </c>
      <c r="L127" s="4"/>
      <c r="M127" s="4" t="s">
        <v>65</v>
      </c>
      <c r="N127" s="87"/>
      <c r="O127" s="4" t="s">
        <v>67</v>
      </c>
      <c r="P127" s="4"/>
      <c r="Q127" s="4" t="s">
        <v>68</v>
      </c>
      <c r="R127" s="4"/>
      <c r="S127" s="4" t="s">
        <v>70</v>
      </c>
      <c r="T127" s="4"/>
      <c r="U127" s="4" t="s">
        <v>64</v>
      </c>
      <c r="V127" s="4"/>
      <c r="W127" s="4" t="s">
        <v>65</v>
      </c>
    </row>
    <row r="128" spans="1:23" ht="18.75" x14ac:dyDescent="0.4">
      <c r="A128" s="8" t="s">
        <v>27</v>
      </c>
      <c r="C128" s="67" t="s">
        <v>72</v>
      </c>
      <c r="E128" s="67" t="s">
        <v>213</v>
      </c>
      <c r="G128" s="67" t="s">
        <v>74</v>
      </c>
      <c r="H128" s="67"/>
      <c r="I128" s="94">
        <v>1000</v>
      </c>
      <c r="J128" s="94"/>
      <c r="K128" s="94">
        <v>3000</v>
      </c>
      <c r="L128" s="94"/>
      <c r="M128" s="67" t="s">
        <v>184</v>
      </c>
      <c r="N128" s="67"/>
      <c r="O128" s="67" t="s">
        <v>72</v>
      </c>
      <c r="P128" s="67"/>
      <c r="Q128" s="67" t="s">
        <v>213</v>
      </c>
      <c r="R128" s="67"/>
      <c r="S128" s="94">
        <v>1000</v>
      </c>
      <c r="T128" s="94"/>
      <c r="U128" s="94">
        <v>3000</v>
      </c>
      <c r="V128" s="94"/>
      <c r="W128" s="67" t="s">
        <v>184</v>
      </c>
    </row>
    <row r="129" spans="1:23" ht="18.75" x14ac:dyDescent="0.4">
      <c r="A129" s="8" t="s">
        <v>181</v>
      </c>
      <c r="C129" s="67" t="s">
        <v>72</v>
      </c>
      <c r="E129" s="67" t="s">
        <v>74</v>
      </c>
      <c r="G129" s="67" t="s">
        <v>74</v>
      </c>
      <c r="H129" s="67"/>
      <c r="I129" s="94">
        <v>0</v>
      </c>
      <c r="J129" s="94"/>
      <c r="K129" s="94">
        <v>0</v>
      </c>
      <c r="L129" s="94"/>
      <c r="M129" s="67" t="s">
        <v>74</v>
      </c>
      <c r="N129" s="67"/>
      <c r="O129" s="67" t="s">
        <v>72</v>
      </c>
      <c r="P129" s="67"/>
      <c r="Q129" s="67" t="s">
        <v>73</v>
      </c>
      <c r="R129" s="67"/>
      <c r="S129" s="94">
        <v>500000</v>
      </c>
      <c r="T129" s="94"/>
      <c r="U129" s="94">
        <v>2400</v>
      </c>
      <c r="V129" s="94"/>
      <c r="W129" s="67" t="s">
        <v>124</v>
      </c>
    </row>
    <row r="130" spans="1:23" ht="18.75" x14ac:dyDescent="0.4">
      <c r="A130" s="8" t="s">
        <v>182</v>
      </c>
      <c r="C130" s="67" t="s">
        <v>72</v>
      </c>
      <c r="E130" s="67" t="s">
        <v>74</v>
      </c>
      <c r="G130" s="67" t="s">
        <v>74</v>
      </c>
      <c r="H130" s="67"/>
      <c r="I130" s="94">
        <v>0</v>
      </c>
      <c r="J130" s="94"/>
      <c r="K130" s="94">
        <v>0</v>
      </c>
      <c r="L130" s="94"/>
      <c r="M130" s="67" t="s">
        <v>74</v>
      </c>
      <c r="N130" s="67"/>
      <c r="O130" s="67" t="s">
        <v>72</v>
      </c>
      <c r="P130" s="67"/>
      <c r="Q130" s="67" t="s">
        <v>73</v>
      </c>
      <c r="R130" s="67"/>
      <c r="S130" s="94">
        <v>100000</v>
      </c>
      <c r="T130" s="94"/>
      <c r="U130" s="94">
        <v>1000</v>
      </c>
      <c r="V130" s="94"/>
      <c r="W130" s="67" t="s">
        <v>133</v>
      </c>
    </row>
    <row r="131" spans="1:23" ht="18.75" x14ac:dyDescent="0.4">
      <c r="A131" s="8" t="s">
        <v>183</v>
      </c>
      <c r="C131" s="67" t="s">
        <v>72</v>
      </c>
      <c r="E131" s="67" t="s">
        <v>74</v>
      </c>
      <c r="G131" s="67" t="s">
        <v>74</v>
      </c>
      <c r="H131" s="67"/>
      <c r="I131" s="94">
        <v>0</v>
      </c>
      <c r="J131" s="94"/>
      <c r="K131" s="94">
        <v>0</v>
      </c>
      <c r="L131" s="94"/>
      <c r="M131" s="67" t="s">
        <v>74</v>
      </c>
      <c r="N131" s="67"/>
      <c r="O131" s="67" t="s">
        <v>72</v>
      </c>
      <c r="P131" s="67"/>
      <c r="Q131" s="67" t="s">
        <v>73</v>
      </c>
      <c r="R131" s="67"/>
      <c r="S131" s="94">
        <v>180000</v>
      </c>
      <c r="T131" s="94"/>
      <c r="U131" s="94">
        <v>1100</v>
      </c>
      <c r="V131" s="94"/>
      <c r="W131" s="67" t="s">
        <v>184</v>
      </c>
    </row>
    <row r="132" spans="1:23" ht="18.75" x14ac:dyDescent="0.4">
      <c r="A132" s="8" t="s">
        <v>185</v>
      </c>
      <c r="C132" s="67" t="s">
        <v>72</v>
      </c>
      <c r="E132" s="67" t="s">
        <v>74</v>
      </c>
      <c r="G132" s="67" t="s">
        <v>74</v>
      </c>
      <c r="H132" s="67"/>
      <c r="I132" s="94">
        <v>0</v>
      </c>
      <c r="J132" s="94"/>
      <c r="K132" s="94">
        <v>0</v>
      </c>
      <c r="L132" s="94"/>
      <c r="M132" s="67" t="s">
        <v>74</v>
      </c>
      <c r="N132" s="67"/>
      <c r="O132" s="67" t="s">
        <v>72</v>
      </c>
      <c r="P132" s="67"/>
      <c r="Q132" s="67" t="s">
        <v>73</v>
      </c>
      <c r="R132" s="67"/>
      <c r="S132" s="94">
        <v>9007000</v>
      </c>
      <c r="T132" s="94"/>
      <c r="U132" s="94">
        <v>2600</v>
      </c>
      <c r="V132" s="94"/>
      <c r="W132" s="67" t="s">
        <v>107</v>
      </c>
    </row>
    <row r="133" spans="1:23" ht="18.75" x14ac:dyDescent="0.4">
      <c r="A133" s="8" t="s">
        <v>186</v>
      </c>
      <c r="C133" s="67" t="s">
        <v>72</v>
      </c>
      <c r="E133" s="67" t="s">
        <v>74</v>
      </c>
      <c r="G133" s="67" t="s">
        <v>74</v>
      </c>
      <c r="H133" s="67"/>
      <c r="I133" s="94">
        <v>0</v>
      </c>
      <c r="J133" s="94"/>
      <c r="K133" s="94">
        <v>0</v>
      </c>
      <c r="L133" s="94"/>
      <c r="M133" s="67" t="s">
        <v>74</v>
      </c>
      <c r="N133" s="67"/>
      <c r="O133" s="67" t="s">
        <v>72</v>
      </c>
      <c r="P133" s="67"/>
      <c r="Q133" s="67" t="s">
        <v>73</v>
      </c>
      <c r="R133" s="67"/>
      <c r="S133" s="94">
        <v>160000</v>
      </c>
      <c r="T133" s="94"/>
      <c r="U133" s="94">
        <v>1300</v>
      </c>
      <c r="V133" s="94"/>
      <c r="W133" s="67" t="s">
        <v>133</v>
      </c>
    </row>
    <row r="134" spans="1:23" ht="18.75" x14ac:dyDescent="0.4">
      <c r="A134" s="8" t="s">
        <v>187</v>
      </c>
      <c r="C134" s="67" t="s">
        <v>72</v>
      </c>
      <c r="E134" s="67" t="s">
        <v>74</v>
      </c>
      <c r="G134" s="67" t="s">
        <v>74</v>
      </c>
      <c r="H134" s="67"/>
      <c r="I134" s="94">
        <v>0</v>
      </c>
      <c r="J134" s="94"/>
      <c r="K134" s="94">
        <v>0</v>
      </c>
      <c r="L134" s="94"/>
      <c r="M134" s="67" t="s">
        <v>74</v>
      </c>
      <c r="N134" s="67"/>
      <c r="O134" s="67" t="s">
        <v>72</v>
      </c>
      <c r="P134" s="67"/>
      <c r="Q134" s="67" t="s">
        <v>73</v>
      </c>
      <c r="R134" s="67"/>
      <c r="S134" s="94">
        <v>403000</v>
      </c>
      <c r="T134" s="94"/>
      <c r="U134" s="94">
        <v>950</v>
      </c>
      <c r="V134" s="94"/>
      <c r="W134" s="67" t="s">
        <v>170</v>
      </c>
    </row>
    <row r="135" spans="1:23" ht="18.75" x14ac:dyDescent="0.4">
      <c r="A135" s="8" t="s">
        <v>188</v>
      </c>
      <c r="C135" s="67" t="s">
        <v>72</v>
      </c>
      <c r="E135" s="67" t="s">
        <v>74</v>
      </c>
      <c r="G135" s="67" t="s">
        <v>74</v>
      </c>
      <c r="H135" s="67"/>
      <c r="I135" s="94">
        <v>0</v>
      </c>
      <c r="J135" s="94"/>
      <c r="K135" s="94">
        <v>0</v>
      </c>
      <c r="L135" s="94"/>
      <c r="M135" s="67" t="s">
        <v>74</v>
      </c>
      <c r="N135" s="67"/>
      <c r="O135" s="67" t="s">
        <v>72</v>
      </c>
      <c r="P135" s="67"/>
      <c r="Q135" s="67" t="s">
        <v>73</v>
      </c>
      <c r="R135" s="67"/>
      <c r="S135" s="94">
        <v>1011000</v>
      </c>
      <c r="T135" s="94"/>
      <c r="U135" s="94">
        <v>2400</v>
      </c>
      <c r="V135" s="94"/>
      <c r="W135" s="67" t="s">
        <v>179</v>
      </c>
    </row>
    <row r="136" spans="1:23" ht="18.75" x14ac:dyDescent="0.4">
      <c r="A136" s="8" t="s">
        <v>189</v>
      </c>
      <c r="C136" s="67" t="s">
        <v>72</v>
      </c>
      <c r="E136" s="67" t="s">
        <v>74</v>
      </c>
      <c r="G136" s="67" t="s">
        <v>74</v>
      </c>
      <c r="H136" s="67"/>
      <c r="I136" s="94">
        <v>0</v>
      </c>
      <c r="J136" s="94"/>
      <c r="K136" s="94">
        <v>0</v>
      </c>
      <c r="L136" s="94"/>
      <c r="M136" s="67" t="s">
        <v>74</v>
      </c>
      <c r="N136" s="67"/>
      <c r="O136" s="67" t="s">
        <v>72</v>
      </c>
      <c r="P136" s="67"/>
      <c r="Q136" s="67" t="s">
        <v>73</v>
      </c>
      <c r="R136" s="67"/>
      <c r="S136" s="94">
        <v>35386000</v>
      </c>
      <c r="T136" s="94"/>
      <c r="U136" s="94">
        <v>400</v>
      </c>
      <c r="V136" s="94"/>
      <c r="W136" s="67" t="s">
        <v>124</v>
      </c>
    </row>
    <row r="137" spans="1:23" ht="18.75" x14ac:dyDescent="0.4">
      <c r="A137" s="8" t="s">
        <v>190</v>
      </c>
      <c r="C137" s="67" t="s">
        <v>72</v>
      </c>
      <c r="E137" s="67" t="s">
        <v>74</v>
      </c>
      <c r="G137" s="67" t="s">
        <v>74</v>
      </c>
      <c r="H137" s="67"/>
      <c r="I137" s="94">
        <v>0</v>
      </c>
      <c r="J137" s="94"/>
      <c r="K137" s="94">
        <v>0</v>
      </c>
      <c r="L137" s="94"/>
      <c r="M137" s="67" t="s">
        <v>74</v>
      </c>
      <c r="N137" s="67"/>
      <c r="O137" s="67" t="s">
        <v>72</v>
      </c>
      <c r="P137" s="67"/>
      <c r="Q137" s="67" t="s">
        <v>73</v>
      </c>
      <c r="R137" s="67"/>
      <c r="S137" s="94">
        <v>260000</v>
      </c>
      <c r="T137" s="94"/>
      <c r="U137" s="94">
        <v>3890</v>
      </c>
      <c r="V137" s="94"/>
      <c r="W137" s="67" t="s">
        <v>87</v>
      </c>
    </row>
    <row r="138" spans="1:23" ht="18.75" x14ac:dyDescent="0.4">
      <c r="A138" s="8" t="s">
        <v>191</v>
      </c>
      <c r="C138" s="67" t="s">
        <v>72</v>
      </c>
      <c r="E138" s="67" t="s">
        <v>74</v>
      </c>
      <c r="G138" s="67" t="s">
        <v>74</v>
      </c>
      <c r="H138" s="67"/>
      <c r="I138" s="94">
        <v>0</v>
      </c>
      <c r="J138" s="94"/>
      <c r="K138" s="94">
        <v>0</v>
      </c>
      <c r="L138" s="94"/>
      <c r="M138" s="67" t="s">
        <v>74</v>
      </c>
      <c r="N138" s="67"/>
      <c r="O138" s="67" t="s">
        <v>72</v>
      </c>
      <c r="P138" s="67"/>
      <c r="Q138" s="67" t="s">
        <v>73</v>
      </c>
      <c r="R138" s="67"/>
      <c r="S138" s="94">
        <v>260000</v>
      </c>
      <c r="T138" s="94"/>
      <c r="U138" s="94">
        <v>1500</v>
      </c>
      <c r="V138" s="94"/>
      <c r="W138" s="67" t="s">
        <v>133</v>
      </c>
    </row>
    <row r="139" spans="1:23" ht="18.75" x14ac:dyDescent="0.4">
      <c r="A139" s="8" t="s">
        <v>192</v>
      </c>
      <c r="C139" s="67" t="s">
        <v>72</v>
      </c>
      <c r="E139" s="67" t="s">
        <v>74</v>
      </c>
      <c r="G139" s="67" t="s">
        <v>74</v>
      </c>
      <c r="H139" s="67"/>
      <c r="I139" s="94">
        <v>0</v>
      </c>
      <c r="J139" s="94"/>
      <c r="K139" s="94">
        <v>0</v>
      </c>
      <c r="L139" s="94"/>
      <c r="M139" s="67" t="s">
        <v>74</v>
      </c>
      <c r="N139" s="67"/>
      <c r="O139" s="67" t="s">
        <v>72</v>
      </c>
      <c r="P139" s="67"/>
      <c r="Q139" s="67" t="s">
        <v>73</v>
      </c>
      <c r="R139" s="67"/>
      <c r="S139" s="94">
        <v>10000</v>
      </c>
      <c r="T139" s="94"/>
      <c r="U139" s="94">
        <v>1900</v>
      </c>
      <c r="V139" s="94"/>
      <c r="W139" s="67" t="s">
        <v>193</v>
      </c>
    </row>
    <row r="140" spans="1:23" ht="18.75" x14ac:dyDescent="0.4">
      <c r="A140" s="8" t="s">
        <v>194</v>
      </c>
      <c r="C140" s="67" t="s">
        <v>72</v>
      </c>
      <c r="E140" s="67" t="s">
        <v>74</v>
      </c>
      <c r="G140" s="67" t="s">
        <v>74</v>
      </c>
      <c r="H140" s="67"/>
      <c r="I140" s="94">
        <v>0</v>
      </c>
      <c r="J140" s="94"/>
      <c r="K140" s="94">
        <v>0</v>
      </c>
      <c r="L140" s="94"/>
      <c r="M140" s="67" t="s">
        <v>74</v>
      </c>
      <c r="N140" s="67"/>
      <c r="O140" s="67" t="s">
        <v>72</v>
      </c>
      <c r="P140" s="67"/>
      <c r="Q140" s="67" t="s">
        <v>73</v>
      </c>
      <c r="R140" s="67"/>
      <c r="S140" s="94">
        <v>19102000</v>
      </c>
      <c r="T140" s="94"/>
      <c r="U140" s="94">
        <v>1500</v>
      </c>
      <c r="V140" s="94"/>
      <c r="W140" s="67" t="s">
        <v>143</v>
      </c>
    </row>
    <row r="141" spans="1:23" ht="18.75" x14ac:dyDescent="0.4">
      <c r="A141" s="8" t="s">
        <v>195</v>
      </c>
      <c r="C141" s="67" t="s">
        <v>72</v>
      </c>
      <c r="E141" s="67" t="s">
        <v>74</v>
      </c>
      <c r="G141" s="67" t="s">
        <v>74</v>
      </c>
      <c r="H141" s="67"/>
      <c r="I141" s="94">
        <v>0</v>
      </c>
      <c r="J141" s="94"/>
      <c r="K141" s="94">
        <v>0</v>
      </c>
      <c r="L141" s="94"/>
      <c r="M141" s="67" t="s">
        <v>74</v>
      </c>
      <c r="N141" s="67"/>
      <c r="O141" s="67" t="s">
        <v>72</v>
      </c>
      <c r="P141" s="67"/>
      <c r="Q141" s="67" t="s">
        <v>73</v>
      </c>
      <c r="R141" s="67"/>
      <c r="S141" s="94">
        <v>340000</v>
      </c>
      <c r="T141" s="94"/>
      <c r="U141" s="94">
        <v>1200</v>
      </c>
      <c r="V141" s="94"/>
      <c r="W141" s="67" t="s">
        <v>133</v>
      </c>
    </row>
    <row r="142" spans="1:23" ht="18.75" x14ac:dyDescent="0.4">
      <c r="A142" s="8" t="s">
        <v>196</v>
      </c>
      <c r="C142" s="67" t="s">
        <v>72</v>
      </c>
      <c r="E142" s="67" t="s">
        <v>74</v>
      </c>
      <c r="G142" s="67" t="s">
        <v>74</v>
      </c>
      <c r="H142" s="67"/>
      <c r="I142" s="94">
        <v>0</v>
      </c>
      <c r="J142" s="94"/>
      <c r="K142" s="94">
        <v>0</v>
      </c>
      <c r="L142" s="94"/>
      <c r="M142" s="67" t="s">
        <v>74</v>
      </c>
      <c r="N142" s="67"/>
      <c r="O142" s="67" t="s">
        <v>72</v>
      </c>
      <c r="P142" s="67"/>
      <c r="Q142" s="67" t="s">
        <v>73</v>
      </c>
      <c r="R142" s="67"/>
      <c r="S142" s="94">
        <v>360000</v>
      </c>
      <c r="T142" s="94"/>
      <c r="U142" s="94">
        <v>1100</v>
      </c>
      <c r="V142" s="94"/>
      <c r="W142" s="67" t="s">
        <v>197</v>
      </c>
    </row>
    <row r="143" spans="1:23" ht="18.75" x14ac:dyDescent="0.4">
      <c r="A143" s="8" t="s">
        <v>198</v>
      </c>
      <c r="C143" s="67" t="s">
        <v>72</v>
      </c>
      <c r="E143" s="67" t="s">
        <v>74</v>
      </c>
      <c r="G143" s="67" t="s">
        <v>74</v>
      </c>
      <c r="H143" s="67"/>
      <c r="I143" s="94">
        <v>0</v>
      </c>
      <c r="J143" s="94"/>
      <c r="K143" s="94">
        <v>0</v>
      </c>
      <c r="L143" s="94"/>
      <c r="M143" s="67" t="s">
        <v>74</v>
      </c>
      <c r="N143" s="67"/>
      <c r="O143" s="67" t="s">
        <v>72</v>
      </c>
      <c r="P143" s="67"/>
      <c r="Q143" s="67" t="s">
        <v>73</v>
      </c>
      <c r="R143" s="67"/>
      <c r="S143" s="94">
        <v>126000</v>
      </c>
      <c r="T143" s="94"/>
      <c r="U143" s="94">
        <v>2000</v>
      </c>
      <c r="V143" s="94"/>
      <c r="W143" s="67" t="s">
        <v>163</v>
      </c>
    </row>
    <row r="144" spans="1:23" ht="18.75" x14ac:dyDescent="0.4">
      <c r="A144" s="8" t="s">
        <v>199</v>
      </c>
      <c r="C144" s="67" t="s">
        <v>72</v>
      </c>
      <c r="E144" s="67" t="s">
        <v>74</v>
      </c>
      <c r="G144" s="67" t="s">
        <v>74</v>
      </c>
      <c r="H144" s="67"/>
      <c r="I144" s="94">
        <v>0</v>
      </c>
      <c r="J144" s="94"/>
      <c r="K144" s="94">
        <v>0</v>
      </c>
      <c r="L144" s="94"/>
      <c r="M144" s="67" t="s">
        <v>74</v>
      </c>
      <c r="N144" s="67"/>
      <c r="O144" s="67" t="s">
        <v>72</v>
      </c>
      <c r="P144" s="67"/>
      <c r="Q144" s="67" t="s">
        <v>73</v>
      </c>
      <c r="R144" s="67"/>
      <c r="S144" s="94">
        <v>4685000</v>
      </c>
      <c r="T144" s="94"/>
      <c r="U144" s="94">
        <v>2600</v>
      </c>
      <c r="V144" s="94"/>
      <c r="W144" s="67" t="s">
        <v>163</v>
      </c>
    </row>
    <row r="145" spans="1:23" ht="18.75" x14ac:dyDescent="0.4">
      <c r="A145" s="8" t="s">
        <v>200</v>
      </c>
      <c r="C145" s="67" t="s">
        <v>72</v>
      </c>
      <c r="E145" s="67" t="s">
        <v>74</v>
      </c>
      <c r="G145" s="67" t="s">
        <v>74</v>
      </c>
      <c r="H145" s="67"/>
      <c r="I145" s="94">
        <v>0</v>
      </c>
      <c r="J145" s="94"/>
      <c r="K145" s="94">
        <v>0</v>
      </c>
      <c r="L145" s="94"/>
      <c r="M145" s="67" t="s">
        <v>74</v>
      </c>
      <c r="N145" s="67"/>
      <c r="O145" s="67" t="s">
        <v>72</v>
      </c>
      <c r="P145" s="67"/>
      <c r="Q145" s="67" t="s">
        <v>73</v>
      </c>
      <c r="R145" s="67"/>
      <c r="S145" s="94">
        <v>1641000</v>
      </c>
      <c r="T145" s="94"/>
      <c r="U145" s="94">
        <v>4000</v>
      </c>
      <c r="V145" s="94"/>
      <c r="W145" s="67" t="s">
        <v>103</v>
      </c>
    </row>
    <row r="146" spans="1:23" ht="18.75" x14ac:dyDescent="0.4">
      <c r="A146" s="8" t="s">
        <v>201</v>
      </c>
      <c r="C146" s="67" t="s">
        <v>72</v>
      </c>
      <c r="E146" s="67" t="s">
        <v>74</v>
      </c>
      <c r="G146" s="67" t="s">
        <v>74</v>
      </c>
      <c r="H146" s="67"/>
      <c r="I146" s="94">
        <v>0</v>
      </c>
      <c r="J146" s="94"/>
      <c r="K146" s="94">
        <v>0</v>
      </c>
      <c r="L146" s="94"/>
      <c r="M146" s="67" t="s">
        <v>74</v>
      </c>
      <c r="N146" s="67"/>
      <c r="O146" s="67" t="s">
        <v>72</v>
      </c>
      <c r="P146" s="67"/>
      <c r="Q146" s="67" t="s">
        <v>73</v>
      </c>
      <c r="R146" s="67"/>
      <c r="S146" s="94">
        <v>11128000</v>
      </c>
      <c r="T146" s="94"/>
      <c r="U146" s="94">
        <v>20000</v>
      </c>
      <c r="V146" s="94"/>
      <c r="W146" s="67" t="s">
        <v>97</v>
      </c>
    </row>
    <row r="147" spans="1:23" ht="18.75" x14ac:dyDescent="0.4">
      <c r="A147" s="8" t="s">
        <v>202</v>
      </c>
      <c r="C147" s="67" t="s">
        <v>72</v>
      </c>
      <c r="E147" s="67" t="s">
        <v>74</v>
      </c>
      <c r="G147" s="67" t="s">
        <v>74</v>
      </c>
      <c r="H147" s="67"/>
      <c r="I147" s="94">
        <v>0</v>
      </c>
      <c r="J147" s="94"/>
      <c r="K147" s="94">
        <v>0</v>
      </c>
      <c r="L147" s="94"/>
      <c r="M147" s="67" t="s">
        <v>74</v>
      </c>
      <c r="N147" s="67"/>
      <c r="O147" s="67" t="s">
        <v>72</v>
      </c>
      <c r="P147" s="67"/>
      <c r="Q147" s="67" t="s">
        <v>73</v>
      </c>
      <c r="R147" s="67"/>
      <c r="S147" s="94">
        <v>15946000</v>
      </c>
      <c r="T147" s="94"/>
      <c r="U147" s="94">
        <v>2000</v>
      </c>
      <c r="V147" s="94"/>
      <c r="W147" s="67" t="s">
        <v>107</v>
      </c>
    </row>
    <row r="148" spans="1:23" ht="18.75" x14ac:dyDescent="0.4">
      <c r="A148" s="8" t="s">
        <v>203</v>
      </c>
      <c r="C148" s="67" t="s">
        <v>72</v>
      </c>
      <c r="E148" s="67" t="s">
        <v>74</v>
      </c>
      <c r="G148" s="67" t="s">
        <v>74</v>
      </c>
      <c r="H148" s="67"/>
      <c r="I148" s="94">
        <v>0</v>
      </c>
      <c r="J148" s="94"/>
      <c r="K148" s="94">
        <v>0</v>
      </c>
      <c r="L148" s="94"/>
      <c r="M148" s="67" t="s">
        <v>74</v>
      </c>
      <c r="N148" s="67"/>
      <c r="O148" s="67" t="s">
        <v>72</v>
      </c>
      <c r="P148" s="67"/>
      <c r="Q148" s="67" t="s">
        <v>73</v>
      </c>
      <c r="R148" s="67"/>
      <c r="S148" s="94">
        <v>11366000</v>
      </c>
      <c r="T148" s="94"/>
      <c r="U148" s="94">
        <v>3000</v>
      </c>
      <c r="V148" s="94"/>
      <c r="W148" s="67" t="s">
        <v>163</v>
      </c>
    </row>
    <row r="149" spans="1:23" ht="18.75" x14ac:dyDescent="0.4">
      <c r="A149" s="8" t="s">
        <v>204</v>
      </c>
      <c r="C149" s="67" t="s">
        <v>72</v>
      </c>
      <c r="E149" s="67" t="s">
        <v>74</v>
      </c>
      <c r="G149" s="67" t="s">
        <v>74</v>
      </c>
      <c r="H149" s="67"/>
      <c r="I149" s="94">
        <v>0</v>
      </c>
      <c r="J149" s="94"/>
      <c r="K149" s="94">
        <v>0</v>
      </c>
      <c r="L149" s="94"/>
      <c r="M149" s="67" t="s">
        <v>74</v>
      </c>
      <c r="N149" s="67"/>
      <c r="O149" s="67" t="s">
        <v>72</v>
      </c>
      <c r="P149" s="67"/>
      <c r="Q149" s="67" t="s">
        <v>73</v>
      </c>
      <c r="R149" s="67"/>
      <c r="S149" s="94">
        <v>2530000</v>
      </c>
      <c r="T149" s="94"/>
      <c r="U149" s="94">
        <v>2000</v>
      </c>
      <c r="V149" s="94"/>
      <c r="W149" s="67" t="s">
        <v>124</v>
      </c>
    </row>
    <row r="150" spans="1:23" ht="18.75" x14ac:dyDescent="0.4">
      <c r="A150" s="8" t="s">
        <v>205</v>
      </c>
      <c r="C150" s="67" t="s">
        <v>72</v>
      </c>
      <c r="E150" s="67" t="s">
        <v>74</v>
      </c>
      <c r="G150" s="67" t="s">
        <v>74</v>
      </c>
      <c r="H150" s="67"/>
      <c r="I150" s="94">
        <v>0</v>
      </c>
      <c r="J150" s="94"/>
      <c r="K150" s="94">
        <v>0</v>
      </c>
      <c r="L150" s="94"/>
      <c r="M150" s="67" t="s">
        <v>74</v>
      </c>
      <c r="N150" s="67"/>
      <c r="O150" s="67" t="s">
        <v>72</v>
      </c>
      <c r="P150" s="67"/>
      <c r="Q150" s="67" t="s">
        <v>73</v>
      </c>
      <c r="R150" s="67"/>
      <c r="S150" s="94">
        <v>477000</v>
      </c>
      <c r="T150" s="94"/>
      <c r="U150" s="94">
        <v>2600</v>
      </c>
      <c r="V150" s="94"/>
      <c r="W150" s="67" t="s">
        <v>124</v>
      </c>
    </row>
    <row r="151" spans="1:23" ht="18.75" x14ac:dyDescent="0.4">
      <c r="A151" s="8" t="s">
        <v>206</v>
      </c>
      <c r="C151" s="67" t="s">
        <v>72</v>
      </c>
      <c r="E151" s="67" t="s">
        <v>74</v>
      </c>
      <c r="G151" s="67" t="s">
        <v>74</v>
      </c>
      <c r="H151" s="67"/>
      <c r="I151" s="94">
        <v>0</v>
      </c>
      <c r="J151" s="94"/>
      <c r="K151" s="94">
        <v>0</v>
      </c>
      <c r="L151" s="94"/>
      <c r="M151" s="67" t="s">
        <v>74</v>
      </c>
      <c r="N151" s="67"/>
      <c r="O151" s="67" t="s">
        <v>72</v>
      </c>
      <c r="P151" s="67"/>
      <c r="Q151" s="67" t="s">
        <v>73</v>
      </c>
      <c r="R151" s="67"/>
      <c r="S151" s="94">
        <v>395000</v>
      </c>
      <c r="T151" s="94"/>
      <c r="U151" s="94">
        <v>2200</v>
      </c>
      <c r="V151" s="94"/>
      <c r="W151" s="67" t="s">
        <v>167</v>
      </c>
    </row>
    <row r="152" spans="1:23" ht="18.75" x14ac:dyDescent="0.4">
      <c r="A152" s="8" t="s">
        <v>207</v>
      </c>
      <c r="C152" s="67" t="s">
        <v>72</v>
      </c>
      <c r="E152" s="67" t="s">
        <v>74</v>
      </c>
      <c r="G152" s="67" t="s">
        <v>74</v>
      </c>
      <c r="H152" s="67"/>
      <c r="I152" s="94">
        <v>0</v>
      </c>
      <c r="J152" s="94"/>
      <c r="K152" s="94">
        <v>0</v>
      </c>
      <c r="L152" s="94"/>
      <c r="M152" s="67" t="s">
        <v>74</v>
      </c>
      <c r="N152" s="67"/>
      <c r="O152" s="67" t="s">
        <v>72</v>
      </c>
      <c r="P152" s="67"/>
      <c r="Q152" s="67" t="s">
        <v>73</v>
      </c>
      <c r="R152" s="67"/>
      <c r="S152" s="94">
        <v>1425000</v>
      </c>
      <c r="T152" s="94"/>
      <c r="U152" s="94">
        <v>1150</v>
      </c>
      <c r="V152" s="94"/>
      <c r="W152" s="67" t="s">
        <v>103</v>
      </c>
    </row>
    <row r="153" spans="1:23" ht="18.75" x14ac:dyDescent="0.4">
      <c r="A153" s="8" t="s">
        <v>208</v>
      </c>
      <c r="C153" s="67" t="s">
        <v>72</v>
      </c>
      <c r="E153" s="67" t="s">
        <v>74</v>
      </c>
      <c r="G153" s="67" t="s">
        <v>74</v>
      </c>
      <c r="H153" s="67"/>
      <c r="I153" s="94">
        <v>0</v>
      </c>
      <c r="J153" s="94"/>
      <c r="K153" s="94">
        <v>0</v>
      </c>
      <c r="L153" s="94"/>
      <c r="M153" s="67" t="s">
        <v>74</v>
      </c>
      <c r="N153" s="67"/>
      <c r="O153" s="67" t="s">
        <v>72</v>
      </c>
      <c r="P153" s="67"/>
      <c r="Q153" s="67" t="s">
        <v>73</v>
      </c>
      <c r="R153" s="67"/>
      <c r="S153" s="94">
        <v>6778000</v>
      </c>
      <c r="T153" s="94"/>
      <c r="U153" s="94">
        <v>1150</v>
      </c>
      <c r="V153" s="94"/>
      <c r="W153" s="67" t="s">
        <v>77</v>
      </c>
    </row>
    <row r="154" spans="1:23" ht="18.75" x14ac:dyDescent="0.4">
      <c r="A154" s="8" t="s">
        <v>209</v>
      </c>
      <c r="C154" s="67" t="s">
        <v>72</v>
      </c>
      <c r="E154" s="67" t="s">
        <v>74</v>
      </c>
      <c r="G154" s="67" t="s">
        <v>74</v>
      </c>
      <c r="H154" s="67"/>
      <c r="I154" s="94">
        <v>0</v>
      </c>
      <c r="J154" s="94"/>
      <c r="K154" s="94">
        <v>0</v>
      </c>
      <c r="L154" s="94"/>
      <c r="M154" s="67" t="s">
        <v>74</v>
      </c>
      <c r="N154" s="67"/>
      <c r="O154" s="67" t="s">
        <v>72</v>
      </c>
      <c r="P154" s="67"/>
      <c r="Q154" s="67" t="s">
        <v>73</v>
      </c>
      <c r="R154" s="67"/>
      <c r="S154" s="94">
        <v>100000</v>
      </c>
      <c r="T154" s="94"/>
      <c r="U154" s="94">
        <v>6500</v>
      </c>
      <c r="V154" s="94"/>
      <c r="W154" s="67" t="s">
        <v>90</v>
      </c>
    </row>
    <row r="155" spans="1:23" ht="18.75" x14ac:dyDescent="0.4">
      <c r="A155" s="8" t="s">
        <v>210</v>
      </c>
      <c r="C155" s="67" t="s">
        <v>72</v>
      </c>
      <c r="E155" s="67" t="s">
        <v>74</v>
      </c>
      <c r="G155" s="67" t="s">
        <v>74</v>
      </c>
      <c r="H155" s="67"/>
      <c r="I155" s="94">
        <v>0</v>
      </c>
      <c r="J155" s="94"/>
      <c r="K155" s="94">
        <v>0</v>
      </c>
      <c r="L155" s="94"/>
      <c r="M155" s="67" t="s">
        <v>74</v>
      </c>
      <c r="N155" s="67"/>
      <c r="O155" s="67" t="s">
        <v>72</v>
      </c>
      <c r="P155" s="67"/>
      <c r="Q155" s="67" t="s">
        <v>73</v>
      </c>
      <c r="R155" s="67"/>
      <c r="S155" s="94">
        <v>6505000</v>
      </c>
      <c r="T155" s="94"/>
      <c r="U155" s="94">
        <v>2400</v>
      </c>
      <c r="V155" s="94"/>
      <c r="W155" s="67" t="s">
        <v>107</v>
      </c>
    </row>
    <row r="156" spans="1:23" ht="18.75" x14ac:dyDescent="0.4">
      <c r="A156" s="8" t="s">
        <v>211</v>
      </c>
      <c r="C156" s="67" t="s">
        <v>72</v>
      </c>
      <c r="E156" s="67" t="s">
        <v>74</v>
      </c>
      <c r="G156" s="67" t="s">
        <v>74</v>
      </c>
      <c r="H156" s="67"/>
      <c r="I156" s="94">
        <v>0</v>
      </c>
      <c r="J156" s="94"/>
      <c r="K156" s="94">
        <v>0</v>
      </c>
      <c r="L156" s="94"/>
      <c r="M156" s="67" t="s">
        <v>74</v>
      </c>
      <c r="N156" s="67"/>
      <c r="O156" s="67" t="s">
        <v>72</v>
      </c>
      <c r="P156" s="67"/>
      <c r="Q156" s="67" t="s">
        <v>73</v>
      </c>
      <c r="R156" s="67"/>
      <c r="S156" s="94">
        <v>1460000</v>
      </c>
      <c r="T156" s="94"/>
      <c r="U156" s="94">
        <v>2200</v>
      </c>
      <c r="V156" s="94"/>
      <c r="W156" s="67" t="s">
        <v>193</v>
      </c>
    </row>
    <row r="157" spans="1:23" ht="18.75" x14ac:dyDescent="0.4">
      <c r="A157" s="8" t="s">
        <v>212</v>
      </c>
      <c r="C157" s="67" t="s">
        <v>72</v>
      </c>
      <c r="E157" s="67" t="s">
        <v>74</v>
      </c>
      <c r="G157" s="67" t="s">
        <v>74</v>
      </c>
      <c r="H157" s="67"/>
      <c r="I157" s="94">
        <v>0</v>
      </c>
      <c r="J157" s="94"/>
      <c r="K157" s="94">
        <v>0</v>
      </c>
      <c r="L157" s="94"/>
      <c r="M157" s="67" t="s">
        <v>74</v>
      </c>
      <c r="N157" s="67"/>
      <c r="O157" s="67" t="s">
        <v>72</v>
      </c>
      <c r="P157" s="67"/>
      <c r="Q157" s="67" t="s">
        <v>73</v>
      </c>
      <c r="R157" s="67"/>
      <c r="S157" s="94">
        <v>500000</v>
      </c>
      <c r="T157" s="94"/>
      <c r="U157" s="94">
        <v>1900</v>
      </c>
      <c r="V157" s="94"/>
      <c r="W157" s="67" t="s">
        <v>107</v>
      </c>
    </row>
    <row r="158" spans="1:23" ht="18.75" x14ac:dyDescent="0.4">
      <c r="A158" s="8" t="s">
        <v>20</v>
      </c>
      <c r="C158" s="67" t="s">
        <v>72</v>
      </c>
      <c r="E158" s="67" t="s">
        <v>213</v>
      </c>
      <c r="G158" s="67" t="s">
        <v>74</v>
      </c>
      <c r="H158" s="67"/>
      <c r="I158" s="94">
        <v>7950000</v>
      </c>
      <c r="J158" s="94"/>
      <c r="K158" s="94">
        <v>40000</v>
      </c>
      <c r="L158" s="94"/>
      <c r="M158" s="67" t="s">
        <v>214</v>
      </c>
      <c r="N158" s="67"/>
      <c r="O158" s="67" t="s">
        <v>72</v>
      </c>
      <c r="P158" s="67"/>
      <c r="Q158" s="67" t="s">
        <v>213</v>
      </c>
      <c r="R158" s="67"/>
      <c r="S158" s="94">
        <v>8548000</v>
      </c>
      <c r="T158" s="94"/>
      <c r="U158" s="94">
        <v>40000</v>
      </c>
      <c r="V158" s="94"/>
      <c r="W158" s="67" t="s">
        <v>214</v>
      </c>
    </row>
    <row r="159" spans="1:23" ht="18.75" x14ac:dyDescent="0.4">
      <c r="A159" s="8" t="s">
        <v>21</v>
      </c>
      <c r="C159" s="67" t="s">
        <v>72</v>
      </c>
      <c r="E159" s="67" t="s">
        <v>213</v>
      </c>
      <c r="G159" s="67" t="s">
        <v>74</v>
      </c>
      <c r="H159" s="67"/>
      <c r="I159" s="94">
        <v>4117000</v>
      </c>
      <c r="J159" s="94"/>
      <c r="K159" s="94">
        <v>40000</v>
      </c>
      <c r="L159" s="94"/>
      <c r="M159" s="67" t="s">
        <v>126</v>
      </c>
      <c r="N159" s="67"/>
      <c r="O159" s="67" t="s">
        <v>72</v>
      </c>
      <c r="P159" s="67"/>
      <c r="Q159" s="67" t="s">
        <v>213</v>
      </c>
      <c r="R159" s="67"/>
      <c r="S159" s="94">
        <v>9946000</v>
      </c>
      <c r="T159" s="94"/>
      <c r="U159" s="94">
        <v>40000</v>
      </c>
      <c r="V159" s="94"/>
      <c r="W159" s="67" t="s">
        <v>126</v>
      </c>
    </row>
    <row r="160" spans="1:23" ht="18.75" x14ac:dyDescent="0.4">
      <c r="A160" s="8" t="s">
        <v>22</v>
      </c>
      <c r="C160" s="67" t="s">
        <v>72</v>
      </c>
      <c r="E160" s="67" t="s">
        <v>213</v>
      </c>
      <c r="G160" s="67" t="s">
        <v>74</v>
      </c>
      <c r="H160" s="67"/>
      <c r="I160" s="94">
        <v>393000</v>
      </c>
      <c r="J160" s="94"/>
      <c r="K160" s="94">
        <v>18000</v>
      </c>
      <c r="L160" s="94"/>
      <c r="M160" s="67" t="s">
        <v>79</v>
      </c>
      <c r="N160" s="67"/>
      <c r="O160" s="67" t="s">
        <v>72</v>
      </c>
      <c r="P160" s="67"/>
      <c r="Q160" s="67" t="s">
        <v>74</v>
      </c>
      <c r="R160" s="67"/>
      <c r="S160" s="94">
        <v>0</v>
      </c>
      <c r="T160" s="94"/>
      <c r="U160" s="94">
        <v>0</v>
      </c>
      <c r="V160" s="94"/>
      <c r="W160" s="67" t="s">
        <v>74</v>
      </c>
    </row>
    <row r="161" spans="1:23" ht="18.75" x14ac:dyDescent="0.4">
      <c r="A161" s="8" t="s">
        <v>23</v>
      </c>
      <c r="C161" s="67" t="s">
        <v>72</v>
      </c>
      <c r="E161" s="67" t="s">
        <v>213</v>
      </c>
      <c r="G161" s="67" t="s">
        <v>74</v>
      </c>
      <c r="H161" s="67"/>
      <c r="I161" s="94">
        <v>200000</v>
      </c>
      <c r="J161" s="94"/>
      <c r="K161" s="94">
        <v>6000</v>
      </c>
      <c r="L161" s="94"/>
      <c r="M161" s="67" t="s">
        <v>105</v>
      </c>
      <c r="N161" s="67"/>
      <c r="O161" s="67" t="s">
        <v>72</v>
      </c>
      <c r="P161" s="67"/>
      <c r="Q161" s="67" t="s">
        <v>213</v>
      </c>
      <c r="R161" s="67"/>
      <c r="S161" s="94">
        <v>200000</v>
      </c>
      <c r="T161" s="94"/>
      <c r="U161" s="94">
        <v>6000</v>
      </c>
      <c r="V161" s="94"/>
      <c r="W161" s="67" t="s">
        <v>105</v>
      </c>
    </row>
    <row r="162" spans="1:23" ht="18.75" x14ac:dyDescent="0.4">
      <c r="A162" s="8" t="s">
        <v>24</v>
      </c>
      <c r="C162" s="67" t="s">
        <v>72</v>
      </c>
      <c r="E162" s="67" t="s">
        <v>213</v>
      </c>
      <c r="G162" s="67" t="s">
        <v>74</v>
      </c>
      <c r="H162" s="67"/>
      <c r="I162" s="94">
        <v>2082000</v>
      </c>
      <c r="J162" s="94"/>
      <c r="K162" s="94">
        <v>7000</v>
      </c>
      <c r="L162" s="94"/>
      <c r="M162" s="67" t="s">
        <v>105</v>
      </c>
      <c r="N162" s="67"/>
      <c r="O162" s="67" t="s">
        <v>72</v>
      </c>
      <c r="P162" s="67"/>
      <c r="Q162" s="67" t="s">
        <v>213</v>
      </c>
      <c r="R162" s="67"/>
      <c r="S162" s="94">
        <v>273000</v>
      </c>
      <c r="T162" s="94"/>
      <c r="U162" s="94">
        <v>7000</v>
      </c>
      <c r="V162" s="94"/>
      <c r="W162" s="67" t="s">
        <v>105</v>
      </c>
    </row>
    <row r="163" spans="1:23" ht="18.75" x14ac:dyDescent="0.4">
      <c r="A163" s="8" t="s">
        <v>25</v>
      </c>
      <c r="C163" s="67" t="s">
        <v>72</v>
      </c>
      <c r="E163" s="67" t="s">
        <v>213</v>
      </c>
      <c r="G163" s="67" t="s">
        <v>74</v>
      </c>
      <c r="H163" s="67"/>
      <c r="I163" s="94">
        <v>1000</v>
      </c>
      <c r="J163" s="94"/>
      <c r="K163" s="94">
        <v>7500</v>
      </c>
      <c r="L163" s="94"/>
      <c r="M163" s="67" t="s">
        <v>105</v>
      </c>
      <c r="N163" s="67"/>
      <c r="O163" s="67" t="s">
        <v>72</v>
      </c>
      <c r="P163" s="67"/>
      <c r="Q163" s="67" t="s">
        <v>213</v>
      </c>
      <c r="R163" s="67"/>
      <c r="S163" s="94">
        <v>1000</v>
      </c>
      <c r="T163" s="94"/>
      <c r="U163" s="94">
        <v>7500</v>
      </c>
      <c r="V163" s="94"/>
      <c r="W163" s="67" t="s">
        <v>105</v>
      </c>
    </row>
    <row r="164" spans="1:23" ht="18.75" x14ac:dyDescent="0.4">
      <c r="A164" s="8" t="s">
        <v>26</v>
      </c>
      <c r="C164" s="67" t="s">
        <v>72</v>
      </c>
      <c r="E164" s="67" t="s">
        <v>213</v>
      </c>
      <c r="G164" s="67" t="s">
        <v>74</v>
      </c>
      <c r="H164" s="67"/>
      <c r="I164" s="94">
        <v>12619000</v>
      </c>
      <c r="J164" s="94"/>
      <c r="K164" s="94">
        <v>9000</v>
      </c>
      <c r="L164" s="94"/>
      <c r="M164" s="67" t="s">
        <v>105</v>
      </c>
      <c r="N164" s="67"/>
      <c r="O164" s="67" t="s">
        <v>72</v>
      </c>
      <c r="P164" s="67"/>
      <c r="Q164" s="67" t="s">
        <v>213</v>
      </c>
      <c r="R164" s="67"/>
      <c r="S164" s="94">
        <v>12619000</v>
      </c>
      <c r="T164" s="94"/>
      <c r="U164" s="94">
        <v>9000</v>
      </c>
      <c r="V164" s="94"/>
      <c r="W164" s="67" t="s">
        <v>105</v>
      </c>
    </row>
    <row r="165" spans="1:23" ht="18.75" x14ac:dyDescent="0.4">
      <c r="A165" s="8" t="s">
        <v>28</v>
      </c>
      <c r="C165" s="67" t="s">
        <v>72</v>
      </c>
      <c r="E165" s="67" t="s">
        <v>213</v>
      </c>
      <c r="G165" s="67" t="s">
        <v>74</v>
      </c>
      <c r="H165" s="67"/>
      <c r="I165" s="94">
        <v>2000</v>
      </c>
      <c r="J165" s="94"/>
      <c r="K165" s="94">
        <v>3200</v>
      </c>
      <c r="L165" s="94"/>
      <c r="M165" s="67" t="s">
        <v>83</v>
      </c>
      <c r="N165" s="67"/>
      <c r="O165" s="67" t="s">
        <v>72</v>
      </c>
      <c r="P165" s="67"/>
      <c r="Q165" s="67" t="s">
        <v>74</v>
      </c>
      <c r="R165" s="67"/>
      <c r="S165" s="94">
        <v>0</v>
      </c>
      <c r="T165" s="94"/>
      <c r="U165" s="94">
        <v>0</v>
      </c>
      <c r="V165" s="94"/>
      <c r="W165" s="67" t="s">
        <v>74</v>
      </c>
    </row>
    <row r="166" spans="1:23" ht="18.75" x14ac:dyDescent="0.4">
      <c r="A166" s="8" t="s">
        <v>29</v>
      </c>
      <c r="C166" s="67" t="s">
        <v>72</v>
      </c>
      <c r="E166" s="67" t="s">
        <v>213</v>
      </c>
      <c r="G166" s="67" t="s">
        <v>74</v>
      </c>
      <c r="H166" s="67"/>
      <c r="I166" s="94">
        <v>6001000</v>
      </c>
      <c r="J166" s="94"/>
      <c r="K166" s="94">
        <v>3200</v>
      </c>
      <c r="L166" s="94"/>
      <c r="M166" s="67" t="s">
        <v>184</v>
      </c>
      <c r="N166" s="67"/>
      <c r="O166" s="67" t="s">
        <v>72</v>
      </c>
      <c r="P166" s="67"/>
      <c r="Q166" s="67" t="s">
        <v>213</v>
      </c>
      <c r="R166" s="67"/>
      <c r="S166" s="94">
        <v>6002000</v>
      </c>
      <c r="T166" s="94"/>
      <c r="U166" s="94">
        <v>3200</v>
      </c>
      <c r="V166" s="94"/>
      <c r="W166" s="67" t="s">
        <v>184</v>
      </c>
    </row>
    <row r="167" spans="1:23" ht="18.75" x14ac:dyDescent="0.4">
      <c r="A167" s="8" t="s">
        <v>30</v>
      </c>
      <c r="C167" s="67" t="s">
        <v>72</v>
      </c>
      <c r="E167" s="67" t="s">
        <v>213</v>
      </c>
      <c r="G167" s="67" t="s">
        <v>74</v>
      </c>
      <c r="H167" s="67"/>
      <c r="I167" s="94">
        <v>5003000</v>
      </c>
      <c r="J167" s="94"/>
      <c r="K167" s="94">
        <v>3400</v>
      </c>
      <c r="L167" s="94"/>
      <c r="M167" s="67" t="s">
        <v>83</v>
      </c>
      <c r="N167" s="67"/>
      <c r="O167" s="67" t="s">
        <v>72</v>
      </c>
      <c r="P167" s="67"/>
      <c r="Q167" s="67" t="s">
        <v>74</v>
      </c>
      <c r="R167" s="67"/>
      <c r="S167" s="94">
        <v>0</v>
      </c>
      <c r="T167" s="94"/>
      <c r="U167" s="94">
        <v>0</v>
      </c>
      <c r="V167" s="94"/>
      <c r="W167" s="67" t="s">
        <v>74</v>
      </c>
    </row>
    <row r="168" spans="1:23" ht="18.75" x14ac:dyDescent="0.4">
      <c r="A168" s="8" t="s">
        <v>31</v>
      </c>
      <c r="C168" s="67" t="s">
        <v>72</v>
      </c>
      <c r="E168" s="67" t="s">
        <v>213</v>
      </c>
      <c r="G168" s="67" t="s">
        <v>74</v>
      </c>
      <c r="H168" s="67"/>
      <c r="I168" s="94">
        <v>1000</v>
      </c>
      <c r="J168" s="94"/>
      <c r="K168" s="94">
        <v>3400</v>
      </c>
      <c r="L168" s="94"/>
      <c r="M168" s="67" t="s">
        <v>184</v>
      </c>
      <c r="N168" s="67"/>
      <c r="O168" s="67" t="s">
        <v>72</v>
      </c>
      <c r="P168" s="67"/>
      <c r="Q168" s="67" t="s">
        <v>213</v>
      </c>
      <c r="R168" s="67"/>
      <c r="S168" s="94">
        <v>2000</v>
      </c>
      <c r="T168" s="94"/>
      <c r="U168" s="94">
        <v>3400</v>
      </c>
      <c r="V168" s="94"/>
      <c r="W168" s="67" t="s">
        <v>184</v>
      </c>
    </row>
    <row r="169" spans="1:23" ht="18.75" x14ac:dyDescent="0.4">
      <c r="A169" s="8" t="s">
        <v>32</v>
      </c>
      <c r="C169" s="67" t="s">
        <v>72</v>
      </c>
      <c r="E169" s="67" t="s">
        <v>213</v>
      </c>
      <c r="G169" s="67" t="s">
        <v>74</v>
      </c>
      <c r="H169" s="67"/>
      <c r="I169" s="94">
        <v>9003000</v>
      </c>
      <c r="J169" s="94"/>
      <c r="K169" s="94">
        <v>3600</v>
      </c>
      <c r="L169" s="94"/>
      <c r="M169" s="67" t="s">
        <v>83</v>
      </c>
      <c r="N169" s="67"/>
      <c r="O169" s="67" t="s">
        <v>72</v>
      </c>
      <c r="P169" s="67"/>
      <c r="Q169" s="67" t="s">
        <v>74</v>
      </c>
      <c r="R169" s="67"/>
      <c r="S169" s="94">
        <v>0</v>
      </c>
      <c r="T169" s="94"/>
      <c r="U169" s="94">
        <v>0</v>
      </c>
      <c r="V169" s="94"/>
      <c r="W169" s="67" t="s">
        <v>74</v>
      </c>
    </row>
    <row r="170" spans="1:23" ht="18.75" x14ac:dyDescent="0.4">
      <c r="A170" s="8" t="s">
        <v>33</v>
      </c>
      <c r="C170" s="67" t="s">
        <v>72</v>
      </c>
      <c r="E170" s="67" t="s">
        <v>213</v>
      </c>
      <c r="G170" s="67" t="s">
        <v>74</v>
      </c>
      <c r="H170" s="67"/>
      <c r="I170" s="94">
        <v>601000</v>
      </c>
      <c r="J170" s="94"/>
      <c r="K170" s="94">
        <v>13000</v>
      </c>
      <c r="L170" s="94"/>
      <c r="M170" s="67" t="s">
        <v>215</v>
      </c>
      <c r="N170" s="67"/>
      <c r="O170" s="67" t="s">
        <v>72</v>
      </c>
      <c r="P170" s="67"/>
      <c r="Q170" s="67" t="s">
        <v>213</v>
      </c>
      <c r="R170" s="67"/>
      <c r="S170" s="94">
        <v>101000</v>
      </c>
      <c r="T170" s="94"/>
      <c r="U170" s="94">
        <v>13000</v>
      </c>
      <c r="V170" s="94"/>
      <c r="W170" s="67" t="s">
        <v>215</v>
      </c>
    </row>
    <row r="171" spans="1:23" ht="18.75" x14ac:dyDescent="0.4">
      <c r="A171" s="8" t="s">
        <v>60</v>
      </c>
      <c r="C171" s="67" t="s">
        <v>72</v>
      </c>
      <c r="E171" s="67" t="s">
        <v>74</v>
      </c>
      <c r="G171" s="67" t="s">
        <v>74</v>
      </c>
      <c r="H171" s="67"/>
      <c r="I171" s="94">
        <v>0</v>
      </c>
      <c r="J171" s="94"/>
      <c r="K171" s="94">
        <v>0</v>
      </c>
      <c r="L171" s="94"/>
      <c r="M171" s="67" t="s">
        <v>74</v>
      </c>
      <c r="N171" s="67"/>
      <c r="O171" s="67" t="s">
        <v>72</v>
      </c>
      <c r="P171" s="67"/>
      <c r="Q171" s="67" t="s">
        <v>213</v>
      </c>
      <c r="R171" s="67"/>
      <c r="S171" s="94">
        <v>11307000</v>
      </c>
      <c r="T171" s="94"/>
      <c r="U171" s="94">
        <v>18000</v>
      </c>
      <c r="V171" s="94"/>
      <c r="W171" s="67" t="s">
        <v>97</v>
      </c>
    </row>
    <row r="172" spans="1:23" ht="21.75" customHeight="1" x14ac:dyDescent="0.4"/>
    <row r="173" spans="1:23" ht="21.75" customHeight="1" x14ac:dyDescent="0.4"/>
    <row r="174" spans="1:23" ht="21.75" customHeight="1" x14ac:dyDescent="0.4"/>
    <row r="175" spans="1:23" ht="21.75" customHeight="1" x14ac:dyDescent="0.4">
      <c r="A175" s="196">
        <v>5</v>
      </c>
      <c r="B175" s="196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</row>
    <row r="176" spans="1:23" ht="21.75" customHeight="1" x14ac:dyDescent="0.4"/>
    <row r="177" ht="21.75" customHeight="1" x14ac:dyDescent="0.4"/>
    <row r="178" ht="21.75" customHeight="1" x14ac:dyDescent="0.4"/>
    <row r="179" ht="21.75" customHeight="1" x14ac:dyDescent="0.4"/>
    <row r="180" ht="21.75" customHeight="1" x14ac:dyDescent="0.4"/>
    <row r="181" ht="21.75" customHeight="1" x14ac:dyDescent="0.4"/>
    <row r="182" ht="21.75" customHeight="1" x14ac:dyDescent="0.4"/>
    <row r="183" ht="21.75" customHeight="1" x14ac:dyDescent="0.4"/>
    <row r="184" ht="21.75" customHeight="1" x14ac:dyDescent="0.4"/>
    <row r="185" ht="21.75" customHeight="1" x14ac:dyDescent="0.4"/>
    <row r="186" ht="21.75" customHeight="1" x14ac:dyDescent="0.4"/>
    <row r="187" ht="21.75" customHeight="1" x14ac:dyDescent="0.4"/>
    <row r="188" ht="21.75" customHeight="1" x14ac:dyDescent="0.4"/>
    <row r="189" ht="21.75" customHeight="1" x14ac:dyDescent="0.4"/>
    <row r="190" ht="21.75" customHeight="1" x14ac:dyDescent="0.4"/>
    <row r="191" ht="21.75" customHeight="1" x14ac:dyDescent="0.4"/>
    <row r="192" ht="21.75" customHeight="1" x14ac:dyDescent="0.4"/>
    <row r="193" ht="21.75" customHeight="1" x14ac:dyDescent="0.4"/>
    <row r="194" ht="21.75" customHeight="1" x14ac:dyDescent="0.4"/>
    <row r="195" ht="21.75" customHeight="1" x14ac:dyDescent="0.4"/>
    <row r="196" ht="21.75" customHeight="1" x14ac:dyDescent="0.4"/>
    <row r="197" ht="21.75" customHeight="1" x14ac:dyDescent="0.4"/>
    <row r="198" ht="21.75" customHeight="1" x14ac:dyDescent="0.4"/>
    <row r="199" ht="21.75" customHeight="1" x14ac:dyDescent="0.4"/>
    <row r="200" ht="21.75" customHeight="1" x14ac:dyDescent="0.4"/>
    <row r="201" ht="21.75" customHeight="1" x14ac:dyDescent="0.4"/>
    <row r="202" ht="21.75" customHeight="1" x14ac:dyDescent="0.4"/>
    <row r="203" ht="21.75" customHeight="1" x14ac:dyDescent="0.4"/>
    <row r="204" ht="21.75" customHeight="1" x14ac:dyDescent="0.4"/>
    <row r="205" ht="21.75" customHeight="1" x14ac:dyDescent="0.4"/>
    <row r="206" ht="21.75" customHeight="1" x14ac:dyDescent="0.4"/>
    <row r="207" ht="21.75" customHeight="1" x14ac:dyDescent="0.4"/>
    <row r="208" ht="21.75" customHeight="1" x14ac:dyDescent="0.4"/>
    <row r="209" ht="21.75" customHeight="1" x14ac:dyDescent="0.4"/>
    <row r="210" ht="21.75" customHeight="1" x14ac:dyDescent="0.4"/>
    <row r="211" ht="21.75" customHeight="1" x14ac:dyDescent="0.4"/>
    <row r="212" ht="21.75" customHeight="1" x14ac:dyDescent="0.4"/>
  </sheetData>
  <mergeCells count="24">
    <mergeCell ref="O126:W126"/>
    <mergeCell ref="C126:M126"/>
    <mergeCell ref="A175:W175"/>
    <mergeCell ref="A119:W119"/>
    <mergeCell ref="A122:W122"/>
    <mergeCell ref="A121:W121"/>
    <mergeCell ref="A120:W120"/>
    <mergeCell ref="O47:W47"/>
    <mergeCell ref="C47:M47"/>
    <mergeCell ref="A79:W79"/>
    <mergeCell ref="A82:W82"/>
    <mergeCell ref="A81:W81"/>
    <mergeCell ref="A80:W80"/>
    <mergeCell ref="O86:W86"/>
    <mergeCell ref="C86:M86"/>
    <mergeCell ref="A3:W3"/>
    <mergeCell ref="A2:W2"/>
    <mergeCell ref="A1:W1"/>
    <mergeCell ref="A43:W43"/>
    <mergeCell ref="A42:W42"/>
    <mergeCell ref="A41:W41"/>
    <mergeCell ref="A40:W40"/>
    <mergeCell ref="O7:W7"/>
    <mergeCell ref="C7:M7"/>
  </mergeCells>
  <printOptions horizontalCentered="1"/>
  <pageMargins left="0" right="0" top="0" bottom="0" header="0" footer="0"/>
  <pageSetup scale="80" fitToWidth="0" orientation="landscape" r:id="rId1"/>
  <rowBreaks count="2" manualBreakCount="2">
    <brk id="40" max="22" man="1"/>
    <brk id="119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9"/>
  <sheetViews>
    <sheetView rightToLeft="1" view="pageBreakPreview" topLeftCell="B1" zoomScale="106" zoomScaleNormal="100" zoomScaleSheetLayoutView="106" workbookViewId="0">
      <selection activeCell="AF14" sqref="AF14:AF17"/>
    </sheetView>
  </sheetViews>
  <sheetFormatPr defaultRowHeight="12.75" x14ac:dyDescent="0.2"/>
  <cols>
    <col min="1" max="1" width="6.42578125" bestFit="1" customWidth="1"/>
    <col min="2" max="2" width="20.28515625" customWidth="1"/>
    <col min="3" max="3" width="1.28515625" customWidth="1"/>
    <col min="4" max="4" width="7.85546875" customWidth="1"/>
    <col min="5" max="5" width="1.28515625" customWidth="1"/>
    <col min="6" max="6" width="10" customWidth="1"/>
    <col min="7" max="7" width="1.28515625" hidden="1" customWidth="1"/>
    <col min="8" max="8" width="12.140625" customWidth="1"/>
    <col min="9" max="9" width="0.7109375" customWidth="1"/>
    <col min="10" max="10" width="11" bestFit="1" customWidth="1"/>
    <col min="11" max="11" width="0.85546875" customWidth="1"/>
    <col min="12" max="12" width="8" customWidth="1"/>
    <col min="13" max="13" width="0.85546875" customWidth="1"/>
    <col min="14" max="14" width="8.85546875" customWidth="1"/>
    <col min="15" max="15" width="0.85546875" customWidth="1"/>
    <col min="16" max="16" width="17.5703125" bestFit="1" customWidth="1"/>
    <col min="17" max="17" width="1.28515625" customWidth="1"/>
    <col min="18" max="18" width="17.7109375" bestFit="1" customWidth="1"/>
    <col min="19" max="19" width="1.28515625" customWidth="1"/>
    <col min="20" max="20" width="5.42578125" bestFit="1" customWidth="1"/>
    <col min="21" max="21" width="1.28515625" customWidth="1"/>
    <col min="22" max="22" width="12.85546875" bestFit="1" customWidth="1"/>
    <col min="23" max="23" width="1.28515625" customWidth="1"/>
    <col min="24" max="24" width="5.42578125" bestFit="1" customWidth="1"/>
    <col min="25" max="25" width="1.28515625" customWidth="1"/>
    <col min="26" max="26" width="10.28515625" bestFit="1" customWidth="1"/>
    <col min="27" max="27" width="0.42578125" customWidth="1"/>
    <col min="28" max="28" width="8.7109375" customWidth="1"/>
    <col min="29" max="29" width="0.5703125" customWidth="1"/>
    <col min="30" max="30" width="10.85546875" customWidth="1"/>
    <col min="31" max="31" width="0.85546875" customWidth="1"/>
    <col min="32" max="32" width="17.5703125" bestFit="1" customWidth="1"/>
    <col min="33" max="33" width="1" customWidth="1"/>
    <col min="34" max="34" width="17.7109375" bestFit="1" customWidth="1"/>
    <col min="35" max="35" width="1.28515625" customWidth="1"/>
    <col min="36" max="36" width="8.7109375" customWidth="1"/>
    <col min="37" max="37" width="0.28515625" customWidth="1"/>
  </cols>
  <sheetData>
    <row r="1" spans="1:36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</row>
    <row r="2" spans="1:36" ht="21.75" customHeight="1" x14ac:dyDescent="0.2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</row>
    <row r="3" spans="1:36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</row>
    <row r="4" spans="1:36" ht="36" customHeight="1" x14ac:dyDescent="0.2"/>
    <row r="5" spans="1:36" ht="33.75" customHeight="1" x14ac:dyDescent="0.2">
      <c r="A5" s="39" t="s">
        <v>767</v>
      </c>
      <c r="B5" s="179" t="s">
        <v>217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</row>
    <row r="6" spans="1:36" ht="33.75" customHeight="1" x14ac:dyDescent="0.2">
      <c r="A6" s="191" t="s">
        <v>218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 t="s">
        <v>7</v>
      </c>
      <c r="O6" s="191"/>
      <c r="P6" s="191"/>
      <c r="Q6" s="191"/>
      <c r="R6" s="191"/>
      <c r="T6" s="191" t="s">
        <v>8</v>
      </c>
      <c r="U6" s="191"/>
      <c r="V6" s="191"/>
      <c r="W6" s="191"/>
      <c r="X6" s="191"/>
      <c r="Y6" s="191"/>
      <c r="Z6" s="191"/>
      <c r="AB6" s="191" t="s">
        <v>9</v>
      </c>
      <c r="AC6" s="191"/>
      <c r="AD6" s="191"/>
      <c r="AE6" s="191"/>
      <c r="AF6" s="191"/>
      <c r="AG6" s="191"/>
      <c r="AH6" s="191"/>
      <c r="AI6" s="191"/>
      <c r="AJ6" s="191"/>
    </row>
    <row r="7" spans="1:36" ht="3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181" t="s">
        <v>10</v>
      </c>
      <c r="U7" s="181"/>
      <c r="V7" s="181"/>
      <c r="W7" s="3"/>
      <c r="X7" s="181" t="s">
        <v>11</v>
      </c>
      <c r="Y7" s="181"/>
      <c r="Z7" s="181"/>
      <c r="AB7" s="3"/>
      <c r="AC7" s="3"/>
      <c r="AD7" s="3"/>
      <c r="AE7" s="3"/>
      <c r="AF7" s="3"/>
      <c r="AG7" s="3"/>
      <c r="AH7" s="3"/>
      <c r="AI7" s="3"/>
      <c r="AJ7" s="3"/>
    </row>
    <row r="8" spans="1:36" s="121" customFormat="1" ht="61.5" customHeight="1" x14ac:dyDescent="0.2">
      <c r="A8" s="193" t="s">
        <v>219</v>
      </c>
      <c r="B8" s="193"/>
      <c r="C8" s="117"/>
      <c r="D8" s="118" t="s">
        <v>220</v>
      </c>
      <c r="E8" s="117"/>
      <c r="F8" s="118" t="s">
        <v>221</v>
      </c>
      <c r="G8" s="117"/>
      <c r="H8" s="118" t="s">
        <v>222</v>
      </c>
      <c r="I8" s="117"/>
      <c r="J8" s="118" t="s">
        <v>223</v>
      </c>
      <c r="K8" s="117"/>
      <c r="L8" s="118" t="s">
        <v>224</v>
      </c>
      <c r="M8" s="117"/>
      <c r="N8" s="118" t="s">
        <v>13</v>
      </c>
      <c r="O8" s="117"/>
      <c r="P8" s="118" t="s">
        <v>14</v>
      </c>
      <c r="Q8" s="117"/>
      <c r="R8" s="118" t="s">
        <v>15</v>
      </c>
      <c r="S8" s="117"/>
      <c r="T8" s="119" t="s">
        <v>13</v>
      </c>
      <c r="U8" s="120"/>
      <c r="V8" s="119" t="s">
        <v>14</v>
      </c>
      <c r="W8" s="117"/>
      <c r="X8" s="119" t="s">
        <v>13</v>
      </c>
      <c r="Y8" s="120"/>
      <c r="Z8" s="119" t="s">
        <v>16</v>
      </c>
      <c r="AA8" s="117"/>
      <c r="AB8" s="118" t="s">
        <v>13</v>
      </c>
      <c r="AC8" s="117"/>
      <c r="AD8" s="118" t="s">
        <v>17</v>
      </c>
      <c r="AE8" s="117"/>
      <c r="AF8" s="118" t="s">
        <v>14</v>
      </c>
      <c r="AG8" s="117"/>
      <c r="AH8" s="118" t="s">
        <v>15</v>
      </c>
      <c r="AI8" s="117"/>
      <c r="AJ8" s="122" t="s">
        <v>18</v>
      </c>
    </row>
    <row r="9" spans="1:36" s="95" customFormat="1" ht="33.75" customHeight="1" x14ac:dyDescent="0.2">
      <c r="A9" s="194" t="s">
        <v>225</v>
      </c>
      <c r="B9" s="194"/>
      <c r="D9" s="103" t="s">
        <v>226</v>
      </c>
      <c r="E9" s="104"/>
      <c r="F9" s="103" t="s">
        <v>226</v>
      </c>
      <c r="G9" s="104"/>
      <c r="H9" s="103" t="s">
        <v>227</v>
      </c>
      <c r="I9" s="104"/>
      <c r="J9" s="103" t="s">
        <v>228</v>
      </c>
      <c r="K9" s="104"/>
      <c r="L9" s="106">
        <v>23</v>
      </c>
      <c r="M9" s="104"/>
      <c r="N9" s="106">
        <v>71000</v>
      </c>
      <c r="P9" s="97">
        <v>71012868750</v>
      </c>
      <c r="R9" s="97">
        <v>70987131250</v>
      </c>
      <c r="T9" s="106">
        <v>0</v>
      </c>
      <c r="U9" s="104"/>
      <c r="V9" s="106">
        <v>0</v>
      </c>
      <c r="W9" s="104"/>
      <c r="X9" s="106">
        <v>0</v>
      </c>
      <c r="Y9" s="104"/>
      <c r="Z9" s="106">
        <v>0</v>
      </c>
      <c r="AB9" s="106">
        <v>71000</v>
      </c>
      <c r="AC9" s="104"/>
      <c r="AD9" s="106">
        <v>1000000</v>
      </c>
      <c r="AF9" s="97">
        <v>71012868750</v>
      </c>
      <c r="AH9" s="97">
        <v>70987131250</v>
      </c>
      <c r="AJ9" s="105">
        <v>1.6</v>
      </c>
    </row>
    <row r="10" spans="1:36" s="95" customFormat="1" ht="33.75" customHeight="1" x14ac:dyDescent="0.2">
      <c r="A10" s="195" t="s">
        <v>229</v>
      </c>
      <c r="B10" s="195"/>
      <c r="D10" s="51" t="s">
        <v>226</v>
      </c>
      <c r="E10" s="104"/>
      <c r="F10" s="51" t="s">
        <v>226</v>
      </c>
      <c r="G10" s="104"/>
      <c r="H10" s="51" t="s">
        <v>230</v>
      </c>
      <c r="I10" s="104"/>
      <c r="J10" s="51" t="s">
        <v>231</v>
      </c>
      <c r="K10" s="104"/>
      <c r="L10" s="108">
        <v>23</v>
      </c>
      <c r="M10" s="104"/>
      <c r="N10" s="108">
        <v>380000</v>
      </c>
      <c r="P10" s="99">
        <v>380056473416</v>
      </c>
      <c r="R10" s="99">
        <v>379931125000</v>
      </c>
      <c r="T10" s="108">
        <v>0</v>
      </c>
      <c r="U10" s="104"/>
      <c r="V10" s="108">
        <v>0</v>
      </c>
      <c r="W10" s="104"/>
      <c r="X10" s="108">
        <v>0</v>
      </c>
      <c r="Y10" s="104"/>
      <c r="Z10" s="108">
        <v>0</v>
      </c>
      <c r="AB10" s="108">
        <v>380000</v>
      </c>
      <c r="AC10" s="104"/>
      <c r="AD10" s="108">
        <v>1052631</v>
      </c>
      <c r="AF10" s="99">
        <v>380056473416</v>
      </c>
      <c r="AH10" s="99">
        <v>399927280039</v>
      </c>
      <c r="AJ10" s="107">
        <v>9.01</v>
      </c>
    </row>
    <row r="11" spans="1:36" s="95" customFormat="1" ht="33.75" customHeight="1" x14ac:dyDescent="0.2">
      <c r="A11" s="192" t="s">
        <v>232</v>
      </c>
      <c r="B11" s="192"/>
      <c r="D11" s="112" t="s">
        <v>226</v>
      </c>
      <c r="E11" s="104"/>
      <c r="F11" s="112" t="s">
        <v>226</v>
      </c>
      <c r="G11" s="104"/>
      <c r="H11" s="112" t="s">
        <v>233</v>
      </c>
      <c r="I11" s="104"/>
      <c r="J11" s="112" t="s">
        <v>234</v>
      </c>
      <c r="K11" s="104"/>
      <c r="L11" s="113">
        <v>23</v>
      </c>
      <c r="M11" s="104"/>
      <c r="N11" s="113">
        <v>600000</v>
      </c>
      <c r="P11" s="101">
        <v>600102627550</v>
      </c>
      <c r="R11" s="101">
        <v>599891250000</v>
      </c>
      <c r="T11" s="110">
        <v>0</v>
      </c>
      <c r="U11" s="104"/>
      <c r="V11" s="110">
        <v>0</v>
      </c>
      <c r="W11" s="104"/>
      <c r="X11" s="110">
        <v>0</v>
      </c>
      <c r="Y11" s="104"/>
      <c r="Z11" s="110">
        <v>0</v>
      </c>
      <c r="AB11" s="113">
        <v>600000</v>
      </c>
      <c r="AC11" s="104"/>
      <c r="AD11" s="113">
        <v>1100000</v>
      </c>
      <c r="AF11" s="101">
        <v>600102627550</v>
      </c>
      <c r="AH11" s="101">
        <v>659880375000</v>
      </c>
      <c r="AJ11" s="109">
        <v>14.87</v>
      </c>
    </row>
    <row r="12" spans="1:36" s="95" customFormat="1" ht="33.75" customHeight="1" thickBot="1" x14ac:dyDescent="0.25">
      <c r="A12" s="187" t="s">
        <v>62</v>
      </c>
      <c r="B12" s="187"/>
      <c r="D12" s="114"/>
      <c r="E12" s="115"/>
      <c r="F12" s="114"/>
      <c r="G12" s="115"/>
      <c r="H12" s="114"/>
      <c r="I12" s="115"/>
      <c r="J12" s="114"/>
      <c r="K12" s="115"/>
      <c r="L12" s="114"/>
      <c r="M12" s="115"/>
      <c r="N12" s="114"/>
      <c r="P12" s="102">
        <v>1051171969716</v>
      </c>
      <c r="R12" s="102">
        <v>1050809506250</v>
      </c>
      <c r="T12" s="111">
        <v>0</v>
      </c>
      <c r="U12" s="104"/>
      <c r="V12" s="111">
        <v>0</v>
      </c>
      <c r="W12" s="104"/>
      <c r="X12" s="111">
        <v>0</v>
      </c>
      <c r="Y12" s="104"/>
      <c r="Z12" s="111">
        <v>0</v>
      </c>
      <c r="AB12" s="114"/>
      <c r="AC12" s="115"/>
      <c r="AD12" s="114"/>
      <c r="AF12" s="102">
        <v>1051171969716</v>
      </c>
      <c r="AH12" s="102">
        <v>1130794786289</v>
      </c>
      <c r="AJ12" s="116">
        <v>25.48</v>
      </c>
    </row>
    <row r="13" spans="1:36" ht="13.5" thickTop="1" x14ac:dyDescent="0.2"/>
    <row r="17" spans="1:36" x14ac:dyDescent="0.2">
      <c r="AF17" s="48"/>
    </row>
    <row r="19" spans="1:36" ht="34.5" customHeight="1" x14ac:dyDescent="0.2">
      <c r="A19" s="189">
        <v>6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</row>
  </sheetData>
  <mergeCells count="16">
    <mergeCell ref="A19:AJ19"/>
    <mergeCell ref="A1:AJ1"/>
    <mergeCell ref="A2:AJ2"/>
    <mergeCell ref="A3:AJ3"/>
    <mergeCell ref="B5:AJ5"/>
    <mergeCell ref="A6:M6"/>
    <mergeCell ref="N6:R6"/>
    <mergeCell ref="T6:Z6"/>
    <mergeCell ref="AB6:AJ6"/>
    <mergeCell ref="A11:B11"/>
    <mergeCell ref="A12:B12"/>
    <mergeCell ref="T7:V7"/>
    <mergeCell ref="X7:Z7"/>
    <mergeCell ref="A8:B8"/>
    <mergeCell ref="A9:B9"/>
    <mergeCell ref="A10:B10"/>
  </mergeCells>
  <printOptions horizontalCentered="1"/>
  <pageMargins left="0" right="0" top="0" bottom="0" header="0" footer="0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rightToLeft="1" view="pageBreakPreview" zoomScale="96" zoomScaleNormal="100" zoomScaleSheetLayoutView="96" workbookViewId="0">
      <selection activeCell="T10" sqref="T1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0.28515625" bestFit="1" customWidth="1"/>
    <col min="14" max="14" width="0.28515625" customWidth="1"/>
  </cols>
  <sheetData>
    <row r="1" spans="1:13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1.75" customHeight="1" x14ac:dyDescent="0.2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ht="21.7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2.25" customHeight="1" x14ac:dyDescent="0.2">
      <c r="A5" s="179" t="s">
        <v>235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32.25" customHeight="1" x14ac:dyDescent="0.2">
      <c r="A6" s="179" t="s">
        <v>236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1:13" ht="32.25" customHeight="1" x14ac:dyDescent="0.2"/>
    <row r="8" spans="1:13" ht="32.25" customHeight="1" x14ac:dyDescent="0.2">
      <c r="C8" s="191" t="s">
        <v>9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</row>
    <row r="9" spans="1:13" ht="32.25" customHeight="1" x14ac:dyDescent="0.2">
      <c r="A9" s="2" t="s">
        <v>237</v>
      </c>
      <c r="C9" s="4" t="s">
        <v>13</v>
      </c>
      <c r="D9" s="3"/>
      <c r="E9" s="4" t="s">
        <v>238</v>
      </c>
      <c r="F9" s="3"/>
      <c r="G9" s="4" t="s">
        <v>239</v>
      </c>
      <c r="H9" s="3"/>
      <c r="I9" s="4" t="s">
        <v>240</v>
      </c>
      <c r="J9" s="3"/>
      <c r="K9" s="4" t="s">
        <v>241</v>
      </c>
      <c r="L9" s="3"/>
      <c r="M9" s="4" t="s">
        <v>242</v>
      </c>
    </row>
    <row r="10" spans="1:13" s="95" customFormat="1" ht="32.25" customHeight="1" x14ac:dyDescent="0.2">
      <c r="A10" s="58" t="s">
        <v>229</v>
      </c>
      <c r="C10" s="97">
        <v>380000</v>
      </c>
      <c r="E10" s="97">
        <v>966885</v>
      </c>
      <c r="G10" s="97">
        <v>1052631</v>
      </c>
      <c r="I10" s="96" t="s">
        <v>243</v>
      </c>
      <c r="K10" s="97">
        <v>399927280039</v>
      </c>
      <c r="M10" s="58" t="s">
        <v>244</v>
      </c>
    </row>
    <row r="11" spans="1:13" s="95" customFormat="1" ht="32.25" customHeight="1" x14ac:dyDescent="0.2">
      <c r="A11" s="59" t="s">
        <v>232</v>
      </c>
      <c r="C11" s="99">
        <v>600000</v>
      </c>
      <c r="E11" s="99">
        <v>1000000</v>
      </c>
      <c r="G11" s="99">
        <v>1100000</v>
      </c>
      <c r="I11" s="98" t="s">
        <v>245</v>
      </c>
      <c r="K11" s="99">
        <v>659880375000</v>
      </c>
      <c r="M11" s="59" t="s">
        <v>244</v>
      </c>
    </row>
    <row r="12" spans="1:13" s="95" customFormat="1" ht="32.25" customHeight="1" x14ac:dyDescent="0.2">
      <c r="A12" s="100" t="s">
        <v>225</v>
      </c>
      <c r="C12" s="114">
        <v>71000</v>
      </c>
      <c r="E12" s="114">
        <v>1000000</v>
      </c>
      <c r="G12" s="114">
        <v>1000000</v>
      </c>
      <c r="I12" s="123" t="s">
        <v>246</v>
      </c>
      <c r="K12" s="101">
        <v>70987131250</v>
      </c>
      <c r="M12" s="124" t="s">
        <v>244</v>
      </c>
    </row>
    <row r="13" spans="1:13" s="95" customFormat="1" ht="21.75" customHeight="1" x14ac:dyDescent="0.2">
      <c r="A13" s="14" t="s">
        <v>62</v>
      </c>
      <c r="C13" s="114"/>
      <c r="D13" s="115"/>
      <c r="E13" s="114"/>
      <c r="F13" s="115"/>
      <c r="G13" s="114"/>
      <c r="H13" s="115"/>
      <c r="I13" s="114"/>
      <c r="K13" s="102">
        <v>1130794786289</v>
      </c>
      <c r="M13" s="114"/>
    </row>
    <row r="21" spans="1:13" ht="23.25" customHeight="1" x14ac:dyDescent="0.2">
      <c r="A21" s="188">
        <v>7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</sheetData>
  <mergeCells count="7">
    <mergeCell ref="A21:M21"/>
    <mergeCell ref="C8:M8"/>
    <mergeCell ref="A1:M1"/>
    <mergeCell ref="A2:M2"/>
    <mergeCell ref="A3:M3"/>
    <mergeCell ref="A5:M5"/>
    <mergeCell ref="A6:M6"/>
  </mergeCells>
  <printOptions horizontalCentered="1"/>
  <pageMargins left="0" right="0" top="0" bottom="0" header="0" footer="0"/>
  <pageSetup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rightToLeft="1" view="pageBreakPreview" zoomScaleNormal="100" zoomScaleSheetLayoutView="100" workbookViewId="0">
      <selection activeCell="J18" sqref="J18"/>
    </sheetView>
  </sheetViews>
  <sheetFormatPr defaultRowHeight="12.75" x14ac:dyDescent="0.2"/>
  <cols>
    <col min="1" max="1" width="6.28515625" bestFit="1" customWidth="1"/>
    <col min="2" max="2" width="54" customWidth="1"/>
    <col min="3" max="3" width="1.28515625" customWidth="1"/>
    <col min="4" max="4" width="15.855468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2.42578125" style="125" customWidth="1"/>
    <col min="13" max="13" width="0.28515625" customWidth="1"/>
  </cols>
  <sheetData>
    <row r="1" spans="1:12" ht="24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4" customHeight="1" x14ac:dyDescent="0.2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4" customHeight="1" x14ac:dyDescent="0.2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ht="14.45" customHeight="1" x14ac:dyDescent="0.2"/>
    <row r="5" spans="1:12" ht="24" x14ac:dyDescent="0.2">
      <c r="A5" s="39" t="s">
        <v>216</v>
      </c>
      <c r="B5" s="179" t="s">
        <v>247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ht="21" x14ac:dyDescent="0.2">
      <c r="D6" s="2" t="s">
        <v>7</v>
      </c>
      <c r="F6" s="191" t="s">
        <v>8</v>
      </c>
      <c r="G6" s="191"/>
      <c r="H6" s="191"/>
      <c r="J6" s="182" t="s">
        <v>9</v>
      </c>
      <c r="K6" s="182"/>
      <c r="L6" s="182"/>
    </row>
    <row r="7" spans="1:12" ht="38.25" customHeight="1" x14ac:dyDescent="0.2">
      <c r="A7" s="191" t="s">
        <v>248</v>
      </c>
      <c r="B7" s="191"/>
      <c r="D7" s="2" t="s">
        <v>249</v>
      </c>
      <c r="F7" s="2" t="s">
        <v>250</v>
      </c>
      <c r="H7" s="2" t="s">
        <v>251</v>
      </c>
      <c r="J7" s="2" t="s">
        <v>249</v>
      </c>
      <c r="L7" s="126" t="s">
        <v>18</v>
      </c>
    </row>
    <row r="8" spans="1:12" s="95" customFormat="1" ht="26.25" customHeight="1" x14ac:dyDescent="0.2">
      <c r="A8" s="194" t="s">
        <v>252</v>
      </c>
      <c r="B8" s="194"/>
      <c r="D8" s="97">
        <v>19020459987</v>
      </c>
      <c r="F8" s="97">
        <v>197384206949</v>
      </c>
      <c r="H8" s="97">
        <v>214158544298</v>
      </c>
      <c r="J8" s="97">
        <v>2246122638</v>
      </c>
      <c r="L8" s="127">
        <f>(J8/سهام!$AC$9)*100</f>
        <v>6.2084151173253971E-2</v>
      </c>
    </row>
    <row r="9" spans="1:12" s="95" customFormat="1" ht="26.25" customHeight="1" x14ac:dyDescent="0.2">
      <c r="A9" s="195" t="s">
        <v>253</v>
      </c>
      <c r="B9" s="195"/>
      <c r="D9" s="99">
        <v>5113744504</v>
      </c>
      <c r="F9" s="99">
        <v>10506353955</v>
      </c>
      <c r="H9" s="99">
        <v>14144834922</v>
      </c>
      <c r="J9" s="99">
        <v>1475263537</v>
      </c>
      <c r="L9" s="128">
        <f>(J9/سهام!$AC$9)*100</f>
        <v>4.0777152102901941E-2</v>
      </c>
    </row>
    <row r="10" spans="1:12" s="95" customFormat="1" ht="26.25" customHeight="1" x14ac:dyDescent="0.2">
      <c r="A10" s="195" t="s">
        <v>254</v>
      </c>
      <c r="B10" s="195"/>
      <c r="D10" s="99">
        <v>62000000000</v>
      </c>
      <c r="F10" s="99">
        <v>0</v>
      </c>
      <c r="H10" s="99">
        <v>17500000000</v>
      </c>
      <c r="J10" s="99">
        <v>44500000000</v>
      </c>
      <c r="L10" s="128">
        <f>(J10/سهام!$AC$9)*100</f>
        <v>1.230006180637498</v>
      </c>
    </row>
    <row r="11" spans="1:12" s="95" customFormat="1" ht="26.25" customHeight="1" x14ac:dyDescent="0.2">
      <c r="A11" s="195" t="s">
        <v>255</v>
      </c>
      <c r="B11" s="195"/>
      <c r="D11" s="99">
        <v>782771484</v>
      </c>
      <c r="F11" s="99">
        <v>3310092</v>
      </c>
      <c r="H11" s="99">
        <v>0</v>
      </c>
      <c r="J11" s="99">
        <v>786081576</v>
      </c>
      <c r="L11" s="128">
        <f>(J11/سهام!$AC$9)*100</f>
        <v>2.1727757235174498E-2</v>
      </c>
    </row>
    <row r="12" spans="1:12" s="95" customFormat="1" ht="26.25" customHeight="1" x14ac:dyDescent="0.2">
      <c r="A12" s="195" t="s">
        <v>256</v>
      </c>
      <c r="B12" s="195"/>
      <c r="D12" s="99">
        <v>501521</v>
      </c>
      <c r="F12" s="99">
        <v>2121</v>
      </c>
      <c r="H12" s="99">
        <v>0</v>
      </c>
      <c r="J12" s="99">
        <v>503642</v>
      </c>
      <c r="L12" s="128">
        <f>(J12/سهام!$AC$9)*100</f>
        <v>1.3920961187160242E-5</v>
      </c>
    </row>
    <row r="13" spans="1:12" s="95" customFormat="1" ht="26.25" customHeight="1" x14ac:dyDescent="0.2">
      <c r="A13" s="195" t="s">
        <v>257</v>
      </c>
      <c r="B13" s="195"/>
      <c r="D13" s="99">
        <v>50000000000</v>
      </c>
      <c r="F13" s="99">
        <v>0</v>
      </c>
      <c r="H13" s="99">
        <v>0</v>
      </c>
      <c r="J13" s="99">
        <v>50000000000</v>
      </c>
      <c r="L13" s="128">
        <f>(J13/سهام!$AC$9)*100</f>
        <v>1.3820294164466269</v>
      </c>
    </row>
    <row r="14" spans="1:12" s="95" customFormat="1" ht="26.25" customHeight="1" x14ac:dyDescent="0.2">
      <c r="A14" s="195" t="s">
        <v>258</v>
      </c>
      <c r="B14" s="195"/>
      <c r="D14" s="99">
        <v>17000000000</v>
      </c>
      <c r="F14" s="99">
        <v>0</v>
      </c>
      <c r="H14" s="99">
        <v>0</v>
      </c>
      <c r="J14" s="99">
        <v>17000000000</v>
      </c>
      <c r="L14" s="128">
        <f>(J14/سهام!$AC$9)*100</f>
        <v>0.46989000159185318</v>
      </c>
    </row>
    <row r="15" spans="1:12" s="95" customFormat="1" ht="26.25" customHeight="1" x14ac:dyDescent="0.2">
      <c r="A15" s="195" t="s">
        <v>259</v>
      </c>
      <c r="B15" s="195"/>
      <c r="D15" s="99">
        <v>60000000000</v>
      </c>
      <c r="F15" s="99">
        <v>0</v>
      </c>
      <c r="H15" s="99">
        <v>0</v>
      </c>
      <c r="J15" s="99">
        <v>60000000000</v>
      </c>
      <c r="L15" s="128">
        <f>(J15/سهام!$AC$9)*100</f>
        <v>1.6584352997359524</v>
      </c>
    </row>
    <row r="16" spans="1:12" s="95" customFormat="1" ht="26.25" customHeight="1" x14ac:dyDescent="0.2">
      <c r="A16" s="195" t="s">
        <v>260</v>
      </c>
      <c r="B16" s="195"/>
      <c r="D16" s="99">
        <v>125600</v>
      </c>
      <c r="F16" s="99">
        <v>0</v>
      </c>
      <c r="H16" s="99">
        <v>0</v>
      </c>
      <c r="J16" s="99">
        <v>125600</v>
      </c>
      <c r="L16" s="128">
        <f>(J16/سهام!$AC$9)*100</f>
        <v>3.4716578941139269E-6</v>
      </c>
    </row>
    <row r="17" spans="1:12" s="95" customFormat="1" ht="26.25" customHeight="1" x14ac:dyDescent="0.2">
      <c r="A17" s="192" t="s">
        <v>261</v>
      </c>
      <c r="B17" s="192"/>
      <c r="D17" s="101">
        <v>0</v>
      </c>
      <c r="F17" s="101">
        <v>100000000000</v>
      </c>
      <c r="H17" s="101">
        <v>0</v>
      </c>
      <c r="J17" s="101">
        <v>100000000000</v>
      </c>
      <c r="L17" s="128">
        <f>(J17/سهام!$AC$9)*100</f>
        <v>2.7640588328932538</v>
      </c>
    </row>
    <row r="18" spans="1:12" s="95" customFormat="1" ht="21" x14ac:dyDescent="0.2">
      <c r="A18" s="187" t="s">
        <v>62</v>
      </c>
      <c r="B18" s="187"/>
      <c r="D18" s="102">
        <f>SUM(D8:D17)</f>
        <v>213917603096</v>
      </c>
      <c r="F18" s="102">
        <f>SUM(F8:F17)</f>
        <v>307893873117</v>
      </c>
      <c r="H18" s="102">
        <f>SUM(H8:H17)</f>
        <v>245803379220</v>
      </c>
      <c r="J18" s="102">
        <f>SUM(J8:J17)</f>
        <v>276008096993</v>
      </c>
      <c r="L18" s="129">
        <f>SUM(L8:L17)</f>
        <v>7.6290261844355953</v>
      </c>
    </row>
    <row r="24" spans="1:12" ht="29.25" customHeight="1" x14ac:dyDescent="0.2">
      <c r="A24" s="196">
        <v>8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</sheetData>
  <mergeCells count="19">
    <mergeCell ref="A12:B12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  <mergeCell ref="A13:B13"/>
    <mergeCell ref="A14:B14"/>
    <mergeCell ref="A15:B15"/>
    <mergeCell ref="A16:B16"/>
    <mergeCell ref="A24:L24"/>
    <mergeCell ref="A17:B17"/>
    <mergeCell ref="A18:B18"/>
  </mergeCells>
  <printOptions horizontalCentered="1"/>
  <pageMargins left="0" right="0" top="0" bottom="0" header="0" footer="0"/>
  <pageSetup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rightToLeft="1" view="pageBreakPreview" zoomScaleNormal="100" zoomScaleSheetLayoutView="100" workbookViewId="0">
      <selection activeCell="F32" sqref="F32"/>
    </sheetView>
  </sheetViews>
  <sheetFormatPr defaultRowHeight="12.75" x14ac:dyDescent="0.2"/>
  <cols>
    <col min="1" max="1" width="3.85546875" bestFit="1" customWidth="1"/>
    <col min="2" max="2" width="54.28515625" customWidth="1"/>
    <col min="3" max="3" width="1.28515625" customWidth="1"/>
    <col min="4" max="4" width="8.28515625" bestFit="1" customWidth="1"/>
    <col min="5" max="5" width="1.28515625" customWidth="1"/>
    <col min="6" max="6" width="21.1406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2" max="12" width="40.7109375" bestFit="1" customWidth="1"/>
    <col min="13" max="13" width="16.140625" bestFit="1" customWidth="1"/>
  </cols>
  <sheetData>
    <row r="1" spans="1:14" s="131" customFormat="1" ht="24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4" s="131" customFormat="1" ht="24" x14ac:dyDescent="0.25">
      <c r="A2" s="198" t="s">
        <v>262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4" s="131" customFormat="1" ht="24" x14ac:dyDescent="0.25">
      <c r="A3" s="198" t="s">
        <v>2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4" ht="14.45" customHeight="1" x14ac:dyDescent="0.2"/>
    <row r="5" spans="1:14" ht="29.1" customHeight="1" x14ac:dyDescent="0.2">
      <c r="A5" s="1" t="s">
        <v>263</v>
      </c>
      <c r="B5" s="179" t="s">
        <v>264</v>
      </c>
      <c r="C5" s="179"/>
      <c r="D5" s="179"/>
      <c r="E5" s="179"/>
      <c r="F5" s="179"/>
      <c r="G5" s="179"/>
      <c r="H5" s="179"/>
      <c r="I5" s="179"/>
      <c r="J5" s="179"/>
    </row>
    <row r="6" spans="1:14" ht="14.45" customHeight="1" x14ac:dyDescent="0.2"/>
    <row r="7" spans="1:14" ht="33" customHeight="1" x14ac:dyDescent="0.2">
      <c r="A7" s="191" t="s">
        <v>265</v>
      </c>
      <c r="B7" s="191"/>
      <c r="D7" s="2" t="s">
        <v>266</v>
      </c>
      <c r="F7" s="2" t="s">
        <v>249</v>
      </c>
      <c r="H7" s="2" t="s">
        <v>267</v>
      </c>
      <c r="J7" s="2" t="s">
        <v>268</v>
      </c>
    </row>
    <row r="8" spans="1:14" ht="21.75" customHeight="1" x14ac:dyDescent="0.2">
      <c r="A8" s="183" t="s">
        <v>269</v>
      </c>
      <c r="B8" s="183"/>
      <c r="D8" s="91" t="s">
        <v>270</v>
      </c>
      <c r="F8" s="30">
        <f>'1-2'!T495</f>
        <v>41937980295</v>
      </c>
      <c r="H8" s="7">
        <v>233.18</v>
      </c>
      <c r="J8" s="7">
        <v>-9.57</v>
      </c>
      <c r="L8" s="42"/>
      <c r="M8" s="42"/>
    </row>
    <row r="9" spans="1:14" ht="21.75" customHeight="1" x14ac:dyDescent="0.2">
      <c r="A9" s="8" t="s">
        <v>272</v>
      </c>
      <c r="B9" s="8"/>
      <c r="D9" s="67" t="s">
        <v>271</v>
      </c>
      <c r="F9" s="31">
        <f>'2-2'!R14</f>
        <v>235999229499</v>
      </c>
      <c r="H9" s="10">
        <v>-58.46</v>
      </c>
      <c r="J9" s="10">
        <v>2.4</v>
      </c>
      <c r="L9" s="43"/>
      <c r="M9" s="44"/>
    </row>
    <row r="10" spans="1:14" ht="21.75" customHeight="1" x14ac:dyDescent="0.2">
      <c r="A10" s="8" t="s">
        <v>274</v>
      </c>
      <c r="B10" s="8"/>
      <c r="D10" s="67" t="s">
        <v>273</v>
      </c>
      <c r="F10" s="31">
        <f>'3-2'!H18</f>
        <v>28789991903</v>
      </c>
      <c r="H10" s="10">
        <v>-3.7</v>
      </c>
      <c r="J10" s="10">
        <v>0.15</v>
      </c>
      <c r="L10" s="43"/>
      <c r="M10" s="44"/>
      <c r="N10" s="48"/>
    </row>
    <row r="11" spans="1:14" ht="21.75" customHeight="1" x14ac:dyDescent="0.2">
      <c r="A11" s="186" t="s">
        <v>276</v>
      </c>
      <c r="B11" s="186"/>
      <c r="D11" s="67" t="s">
        <v>275</v>
      </c>
      <c r="F11" s="32">
        <f>'4-2'!F11</f>
        <v>216970212</v>
      </c>
      <c r="H11" s="13">
        <v>-0.12</v>
      </c>
      <c r="J11" s="13">
        <v>0</v>
      </c>
      <c r="L11" s="43"/>
      <c r="M11" s="44"/>
    </row>
    <row r="12" spans="1:14" ht="21.75" customHeight="1" x14ac:dyDescent="0.2">
      <c r="A12" s="187" t="s">
        <v>62</v>
      </c>
      <c r="B12" s="187"/>
      <c r="D12" s="145"/>
      <c r="F12" s="33">
        <f>SUM(F8:F11)</f>
        <v>306944171909</v>
      </c>
      <c r="H12" s="16">
        <v>170.9</v>
      </c>
      <c r="J12" s="16">
        <v>-7.02</v>
      </c>
      <c r="L12" s="43"/>
      <c r="M12" s="44"/>
      <c r="N12" s="48"/>
    </row>
    <row r="13" spans="1:14" ht="21" customHeight="1" x14ac:dyDescent="0.2">
      <c r="L13" s="43"/>
      <c r="M13" s="44"/>
    </row>
    <row r="14" spans="1:14" x14ac:dyDescent="0.2">
      <c r="L14" s="45"/>
      <c r="M14" s="46"/>
    </row>
    <row r="16" spans="1:14" x14ac:dyDescent="0.2">
      <c r="M16" s="47"/>
    </row>
    <row r="17" spans="1:10" ht="15.75" x14ac:dyDescent="0.2">
      <c r="A17" s="197">
        <v>9</v>
      </c>
      <c r="B17" s="197"/>
      <c r="C17" s="197"/>
      <c r="D17" s="197"/>
      <c r="E17" s="197"/>
      <c r="F17" s="197"/>
      <c r="G17" s="197"/>
      <c r="H17" s="197"/>
      <c r="I17" s="197"/>
      <c r="J17" s="197"/>
    </row>
  </sheetData>
  <mergeCells count="9">
    <mergeCell ref="A17:J17"/>
    <mergeCell ref="A1:J1"/>
    <mergeCell ref="A2:J2"/>
    <mergeCell ref="A3:J3"/>
    <mergeCell ref="B5:J5"/>
    <mergeCell ref="A7:B7"/>
    <mergeCell ref="A12:B12"/>
    <mergeCell ref="A8:B8"/>
    <mergeCell ref="A11:B11"/>
  </mergeCells>
  <printOptions horizontalCentered="1"/>
  <pageMargins left="0" right="0" top="0" bottom="0" header="0" footer="0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08"/>
  <sheetViews>
    <sheetView rightToLeft="1" view="pageBreakPreview" topLeftCell="A475" zoomScaleNormal="100" zoomScaleSheetLayoutView="100" workbookViewId="0">
      <selection activeCell="L498" sqref="L498:T504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17.5703125" style="34" customWidth="1"/>
    <col min="5" max="5" width="1" style="34" customWidth="1"/>
    <col min="6" max="6" width="18.42578125" style="34" bestFit="1" customWidth="1"/>
    <col min="7" max="7" width="1.28515625" style="34" customWidth="1"/>
    <col min="8" max="8" width="16.42578125" style="34" customWidth="1"/>
    <col min="9" max="9" width="1.28515625" style="34" customWidth="1"/>
    <col min="10" max="10" width="18.42578125" style="34" bestFit="1" customWidth="1"/>
    <col min="11" max="11" width="1.28515625" style="34" customWidth="1"/>
    <col min="12" max="12" width="10.140625" style="139" customWidth="1"/>
    <col min="13" max="13" width="1.28515625" style="34" customWidth="1"/>
    <col min="14" max="14" width="17.42578125" style="34" customWidth="1"/>
    <col min="15" max="15" width="0.7109375" style="34" customWidth="1"/>
    <col min="16" max="16" width="18.28515625" style="34" bestFit="1" customWidth="1"/>
    <col min="17" max="17" width="1.28515625" style="34" customWidth="1"/>
    <col min="18" max="18" width="17.7109375" style="55" bestFit="1" customWidth="1"/>
    <col min="19" max="19" width="1.28515625" style="34" customWidth="1"/>
    <col min="20" max="20" width="19.5703125" style="34" customWidth="1"/>
    <col min="21" max="21" width="1" customWidth="1"/>
    <col min="22" max="22" width="10.28515625" style="132" customWidth="1"/>
    <col min="23" max="23" width="0.28515625" customWidth="1"/>
  </cols>
  <sheetData>
    <row r="1" spans="1:22" ht="21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2" ht="21" customHeight="1" x14ac:dyDescent="0.2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ht="21" customHeight="1" x14ac:dyDescent="0.2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1:22" ht="9.75" customHeight="1" x14ac:dyDescent="0.2"/>
    <row r="5" spans="1:22" ht="20.25" customHeight="1" x14ac:dyDescent="0.2">
      <c r="A5" s="1" t="s">
        <v>277</v>
      </c>
      <c r="B5" s="179" t="s">
        <v>278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2" ht="25.5" customHeight="1" x14ac:dyDescent="0.2">
      <c r="D6" s="200" t="s">
        <v>279</v>
      </c>
      <c r="E6" s="200"/>
      <c r="F6" s="200"/>
      <c r="G6" s="200"/>
      <c r="H6" s="200"/>
      <c r="I6" s="200"/>
      <c r="J6" s="200"/>
      <c r="K6" s="200"/>
      <c r="L6" s="200"/>
      <c r="N6" s="191" t="s">
        <v>280</v>
      </c>
      <c r="O6" s="191"/>
      <c r="P6" s="191"/>
      <c r="Q6" s="191"/>
      <c r="R6" s="191"/>
      <c r="S6" s="191"/>
      <c r="T6" s="191"/>
      <c r="U6" s="191"/>
      <c r="V6" s="191"/>
    </row>
    <row r="7" spans="1:22" ht="14.45" customHeight="1" x14ac:dyDescent="0.2">
      <c r="D7" s="35"/>
      <c r="E7" s="35"/>
      <c r="F7" s="35"/>
      <c r="G7" s="35"/>
      <c r="H7" s="35"/>
      <c r="I7" s="35"/>
      <c r="J7" s="201" t="s">
        <v>62</v>
      </c>
      <c r="K7" s="201"/>
      <c r="L7" s="201"/>
      <c r="N7" s="35"/>
      <c r="O7" s="35"/>
      <c r="P7" s="35"/>
      <c r="Q7" s="35"/>
      <c r="R7" s="61"/>
      <c r="S7" s="35"/>
      <c r="T7" s="181" t="s">
        <v>62</v>
      </c>
      <c r="U7" s="181"/>
      <c r="V7" s="181"/>
    </row>
    <row r="8" spans="1:22" ht="39" customHeight="1" x14ac:dyDescent="0.2">
      <c r="A8" s="191" t="s">
        <v>281</v>
      </c>
      <c r="B8" s="191"/>
      <c r="D8" s="36" t="s">
        <v>282</v>
      </c>
      <c r="F8" s="36" t="s">
        <v>283</v>
      </c>
      <c r="H8" s="36" t="s">
        <v>284</v>
      </c>
      <c r="J8" s="37" t="s">
        <v>249</v>
      </c>
      <c r="K8" s="35"/>
      <c r="L8" s="142" t="s">
        <v>267</v>
      </c>
      <c r="N8" s="36" t="s">
        <v>282</v>
      </c>
      <c r="P8" s="36" t="s">
        <v>283</v>
      </c>
      <c r="R8" s="36" t="s">
        <v>284</v>
      </c>
      <c r="T8" s="37" t="s">
        <v>249</v>
      </c>
      <c r="U8" s="3"/>
      <c r="V8" s="142" t="s">
        <v>267</v>
      </c>
    </row>
    <row r="9" spans="1:22" ht="18.75" x14ac:dyDescent="0.2">
      <c r="A9" s="183" t="s">
        <v>52</v>
      </c>
      <c r="B9" s="183"/>
      <c r="D9" s="24">
        <v>0</v>
      </c>
      <c r="F9" s="24">
        <v>-92408526</v>
      </c>
      <c r="H9" s="24">
        <f>'[1]Page 1'!G13-'[1]Page 1'!F13</f>
        <v>-3356469</v>
      </c>
      <c r="J9" s="24">
        <f>D9+F9+H9</f>
        <v>-95764995</v>
      </c>
      <c r="L9" s="136">
        <f>J9/درآمدها!$F$12</f>
        <v>-3.119948308658277E-4</v>
      </c>
      <c r="N9" s="24">
        <v>0</v>
      </c>
      <c r="P9" s="41">
        <v>-28192887</v>
      </c>
      <c r="R9" s="41">
        <v>-791867738</v>
      </c>
      <c r="T9" s="24">
        <f>N9+P9+R9</f>
        <v>-820060625</v>
      </c>
      <c r="V9" s="133">
        <f>T9/درآمدها!$F$12</f>
        <v>-2.6716930961736066E-3</v>
      </c>
    </row>
    <row r="10" spans="1:22" ht="18.75" x14ac:dyDescent="0.2">
      <c r="A10" s="185" t="s">
        <v>285</v>
      </c>
      <c r="B10" s="185"/>
      <c r="D10" s="25">
        <v>0</v>
      </c>
      <c r="F10" s="25">
        <v>0</v>
      </c>
      <c r="H10" s="25">
        <v>0</v>
      </c>
      <c r="J10" s="29">
        <f t="shared" ref="J10:J83" si="0">D10+F10+H10</f>
        <v>0</v>
      </c>
      <c r="L10" s="140">
        <f>J10/درآمدها!$F$12</f>
        <v>0</v>
      </c>
      <c r="N10" s="25">
        <f>VLOOKUP(A10,'درآمد سود سهام'!A:S,15,0)</f>
        <v>1000000</v>
      </c>
      <c r="P10" s="41">
        <v>0</v>
      </c>
      <c r="R10" s="41">
        <v>-18184065</v>
      </c>
      <c r="T10" s="29">
        <f t="shared" ref="T10:T14" si="1">N10+P10+R10</f>
        <v>-17184065</v>
      </c>
      <c r="V10" s="134">
        <f>T10/درآمدها!$F$12</f>
        <v>-5.598433387128971E-5</v>
      </c>
    </row>
    <row r="11" spans="1:22" ht="18.75" x14ac:dyDescent="0.2">
      <c r="A11" s="185" t="s">
        <v>286</v>
      </c>
      <c r="B11" s="185"/>
      <c r="D11" s="25">
        <v>0</v>
      </c>
      <c r="F11" s="25">
        <v>0</v>
      </c>
      <c r="H11" s="25">
        <v>0</v>
      </c>
      <c r="J11" s="29">
        <f t="shared" si="0"/>
        <v>0</v>
      </c>
      <c r="L11" s="140">
        <f>J11/درآمدها!$F$12</f>
        <v>0</v>
      </c>
      <c r="N11" s="29">
        <v>0</v>
      </c>
      <c r="P11" s="41">
        <v>0</v>
      </c>
      <c r="R11" s="41">
        <v>36255649465</v>
      </c>
      <c r="T11" s="29">
        <f t="shared" si="1"/>
        <v>36255649465</v>
      </c>
      <c r="V11" s="134">
        <f>T11/درآمدها!$F$12</f>
        <v>0.11811805788496529</v>
      </c>
    </row>
    <row r="12" spans="1:22" ht="18.75" x14ac:dyDescent="0.2">
      <c r="A12" s="185" t="s">
        <v>287</v>
      </c>
      <c r="B12" s="185"/>
      <c r="D12" s="25">
        <v>0</v>
      </c>
      <c r="F12" s="25">
        <v>0</v>
      </c>
      <c r="H12" s="25">
        <v>0</v>
      </c>
      <c r="J12" s="29">
        <f t="shared" si="0"/>
        <v>0</v>
      </c>
      <c r="L12" s="140">
        <f>J12/درآمدها!$F$12</f>
        <v>0</v>
      </c>
      <c r="N12" s="29">
        <v>0</v>
      </c>
      <c r="P12" s="41">
        <v>0</v>
      </c>
      <c r="R12" s="41">
        <v>-2955611</v>
      </c>
      <c r="T12" s="29">
        <f t="shared" si="1"/>
        <v>-2955611</v>
      </c>
      <c r="V12" s="134">
        <f>T12/درآمدها!$F$12</f>
        <v>-9.6291484592066222E-6</v>
      </c>
    </row>
    <row r="13" spans="1:22" ht="18.75" x14ac:dyDescent="0.2">
      <c r="A13" s="185" t="s">
        <v>288</v>
      </c>
      <c r="B13" s="185"/>
      <c r="D13" s="25">
        <v>0</v>
      </c>
      <c r="F13" s="25">
        <v>0</v>
      </c>
      <c r="H13" s="25">
        <v>0</v>
      </c>
      <c r="J13" s="29">
        <f t="shared" si="0"/>
        <v>0</v>
      </c>
      <c r="L13" s="140">
        <f>J13/درآمدها!$F$12</f>
        <v>0</v>
      </c>
      <c r="N13" s="25">
        <f>VLOOKUP(A13,'درآمد سود سهام'!A:S,15,0)</f>
        <v>26508650</v>
      </c>
      <c r="P13" s="41">
        <v>0</v>
      </c>
      <c r="R13" s="41">
        <v>-2897061</v>
      </c>
      <c r="T13" s="29">
        <f t="shared" si="1"/>
        <v>23611589</v>
      </c>
      <c r="V13" s="134">
        <f>T13/درآمدها!$F$12</f>
        <v>7.6924702147464612E-5</v>
      </c>
    </row>
    <row r="14" spans="1:22" ht="18.75" x14ac:dyDescent="0.2">
      <c r="A14" s="185" t="s">
        <v>289</v>
      </c>
      <c r="B14" s="185"/>
      <c r="D14" s="25">
        <v>0</v>
      </c>
      <c r="F14" s="25">
        <v>0</v>
      </c>
      <c r="H14" s="25">
        <v>0</v>
      </c>
      <c r="J14" s="29">
        <f t="shared" si="0"/>
        <v>0</v>
      </c>
      <c r="L14" s="140">
        <f>J14/درآمدها!$F$12</f>
        <v>0</v>
      </c>
      <c r="N14" s="29">
        <v>0</v>
      </c>
      <c r="P14" s="41">
        <v>0</v>
      </c>
      <c r="R14" s="41">
        <v>-34514415</v>
      </c>
      <c r="T14" s="29">
        <f t="shared" si="1"/>
        <v>-34514415</v>
      </c>
      <c r="V14" s="134">
        <f>T14/درآمدها!$F$12</f>
        <v>-1.1244525278112307E-4</v>
      </c>
    </row>
    <row r="15" spans="1:22" ht="18.75" x14ac:dyDescent="0.2">
      <c r="A15" s="185" t="s">
        <v>42</v>
      </c>
      <c r="B15" s="185"/>
      <c r="D15" s="25">
        <v>0</v>
      </c>
      <c r="F15" s="25">
        <v>-13163429784</v>
      </c>
      <c r="H15" s="25">
        <v>0</v>
      </c>
      <c r="J15" s="29">
        <f t="shared" si="0"/>
        <v>-13163429784</v>
      </c>
      <c r="L15" s="140">
        <f>J15/درآمدها!$F$12</f>
        <v>-4.2885420179610292E-2</v>
      </c>
      <c r="N15" s="25">
        <f>VLOOKUP(A15,'درآمد سود سهام'!A:S,15,0)</f>
        <v>10614000000</v>
      </c>
      <c r="P15" s="41">
        <v>-37834299455</v>
      </c>
      <c r="R15" s="41">
        <v>-377120780</v>
      </c>
      <c r="T15" s="29">
        <f t="shared" ref="T15:T82" si="2">N15+P15+R15</f>
        <v>-27597420235</v>
      </c>
      <c r="V15" s="134">
        <f>T15/درآمدها!$F$12</f>
        <v>-8.9910227203081838E-2</v>
      </c>
    </row>
    <row r="16" spans="1:22" ht="18.75" x14ac:dyDescent="0.2">
      <c r="A16" s="185" t="s">
        <v>56</v>
      </c>
      <c r="B16" s="185"/>
      <c r="D16" s="25">
        <v>0</v>
      </c>
      <c r="F16" s="25">
        <v>-43040249</v>
      </c>
      <c r="H16" s="25">
        <v>0</v>
      </c>
      <c r="J16" s="29">
        <f t="shared" si="0"/>
        <v>-43040249</v>
      </c>
      <c r="L16" s="140">
        <f>J16/درآمدها!$F$12</f>
        <v>-1.4022175020400837E-4</v>
      </c>
      <c r="N16" s="25">
        <f>VLOOKUP(A16,'درآمد سود سهام'!A:S,15,0)</f>
        <v>519480000</v>
      </c>
      <c r="P16" s="41">
        <v>-108448692</v>
      </c>
      <c r="R16" s="41">
        <v>374155230</v>
      </c>
      <c r="T16" s="29">
        <f t="shared" si="2"/>
        <v>785186538</v>
      </c>
      <c r="V16" s="134">
        <f>T16/درآمدها!$F$12</f>
        <v>2.5580760602706113E-3</v>
      </c>
    </row>
    <row r="17" spans="1:22" ht="18.75" x14ac:dyDescent="0.2">
      <c r="A17" s="185" t="s">
        <v>34</v>
      </c>
      <c r="B17" s="185"/>
      <c r="D17" s="25">
        <v>0</v>
      </c>
      <c r="F17" s="25">
        <v>-28155551</v>
      </c>
      <c r="H17" s="25">
        <v>0</v>
      </c>
      <c r="J17" s="29">
        <f t="shared" si="0"/>
        <v>-28155551</v>
      </c>
      <c r="L17" s="140">
        <f>J17/درآمدها!$F$12</f>
        <v>-9.1728573391343954E-5</v>
      </c>
      <c r="N17" s="25">
        <f>VLOOKUP(A17,'درآمد سود سهام'!A:S,15,0)</f>
        <v>28848600</v>
      </c>
      <c r="P17" s="41">
        <v>-141572846</v>
      </c>
      <c r="R17" s="41">
        <v>-2003</v>
      </c>
      <c r="T17" s="29">
        <f t="shared" si="2"/>
        <v>-112726249</v>
      </c>
      <c r="V17" s="134">
        <f>T17/درآمدها!$F$12</f>
        <v>-3.6725326400209368E-4</v>
      </c>
    </row>
    <row r="18" spans="1:22" ht="18.75" x14ac:dyDescent="0.2">
      <c r="A18" s="185" t="s">
        <v>290</v>
      </c>
      <c r="B18" s="185"/>
      <c r="D18" s="25">
        <v>0</v>
      </c>
      <c r="F18" s="25">
        <v>0</v>
      </c>
      <c r="H18" s="25">
        <v>0</v>
      </c>
      <c r="J18" s="29">
        <f t="shared" si="0"/>
        <v>0</v>
      </c>
      <c r="L18" s="140">
        <f>J18/درآمدها!$F$12</f>
        <v>0</v>
      </c>
      <c r="N18" s="25">
        <f>VLOOKUP(A18,'درآمد سود سهام'!A:S,15,0)</f>
        <v>23730000</v>
      </c>
      <c r="P18" s="41">
        <v>0</v>
      </c>
      <c r="R18" s="41">
        <v>-290189311</v>
      </c>
      <c r="T18" s="29">
        <f t="shared" si="2"/>
        <v>-266459311</v>
      </c>
      <c r="V18" s="134">
        <f>T18/درآمدها!$F$12</f>
        <v>-8.6810350345729132E-4</v>
      </c>
    </row>
    <row r="19" spans="1:22" ht="18.75" x14ac:dyDescent="0.2">
      <c r="A19" s="185" t="s">
        <v>37</v>
      </c>
      <c r="B19" s="185"/>
      <c r="D19" s="25">
        <v>0</v>
      </c>
      <c r="F19" s="25">
        <v>-2860042731</v>
      </c>
      <c r="H19" s="25">
        <v>0</v>
      </c>
      <c r="J19" s="29">
        <f t="shared" si="0"/>
        <v>-2860042731</v>
      </c>
      <c r="L19" s="140">
        <f>J19/درآمدها!$F$12</f>
        <v>-9.3177945461949321E-3</v>
      </c>
      <c r="N19" s="25">
        <f>VLOOKUP(A19,'درآمد سود سهام'!A:S,15,0)</f>
        <v>248128600</v>
      </c>
      <c r="P19" s="41">
        <v>-3454909845</v>
      </c>
      <c r="R19" s="41">
        <v>13586374</v>
      </c>
      <c r="T19" s="29">
        <f t="shared" si="2"/>
        <v>-3193194871</v>
      </c>
      <c r="V19" s="134">
        <f>T19/درآمدها!$F$12</f>
        <v>-1.0403178047461638E-2</v>
      </c>
    </row>
    <row r="20" spans="1:22" ht="18.75" x14ac:dyDescent="0.2">
      <c r="A20" s="185" t="s">
        <v>39</v>
      </c>
      <c r="B20" s="185"/>
      <c r="D20" s="25">
        <v>0</v>
      </c>
      <c r="F20" s="25">
        <v>-544316928</v>
      </c>
      <c r="H20" s="25">
        <v>0</v>
      </c>
      <c r="J20" s="29">
        <f t="shared" si="0"/>
        <v>-544316928</v>
      </c>
      <c r="L20" s="140">
        <f>J20/درآمدها!$F$12</f>
        <v>-1.7733417924656804E-3</v>
      </c>
      <c r="N20" s="25">
        <f>VLOOKUP(A20,'درآمد سود سهام'!A:S,15,0)</f>
        <v>500640000</v>
      </c>
      <c r="P20" s="41">
        <v>-249651616</v>
      </c>
      <c r="R20" s="41">
        <v>1665547239</v>
      </c>
      <c r="T20" s="29">
        <f t="shared" si="2"/>
        <v>1916535623</v>
      </c>
      <c r="V20" s="134">
        <f>T20/درآمدها!$F$12</f>
        <v>6.2439225057780113E-3</v>
      </c>
    </row>
    <row r="21" spans="1:22" ht="18.75" x14ac:dyDescent="0.2">
      <c r="A21" s="185" t="s">
        <v>291</v>
      </c>
      <c r="B21" s="185"/>
      <c r="D21" s="25">
        <v>0</v>
      </c>
      <c r="F21" s="25">
        <v>0</v>
      </c>
      <c r="H21" s="25">
        <v>0</v>
      </c>
      <c r="J21" s="29">
        <f t="shared" si="0"/>
        <v>0</v>
      </c>
      <c r="L21" s="140">
        <f>J21/درآمدها!$F$12</f>
        <v>0</v>
      </c>
      <c r="N21" s="29">
        <v>0</v>
      </c>
      <c r="P21" s="41">
        <v>0</v>
      </c>
      <c r="R21" s="41">
        <v>-3076343773</v>
      </c>
      <c r="T21" s="29">
        <f t="shared" si="2"/>
        <v>-3076343773</v>
      </c>
      <c r="V21" s="134">
        <f>T21/درآمدها!$F$12</f>
        <v>-1.0022486349446134E-2</v>
      </c>
    </row>
    <row r="22" spans="1:22" ht="18.75" x14ac:dyDescent="0.2">
      <c r="A22" s="185" t="s">
        <v>48</v>
      </c>
      <c r="B22" s="185"/>
      <c r="D22" s="25">
        <v>0</v>
      </c>
      <c r="F22" s="25">
        <v>-8535239165</v>
      </c>
      <c r="H22" s="25">
        <v>0</v>
      </c>
      <c r="J22" s="29">
        <f t="shared" si="0"/>
        <v>-8535239165</v>
      </c>
      <c r="L22" s="140">
        <f>J22/درآمدها!$F$12</f>
        <v>-2.7807138711630108E-2</v>
      </c>
      <c r="N22" s="29">
        <v>0</v>
      </c>
      <c r="P22" s="41">
        <v>-18494341249</v>
      </c>
      <c r="R22" s="41">
        <v>-11948260</v>
      </c>
      <c r="T22" s="29">
        <f t="shared" si="2"/>
        <v>-18506289509</v>
      </c>
      <c r="V22" s="134">
        <f>T22/درآمدها!$F$12</f>
        <v>-6.0292037453920366E-2</v>
      </c>
    </row>
    <row r="23" spans="1:22" ht="18.75" x14ac:dyDescent="0.2">
      <c r="A23" s="185" t="s">
        <v>292</v>
      </c>
      <c r="B23" s="185"/>
      <c r="D23" s="25">
        <v>0</v>
      </c>
      <c r="F23" s="25">
        <v>0</v>
      </c>
      <c r="H23" s="25">
        <v>0</v>
      </c>
      <c r="J23" s="29">
        <f t="shared" si="0"/>
        <v>0</v>
      </c>
      <c r="L23" s="140">
        <f>J23/درآمدها!$F$12</f>
        <v>0</v>
      </c>
      <c r="N23" s="29">
        <v>0</v>
      </c>
      <c r="P23" s="41">
        <v>0</v>
      </c>
      <c r="R23" s="41">
        <v>-1347772304</v>
      </c>
      <c r="T23" s="29">
        <f t="shared" si="2"/>
        <v>-1347772304</v>
      </c>
      <c r="V23" s="134">
        <f>T23/درآمدها!$F$12</f>
        <v>-4.3909362918269556E-3</v>
      </c>
    </row>
    <row r="24" spans="1:22" ht="18.75" x14ac:dyDescent="0.2">
      <c r="A24" s="185" t="s">
        <v>44</v>
      </c>
      <c r="B24" s="185"/>
      <c r="D24" s="25">
        <v>0</v>
      </c>
      <c r="F24" s="25">
        <v>55130768</v>
      </c>
      <c r="H24" s="25">
        <v>0</v>
      </c>
      <c r="J24" s="29">
        <f t="shared" si="0"/>
        <v>55130768</v>
      </c>
      <c r="L24" s="140">
        <f>J24/درآمدها!$F$12</f>
        <v>1.7961171133213326E-4</v>
      </c>
      <c r="N24" s="29">
        <v>0</v>
      </c>
      <c r="P24" s="41">
        <v>233808600</v>
      </c>
      <c r="R24" s="41">
        <v>-1449415</v>
      </c>
      <c r="T24" s="29">
        <f t="shared" si="2"/>
        <v>232359185</v>
      </c>
      <c r="V24" s="134">
        <f>T24/درآمدها!$F$12</f>
        <v>7.5700797169358776E-4</v>
      </c>
    </row>
    <row r="25" spans="1:22" ht="18.75" x14ac:dyDescent="0.2">
      <c r="A25" s="185" t="s">
        <v>293</v>
      </c>
      <c r="B25" s="185"/>
      <c r="D25" s="25">
        <v>0</v>
      </c>
      <c r="F25" s="25">
        <v>0</v>
      </c>
      <c r="H25" s="25">
        <v>0</v>
      </c>
      <c r="J25" s="29">
        <f t="shared" si="0"/>
        <v>0</v>
      </c>
      <c r="L25" s="140">
        <f>J25/درآمدها!$F$12</f>
        <v>0</v>
      </c>
      <c r="N25" s="25">
        <f>VLOOKUP(A25,'درآمد سود سهام'!A:S,15,0)</f>
        <v>552740500</v>
      </c>
      <c r="P25" s="41">
        <v>0</v>
      </c>
      <c r="R25" s="41">
        <v>-1304985822</v>
      </c>
      <c r="T25" s="29">
        <f t="shared" si="2"/>
        <v>-752245322</v>
      </c>
      <c r="V25" s="134">
        <f>T25/درآمدها!$F$12</f>
        <v>-2.4507561662484305E-3</v>
      </c>
    </row>
    <row r="26" spans="1:22" ht="18.75" x14ac:dyDescent="0.2">
      <c r="A26" s="185" t="s">
        <v>19</v>
      </c>
      <c r="B26" s="185"/>
      <c r="D26" s="25">
        <v>0</v>
      </c>
      <c r="F26" s="25">
        <v>-1226767045</v>
      </c>
      <c r="H26" s="25">
        <v>0</v>
      </c>
      <c r="J26" s="29">
        <f t="shared" si="0"/>
        <v>-1226767045</v>
      </c>
      <c r="L26" s="140">
        <f>J26/درآمدها!$F$12</f>
        <v>-3.9967106636046527E-3</v>
      </c>
      <c r="N26" s="25">
        <f>VLOOKUP(A26,'درآمد سود سهام'!A:S,15,0)</f>
        <v>4241060000</v>
      </c>
      <c r="P26" s="41">
        <v>-7221865737</v>
      </c>
      <c r="R26" s="41">
        <v>-21502246</v>
      </c>
      <c r="T26" s="29">
        <f t="shared" si="2"/>
        <v>-3002307983</v>
      </c>
      <c r="V26" s="134">
        <f>T26/درآمدها!$F$12</f>
        <v>-9.7812835615269378E-3</v>
      </c>
    </row>
    <row r="27" spans="1:22" ht="18.75" x14ac:dyDescent="0.2">
      <c r="A27" s="185" t="s">
        <v>57</v>
      </c>
      <c r="B27" s="185"/>
      <c r="D27" s="25">
        <v>0</v>
      </c>
      <c r="F27" s="25">
        <v>-35139667</v>
      </c>
      <c r="H27" s="25">
        <v>0</v>
      </c>
      <c r="J27" s="29">
        <f t="shared" si="0"/>
        <v>-35139667</v>
      </c>
      <c r="L27" s="140">
        <f>J27/درآمدها!$F$12</f>
        <v>-1.1448227468028905E-4</v>
      </c>
      <c r="N27" s="25">
        <f>VLOOKUP(A27,'درآمد سود سهام'!A:S,15,0)</f>
        <v>200000000</v>
      </c>
      <c r="P27" s="41">
        <v>291338050</v>
      </c>
      <c r="R27" s="41">
        <v>729207534</v>
      </c>
      <c r="T27" s="29">
        <f t="shared" si="2"/>
        <v>1220545584</v>
      </c>
      <c r="V27" s="134">
        <f>T27/درآمدها!$F$12</f>
        <v>3.9764416323951448E-3</v>
      </c>
    </row>
    <row r="28" spans="1:22" ht="18.75" x14ac:dyDescent="0.2">
      <c r="A28" s="185" t="s">
        <v>36</v>
      </c>
      <c r="B28" s="185"/>
      <c r="D28" s="25">
        <v>0</v>
      </c>
      <c r="F28" s="25">
        <v>-1441005994</v>
      </c>
      <c r="H28" s="25">
        <v>0</v>
      </c>
      <c r="J28" s="29">
        <f t="shared" si="0"/>
        <v>-1441005994</v>
      </c>
      <c r="L28" s="140">
        <f>J28/درآمدها!$F$12</f>
        <v>-4.6946843298501083E-3</v>
      </c>
      <c r="N28" s="25">
        <f>VLOOKUP(A28,'درآمد سود سهام'!A:S,15,0)</f>
        <v>15676320000</v>
      </c>
      <c r="P28" s="41">
        <v>5972962516</v>
      </c>
      <c r="R28" s="41">
        <v>18787860442</v>
      </c>
      <c r="T28" s="29">
        <f t="shared" si="2"/>
        <v>40437142958</v>
      </c>
      <c r="V28" s="134">
        <f>T28/درآمدها!$F$12</f>
        <v>0.13174103520684677</v>
      </c>
    </row>
    <row r="29" spans="1:22" ht="18.75" x14ac:dyDescent="0.2">
      <c r="A29" s="185" t="s">
        <v>43</v>
      </c>
      <c r="B29" s="185"/>
      <c r="D29" s="25">
        <v>0</v>
      </c>
      <c r="F29" s="25">
        <v>-3419422654</v>
      </c>
      <c r="H29" s="25">
        <v>0</v>
      </c>
      <c r="J29" s="29">
        <f t="shared" si="0"/>
        <v>-3419422654</v>
      </c>
      <c r="L29" s="140">
        <f>J29/درآمدها!$F$12</f>
        <v>-1.1140210393093109E-2</v>
      </c>
      <c r="N29" s="25">
        <f>VLOOKUP(A29,'درآمد سود سهام'!A:S,15,0)</f>
        <v>4648500000</v>
      </c>
      <c r="P29" s="41">
        <v>-11274853081</v>
      </c>
      <c r="R29" s="41">
        <v>-105600196</v>
      </c>
      <c r="T29" s="29">
        <f t="shared" si="2"/>
        <v>-6731953277</v>
      </c>
      <c r="V29" s="134">
        <f>T29/درآمدها!$F$12</f>
        <v>-2.1932174946119608E-2</v>
      </c>
    </row>
    <row r="30" spans="1:22" ht="18.75" x14ac:dyDescent="0.2">
      <c r="A30" s="185" t="s">
        <v>294</v>
      </c>
      <c r="B30" s="185"/>
      <c r="D30" s="25">
        <v>0</v>
      </c>
      <c r="F30" s="25">
        <v>0</v>
      </c>
      <c r="H30" s="25">
        <v>0</v>
      </c>
      <c r="J30" s="29">
        <f t="shared" si="0"/>
        <v>0</v>
      </c>
      <c r="L30" s="140">
        <f>J30/درآمدها!$F$12</f>
        <v>0</v>
      </c>
      <c r="N30" s="29">
        <v>0</v>
      </c>
      <c r="P30" s="41">
        <v>0</v>
      </c>
      <c r="R30" s="41">
        <v>-4255</v>
      </c>
      <c r="T30" s="29">
        <f t="shared" si="2"/>
        <v>-4255</v>
      </c>
      <c r="V30" s="134">
        <f>T30/درآمدها!$F$12</f>
        <v>-1.386245574736465E-8</v>
      </c>
    </row>
    <row r="31" spans="1:22" ht="18.75" x14ac:dyDescent="0.2">
      <c r="A31" s="185" t="s">
        <v>53</v>
      </c>
      <c r="B31" s="185"/>
      <c r="D31" s="25">
        <v>0</v>
      </c>
      <c r="F31" s="25">
        <v>-2821137661</v>
      </c>
      <c r="H31" s="25">
        <v>0</v>
      </c>
      <c r="J31" s="29">
        <f t="shared" si="0"/>
        <v>-2821137661</v>
      </c>
      <c r="L31" s="140">
        <f>J31/درآمدها!$F$12</f>
        <v>-9.1910448843328593E-3</v>
      </c>
      <c r="N31" s="25">
        <f>VLOOKUP(A31,'درآمد سود سهام'!A:S,15,0)</f>
        <v>819000000</v>
      </c>
      <c r="P31" s="41">
        <v>-1458284315</v>
      </c>
      <c r="R31" s="25">
        <v>0</v>
      </c>
      <c r="T31" s="29">
        <f t="shared" si="2"/>
        <v>-639284315</v>
      </c>
      <c r="V31" s="134">
        <f>T31/درآمدها!$F$12</f>
        <v>-2.0827380791238127E-3</v>
      </c>
    </row>
    <row r="32" spans="1:22" ht="18.75" x14ac:dyDescent="0.2">
      <c r="A32" s="185" t="s">
        <v>54</v>
      </c>
      <c r="B32" s="185"/>
      <c r="D32" s="25">
        <v>0</v>
      </c>
      <c r="F32" s="25">
        <v>-692134683</v>
      </c>
      <c r="H32" s="25">
        <v>0</v>
      </c>
      <c r="J32" s="29">
        <f t="shared" si="0"/>
        <v>-692134683</v>
      </c>
      <c r="L32" s="140">
        <f>J32/درآمدها!$F$12</f>
        <v>-2.254920426393363E-3</v>
      </c>
      <c r="N32" s="25">
        <f>VLOOKUP(A32,'درآمد سود سهام'!A:S,15,0)</f>
        <v>822257200</v>
      </c>
      <c r="P32" s="41">
        <v>-2069267209</v>
      </c>
      <c r="R32" s="25">
        <v>0</v>
      </c>
      <c r="T32" s="29">
        <f t="shared" si="2"/>
        <v>-1247010009</v>
      </c>
      <c r="V32" s="134">
        <f>T32/درآمدها!$F$12</f>
        <v>-4.062660650125333E-3</v>
      </c>
    </row>
    <row r="33" spans="1:22" ht="18.75" x14ac:dyDescent="0.2">
      <c r="A33" s="185" t="s">
        <v>38</v>
      </c>
      <c r="B33" s="185"/>
      <c r="D33" s="25">
        <v>0</v>
      </c>
      <c r="F33" s="25">
        <v>-13720294604</v>
      </c>
      <c r="H33" s="25">
        <v>0</v>
      </c>
      <c r="J33" s="29">
        <f t="shared" si="0"/>
        <v>-13720294604</v>
      </c>
      <c r="L33" s="140">
        <f>J33/درآمدها!$F$12</f>
        <v>-4.4699642018509046E-2</v>
      </c>
      <c r="N33" s="25">
        <f>VLOOKUP(A33,'درآمد سود سهام'!A:S,15,0)</f>
        <v>4887938000</v>
      </c>
      <c r="P33" s="41">
        <v>-16729206932</v>
      </c>
      <c r="R33" s="25">
        <v>0</v>
      </c>
      <c r="T33" s="29">
        <f t="shared" si="2"/>
        <v>-11841268932</v>
      </c>
      <c r="V33" s="134">
        <f>T33/درآمدها!$F$12</f>
        <v>-3.8577923986485047E-2</v>
      </c>
    </row>
    <row r="34" spans="1:22" ht="18.75" x14ac:dyDescent="0.2">
      <c r="A34" s="185" t="s">
        <v>40</v>
      </c>
      <c r="B34" s="185"/>
      <c r="D34" s="25">
        <v>0</v>
      </c>
      <c r="F34" s="25">
        <v>334654361</v>
      </c>
      <c r="H34" s="25">
        <v>0</v>
      </c>
      <c r="J34" s="29">
        <f t="shared" si="0"/>
        <v>334654361</v>
      </c>
      <c r="L34" s="140">
        <f>J34/درآمدها!$F$12</f>
        <v>1.0902776192773429E-3</v>
      </c>
      <c r="N34" s="25">
        <f>VLOOKUP(A34,'درآمد سود سهام'!A:S,15,0)</f>
        <v>263840000</v>
      </c>
      <c r="P34" s="41">
        <v>0</v>
      </c>
      <c r="R34" s="25">
        <v>0</v>
      </c>
      <c r="T34" s="29">
        <f t="shared" si="2"/>
        <v>263840000</v>
      </c>
      <c r="V34" s="134">
        <f>T34/درآمدها!$F$12</f>
        <v>8.5956999397995045E-4</v>
      </c>
    </row>
    <row r="35" spans="1:22" ht="18.75" x14ac:dyDescent="0.2">
      <c r="A35" s="185" t="s">
        <v>46</v>
      </c>
      <c r="B35" s="185"/>
      <c r="D35" s="25">
        <v>0</v>
      </c>
      <c r="F35" s="25">
        <v>-152540948</v>
      </c>
      <c r="H35" s="25">
        <v>0</v>
      </c>
      <c r="J35" s="29">
        <f t="shared" si="0"/>
        <v>-152540948</v>
      </c>
      <c r="L35" s="140">
        <f>J35/درآمدها!$F$12</f>
        <v>-4.9696642569002397E-4</v>
      </c>
      <c r="N35" s="25">
        <f>VLOOKUP(A35,'درآمد سود سهام'!A:S,15,0)</f>
        <v>89452000</v>
      </c>
      <c r="P35" s="41">
        <v>-723231018</v>
      </c>
      <c r="R35" s="25">
        <v>0</v>
      </c>
      <c r="T35" s="29">
        <f t="shared" si="2"/>
        <v>-633779018</v>
      </c>
      <c r="V35" s="134">
        <f>T35/درآمدها!$F$12</f>
        <v>-2.0648022539678551E-3</v>
      </c>
    </row>
    <row r="36" spans="1:22" ht="18.75" x14ac:dyDescent="0.2">
      <c r="A36" s="185" t="s">
        <v>51</v>
      </c>
      <c r="B36" s="185"/>
      <c r="D36" s="25">
        <v>0</v>
      </c>
      <c r="F36" s="25">
        <v>576549000</v>
      </c>
      <c r="H36" s="25">
        <v>0</v>
      </c>
      <c r="J36" s="29">
        <f t="shared" si="0"/>
        <v>576549000</v>
      </c>
      <c r="L36" s="140">
        <f>J36/درآمدها!$F$12</f>
        <v>1.8783513510428533E-3</v>
      </c>
      <c r="N36" s="25">
        <f>VLOOKUP(A36,'درآمد سود سهام'!A:S,15,0)</f>
        <v>1900000000</v>
      </c>
      <c r="P36" s="41">
        <v>2107386000</v>
      </c>
      <c r="R36" s="25">
        <v>0</v>
      </c>
      <c r="T36" s="29">
        <f t="shared" si="2"/>
        <v>4007386000</v>
      </c>
      <c r="V36" s="134">
        <f>T36/درآمدها!$F$12</f>
        <v>1.3055748786747035E-2</v>
      </c>
    </row>
    <row r="37" spans="1:22" ht="18.75" x14ac:dyDescent="0.2">
      <c r="A37" s="185" t="s">
        <v>50</v>
      </c>
      <c r="B37" s="185"/>
      <c r="D37" s="25">
        <v>111927000000</v>
      </c>
      <c r="F37" s="25">
        <v>-166093804254</v>
      </c>
      <c r="H37" s="25">
        <v>0</v>
      </c>
      <c r="J37" s="29">
        <f t="shared" si="0"/>
        <v>-54166804254</v>
      </c>
      <c r="L37" s="140">
        <f>J37/درآمدها!$F$12</f>
        <v>-0.1764711931720889</v>
      </c>
      <c r="N37" s="25">
        <f>VLOOKUP(A37,'درآمد سود سهام'!A:S,15,0)</f>
        <v>111927000000</v>
      </c>
      <c r="P37" s="41">
        <v>-84816748818</v>
      </c>
      <c r="R37" s="25">
        <v>0</v>
      </c>
      <c r="T37" s="29">
        <f t="shared" si="2"/>
        <v>27110251182</v>
      </c>
      <c r="V37" s="134">
        <f>T37/درآمدها!$F$12</f>
        <v>8.832306869809993E-2</v>
      </c>
    </row>
    <row r="38" spans="1:22" ht="18.75" x14ac:dyDescent="0.2">
      <c r="A38" s="185" t="s">
        <v>47</v>
      </c>
      <c r="B38" s="185"/>
      <c r="D38" s="25">
        <v>0</v>
      </c>
      <c r="F38" s="25">
        <v>-2213012995</v>
      </c>
      <c r="H38" s="25">
        <v>0</v>
      </c>
      <c r="J38" s="29">
        <f t="shared" si="0"/>
        <v>-2213012995</v>
      </c>
      <c r="L38" s="140">
        <f>J38/درآمدها!$F$12</f>
        <v>-7.2098224938966877E-3</v>
      </c>
      <c r="N38" s="25">
        <v>0</v>
      </c>
      <c r="P38" s="41">
        <v>-1796946893</v>
      </c>
      <c r="R38" s="25">
        <v>0</v>
      </c>
      <c r="T38" s="29">
        <f t="shared" si="2"/>
        <v>-1796946893</v>
      </c>
      <c r="V38" s="134">
        <f>T38/درآمدها!$F$12</f>
        <v>-5.8543118177619034E-3</v>
      </c>
    </row>
    <row r="39" spans="1:22" ht="18.75" x14ac:dyDescent="0.2">
      <c r="A39" s="185" t="s">
        <v>25</v>
      </c>
      <c r="B39" s="185"/>
      <c r="D39" s="25">
        <v>0</v>
      </c>
      <c r="F39" s="25">
        <v>-1036732</v>
      </c>
      <c r="H39" s="25">
        <v>0</v>
      </c>
      <c r="J39" s="29">
        <f t="shared" si="0"/>
        <v>-1036732</v>
      </c>
      <c r="L39" s="140">
        <f>J39/درآمدها!$F$12</f>
        <v>-3.3775914152472027E-6</v>
      </c>
      <c r="N39" s="25">
        <v>0</v>
      </c>
      <c r="P39" s="41">
        <v>-893542</v>
      </c>
      <c r="R39" s="25">
        <v>0</v>
      </c>
      <c r="T39" s="29">
        <f t="shared" si="2"/>
        <v>-893542</v>
      </c>
      <c r="V39" s="134">
        <f>T39/درآمدها!$F$12</f>
        <v>-2.9110896435750182E-6</v>
      </c>
    </row>
    <row r="40" spans="1:22" ht="18.75" x14ac:dyDescent="0.2">
      <c r="A40" s="185" t="s">
        <v>23</v>
      </c>
      <c r="B40" s="185"/>
      <c r="D40" s="25">
        <v>0</v>
      </c>
      <c r="F40" s="25">
        <v>-230740568</v>
      </c>
      <c r="H40" s="25">
        <v>0</v>
      </c>
      <c r="J40" s="29">
        <f t="shared" si="0"/>
        <v>-230740568</v>
      </c>
      <c r="L40" s="140">
        <f>J40/درآمدها!$F$12</f>
        <v>-7.5173464465846853E-4</v>
      </c>
      <c r="N40" s="25">
        <v>0</v>
      </c>
      <c r="P40" s="41">
        <v>-228871765</v>
      </c>
      <c r="R40" s="25">
        <v>0</v>
      </c>
      <c r="T40" s="29">
        <f t="shared" si="2"/>
        <v>-228871765</v>
      </c>
      <c r="V40" s="134">
        <f>T40/درآمدها!$F$12</f>
        <v>-7.4564623128877587E-4</v>
      </c>
    </row>
    <row r="41" spans="1:22" ht="18.75" x14ac:dyDescent="0.2">
      <c r="A41" s="185" t="s">
        <v>20</v>
      </c>
      <c r="B41" s="185"/>
      <c r="D41" s="25">
        <v>0</v>
      </c>
      <c r="F41" s="25">
        <v>-5230907256</v>
      </c>
      <c r="H41" s="25">
        <v>2082303</v>
      </c>
      <c r="J41" s="29">
        <f t="shared" si="0"/>
        <v>-5228824953</v>
      </c>
      <c r="L41" s="140">
        <f>J41/درآمدها!$F$12</f>
        <v>-1.7035100945165346E-2</v>
      </c>
      <c r="N41" s="25">
        <v>0</v>
      </c>
      <c r="P41" s="41">
        <v>-4852941362</v>
      </c>
      <c r="R41" s="25">
        <v>20367703</v>
      </c>
      <c r="T41" s="29">
        <f t="shared" si="2"/>
        <v>-4832573659</v>
      </c>
      <c r="V41" s="134">
        <f>T41/درآمدها!$F$12</f>
        <v>-1.5744145356937148E-2</v>
      </c>
    </row>
    <row r="42" spans="1:22" ht="18.75" x14ac:dyDescent="0.2">
      <c r="A42" s="185" t="s">
        <v>33</v>
      </c>
      <c r="B42" s="185"/>
      <c r="D42" s="25">
        <v>0</v>
      </c>
      <c r="F42" s="25">
        <v>-390786651</v>
      </c>
      <c r="H42" s="25">
        <v>249150663</v>
      </c>
      <c r="J42" s="29">
        <f t="shared" si="0"/>
        <v>-141635988</v>
      </c>
      <c r="L42" s="140">
        <f>J42/درآمدها!$F$12</f>
        <v>-4.6143892265200248E-4</v>
      </c>
      <c r="N42" s="25">
        <v>0</v>
      </c>
      <c r="P42" s="41">
        <v>-28110088</v>
      </c>
      <c r="R42" s="25">
        <v>249150663</v>
      </c>
      <c r="T42" s="29">
        <f t="shared" si="2"/>
        <v>221040575</v>
      </c>
      <c r="V42" s="134">
        <f>T42/درآمدها!$F$12</f>
        <v>7.2013282944994987E-4</v>
      </c>
    </row>
    <row r="43" spans="1:22" ht="18.75" x14ac:dyDescent="0.2">
      <c r="A43" s="185" t="s">
        <v>31</v>
      </c>
      <c r="B43" s="185"/>
      <c r="D43" s="25">
        <v>0</v>
      </c>
      <c r="F43" s="25">
        <v>-248</v>
      </c>
      <c r="H43" s="25">
        <v>-799184</v>
      </c>
      <c r="J43" s="29">
        <f t="shared" si="0"/>
        <v>-799432</v>
      </c>
      <c r="L43" s="140">
        <f>J43/درآمدها!$F$12</f>
        <v>-2.6044866564106268E-6</v>
      </c>
      <c r="N43" s="25">
        <v>0</v>
      </c>
      <c r="P43" s="41">
        <v>-557</v>
      </c>
      <c r="R43" s="25">
        <v>-799184</v>
      </c>
      <c r="T43" s="29">
        <f t="shared" si="2"/>
        <v>-799741</v>
      </c>
      <c r="V43" s="134">
        <f>T43/درآمدها!$F$12</f>
        <v>-2.6054933541370509E-6</v>
      </c>
    </row>
    <row r="44" spans="1:22" ht="18.75" x14ac:dyDescent="0.2">
      <c r="A44" s="185" t="s">
        <v>295</v>
      </c>
      <c r="B44" s="185"/>
      <c r="D44" s="25">
        <v>0</v>
      </c>
      <c r="F44" s="25">
        <v>12355754516</v>
      </c>
      <c r="H44" s="25">
        <v>0</v>
      </c>
      <c r="J44" s="29">
        <f t="shared" si="0"/>
        <v>12355754516</v>
      </c>
      <c r="L44" s="140">
        <f>J44/درآمدها!$F$12</f>
        <v>4.0254077603607739E-2</v>
      </c>
      <c r="N44" s="25">
        <v>0</v>
      </c>
      <c r="P44" s="41">
        <v>17139702938</v>
      </c>
      <c r="R44" s="25">
        <v>0</v>
      </c>
      <c r="T44" s="29">
        <f t="shared" si="2"/>
        <v>17139702938</v>
      </c>
      <c r="V44" s="134">
        <f>T44/درآمدها!$F$12</f>
        <v>5.5839805758167063E-2</v>
      </c>
    </row>
    <row r="45" spans="1:22" ht="18.75" x14ac:dyDescent="0.2">
      <c r="A45" s="185" t="s">
        <v>436</v>
      </c>
      <c r="B45" s="185"/>
      <c r="D45" s="29">
        <v>0</v>
      </c>
      <c r="F45" s="29">
        <v>0</v>
      </c>
      <c r="G45" s="29"/>
      <c r="H45" s="29">
        <v>0</v>
      </c>
      <c r="J45" s="29">
        <f>D45+F45+H45</f>
        <v>0</v>
      </c>
      <c r="L45" s="140">
        <f>J45/درآمدها!$F$12</f>
        <v>0</v>
      </c>
      <c r="N45" s="29">
        <v>0</v>
      </c>
      <c r="P45" s="41">
        <v>702913</v>
      </c>
      <c r="R45" s="29">
        <v>0</v>
      </c>
      <c r="T45" s="29">
        <f>N45+P45+R45</f>
        <v>702913</v>
      </c>
      <c r="V45" s="134">
        <f>T45/درآمدها!$F$12</f>
        <v>2.2900353364858585E-6</v>
      </c>
    </row>
    <row r="46" spans="1:22" ht="21.75" thickBot="1" x14ac:dyDescent="0.25">
      <c r="A46" s="187" t="s">
        <v>731</v>
      </c>
      <c r="B46" s="187"/>
      <c r="D46" s="27">
        <f>SUM(D9:D45)</f>
        <v>111927000000</v>
      </c>
      <c r="F46" s="27">
        <f>SUM(F9:F45)</f>
        <v>-209613276249</v>
      </c>
      <c r="H46" s="27">
        <f>SUM(H9:H45)</f>
        <v>247077313</v>
      </c>
      <c r="J46" s="27">
        <f>SUM(J9:J45)</f>
        <v>-97439198936</v>
      </c>
      <c r="L46" s="141">
        <f>SUM(L9:L45)</f>
        <v>-0.31744925577178856</v>
      </c>
      <c r="N46" s="27">
        <f>SUM(N9:N45)</f>
        <v>157990443550</v>
      </c>
      <c r="P46" s="27">
        <f>SUM(P9:P45)</f>
        <v>-165766736890</v>
      </c>
      <c r="R46" s="27">
        <f>SUM(R9:R45)</f>
        <v>50707388211</v>
      </c>
      <c r="T46" s="27">
        <f>SUM(T9:T45)</f>
        <v>42931094871</v>
      </c>
      <c r="V46" s="135">
        <f>SUM(V9:V45)</f>
        <v>0.13986613462635747</v>
      </c>
    </row>
    <row r="47" spans="1:22" ht="19.5" thickTop="1" x14ac:dyDescent="0.2">
      <c r="A47" s="199">
        <v>10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</row>
    <row r="48" spans="1:22" s="144" customFormat="1" ht="21" customHeight="1" x14ac:dyDescent="0.25">
      <c r="A48" s="198" t="s">
        <v>0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</row>
    <row r="49" spans="1:22" s="144" customFormat="1" ht="21" customHeight="1" x14ac:dyDescent="0.25">
      <c r="A49" s="198" t="s">
        <v>262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</row>
    <row r="50" spans="1:22" s="144" customFormat="1" ht="21" customHeight="1" x14ac:dyDescent="0.25">
      <c r="A50" s="198" t="s">
        <v>2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</row>
    <row r="51" spans="1:22" ht="24" x14ac:dyDescent="0.2">
      <c r="A51" s="1" t="s">
        <v>277</v>
      </c>
      <c r="B51" s="179" t="s">
        <v>278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</row>
    <row r="52" spans="1:22" ht="21" x14ac:dyDescent="0.2">
      <c r="D52" s="200" t="s">
        <v>279</v>
      </c>
      <c r="E52" s="200"/>
      <c r="F52" s="200"/>
      <c r="G52" s="200"/>
      <c r="H52" s="200"/>
      <c r="I52" s="200"/>
      <c r="J52" s="200"/>
      <c r="K52" s="200"/>
      <c r="L52" s="200"/>
      <c r="N52" s="191" t="s">
        <v>280</v>
      </c>
      <c r="O52" s="191"/>
      <c r="P52" s="191"/>
      <c r="Q52" s="191"/>
      <c r="R52" s="191"/>
      <c r="S52" s="191"/>
      <c r="T52" s="191"/>
      <c r="U52" s="191"/>
      <c r="V52" s="191"/>
    </row>
    <row r="53" spans="1:22" ht="21" x14ac:dyDescent="0.2">
      <c r="D53" s="35"/>
      <c r="E53" s="35"/>
      <c r="F53" s="35"/>
      <c r="G53" s="35"/>
      <c r="H53" s="35"/>
      <c r="I53" s="35"/>
      <c r="J53" s="201" t="s">
        <v>62</v>
      </c>
      <c r="K53" s="201"/>
      <c r="L53" s="201"/>
      <c r="N53" s="35"/>
      <c r="O53" s="35"/>
      <c r="P53" s="35"/>
      <c r="Q53" s="35"/>
      <c r="R53" s="61"/>
      <c r="S53" s="35"/>
      <c r="T53" s="181" t="s">
        <v>62</v>
      </c>
      <c r="U53" s="181"/>
      <c r="V53" s="181"/>
    </row>
    <row r="54" spans="1:22" ht="37.5" x14ac:dyDescent="0.2">
      <c r="A54" s="191" t="s">
        <v>281</v>
      </c>
      <c r="B54" s="191"/>
      <c r="D54" s="36" t="s">
        <v>282</v>
      </c>
      <c r="F54" s="36" t="s">
        <v>283</v>
      </c>
      <c r="H54" s="36" t="s">
        <v>284</v>
      </c>
      <c r="J54" s="37" t="s">
        <v>249</v>
      </c>
      <c r="K54" s="35"/>
      <c r="L54" s="142" t="s">
        <v>267</v>
      </c>
      <c r="N54" s="36" t="s">
        <v>282</v>
      </c>
      <c r="P54" s="36" t="s">
        <v>283</v>
      </c>
      <c r="R54" s="36" t="s">
        <v>284</v>
      </c>
      <c r="T54" s="37" t="s">
        <v>249</v>
      </c>
      <c r="U54" s="3"/>
      <c r="V54" s="142" t="s">
        <v>267</v>
      </c>
    </row>
    <row r="55" spans="1:22" ht="18.75" x14ac:dyDescent="0.2">
      <c r="A55" s="183" t="s">
        <v>730</v>
      </c>
      <c r="B55" s="183"/>
      <c r="D55" s="24">
        <f>D46</f>
        <v>111927000000</v>
      </c>
      <c r="F55" s="24">
        <f>F46</f>
        <v>-209613276249</v>
      </c>
      <c r="H55" s="24">
        <f>H46</f>
        <v>247077313</v>
      </c>
      <c r="J55" s="24">
        <f>J46</f>
        <v>-97439198936</v>
      </c>
      <c r="L55" s="136">
        <f>L46</f>
        <v>-0.31744925577178856</v>
      </c>
      <c r="N55" s="24">
        <f>N46</f>
        <v>157990443550</v>
      </c>
      <c r="P55" s="24">
        <f>P46</f>
        <v>-165766736890</v>
      </c>
      <c r="R55" s="24">
        <f>R46</f>
        <v>50707388211</v>
      </c>
      <c r="T55" s="24">
        <f>T46</f>
        <v>42931094871</v>
      </c>
      <c r="V55" s="136">
        <f>V46</f>
        <v>0.13986613462635747</v>
      </c>
    </row>
    <row r="56" spans="1:22" ht="18.75" x14ac:dyDescent="0.2">
      <c r="A56" s="185" t="s">
        <v>437</v>
      </c>
      <c r="B56" s="185"/>
      <c r="D56" s="29">
        <v>0</v>
      </c>
      <c r="F56" s="29">
        <v>0</v>
      </c>
      <c r="G56" s="29"/>
      <c r="H56" s="29">
        <v>0</v>
      </c>
      <c r="J56" s="29">
        <f t="shared" si="0"/>
        <v>0</v>
      </c>
      <c r="L56" s="140">
        <f>J56/درآمدها!$F$12</f>
        <v>0</v>
      </c>
      <c r="N56" s="29">
        <v>0</v>
      </c>
      <c r="P56" s="41">
        <v>7</v>
      </c>
      <c r="R56" s="29">
        <v>0</v>
      </c>
      <c r="T56" s="29">
        <f t="shared" si="2"/>
        <v>7</v>
      </c>
      <c r="V56" s="134">
        <f>T56/درآمدها!$F$12</f>
        <v>2.2805450113173336E-11</v>
      </c>
    </row>
    <row r="57" spans="1:22" ht="18.75" x14ac:dyDescent="0.2">
      <c r="A57" s="185" t="s">
        <v>24</v>
      </c>
      <c r="B57" s="185"/>
      <c r="D57" s="25">
        <v>0</v>
      </c>
      <c r="F57" s="25">
        <v>-2462572756</v>
      </c>
      <c r="H57" s="25">
        <v>656822044</v>
      </c>
      <c r="J57" s="29">
        <f t="shared" ref="J57:J67" si="3">D57+F57+H57</f>
        <v>-1805750712</v>
      </c>
      <c r="L57" s="140">
        <f>J57/درآمدها!$F$12</f>
        <v>-5.882993968477605E-3</v>
      </c>
      <c r="N57" s="25">
        <v>0</v>
      </c>
      <c r="P57" s="41">
        <v>27044489</v>
      </c>
      <c r="R57" s="25">
        <v>656822044</v>
      </c>
      <c r="T57" s="29">
        <f t="shared" ref="T57:T67" si="4">N57+P57+R57</f>
        <v>683866533</v>
      </c>
      <c r="V57" s="134">
        <f>T57/درآمدها!$F$12</f>
        <v>2.2279834432000437E-3</v>
      </c>
    </row>
    <row r="58" spans="1:22" ht="18.75" x14ac:dyDescent="0.2">
      <c r="A58" s="185" t="s">
        <v>61</v>
      </c>
      <c r="B58" s="185"/>
      <c r="D58" s="25">
        <v>0</v>
      </c>
      <c r="F58" s="25">
        <v>-1154692052</v>
      </c>
      <c r="H58" s="25">
        <v>0</v>
      </c>
      <c r="J58" s="29">
        <f t="shared" si="3"/>
        <v>-1154692052</v>
      </c>
      <c r="L58" s="140">
        <f>J58/درآمدها!$F$12</f>
        <v>-3.7618959982805358E-3</v>
      </c>
      <c r="N58" s="25">
        <v>0</v>
      </c>
      <c r="P58" s="41">
        <v>-1154692052</v>
      </c>
      <c r="R58" s="25">
        <v>0</v>
      </c>
      <c r="T58" s="29">
        <f t="shared" si="4"/>
        <v>-1154692052</v>
      </c>
      <c r="V58" s="134">
        <f>T58/درآمدها!$F$12</f>
        <v>-3.7618959982805358E-3</v>
      </c>
    </row>
    <row r="59" spans="1:22" ht="18.75" x14ac:dyDescent="0.2">
      <c r="A59" s="185" t="s">
        <v>45</v>
      </c>
      <c r="B59" s="185"/>
      <c r="D59" s="25">
        <v>0</v>
      </c>
      <c r="F59" s="25">
        <v>-890395435</v>
      </c>
      <c r="H59" s="25">
        <v>0</v>
      </c>
      <c r="J59" s="29">
        <f t="shared" si="3"/>
        <v>-890395435</v>
      </c>
      <c r="L59" s="140">
        <f>J59/درآمدها!$F$12</f>
        <v>-2.900838381984253E-3</v>
      </c>
      <c r="N59" s="25">
        <v>0</v>
      </c>
      <c r="P59" s="41">
        <v>-1393327508</v>
      </c>
      <c r="R59" s="25">
        <v>0</v>
      </c>
      <c r="T59" s="29">
        <f t="shared" si="4"/>
        <v>-1393327508</v>
      </c>
      <c r="V59" s="134">
        <f>T59/درآمدها!$F$12</f>
        <v>-4.5393515678580172E-3</v>
      </c>
    </row>
    <row r="60" spans="1:22" ht="18.75" x14ac:dyDescent="0.2">
      <c r="A60" s="185" t="s">
        <v>27</v>
      </c>
      <c r="B60" s="185"/>
      <c r="D60" s="25">
        <v>0</v>
      </c>
      <c r="F60" s="25">
        <v>139964</v>
      </c>
      <c r="H60" s="25">
        <v>0</v>
      </c>
      <c r="J60" s="29">
        <f t="shared" si="3"/>
        <v>139964</v>
      </c>
      <c r="L60" s="140">
        <f>J60/درآمدها!$F$12</f>
        <v>4.5599171709145614E-7</v>
      </c>
      <c r="N60" s="25">
        <v>0</v>
      </c>
      <c r="P60" s="41">
        <v>139578</v>
      </c>
      <c r="R60" s="25">
        <v>0</v>
      </c>
      <c r="T60" s="29">
        <f t="shared" si="4"/>
        <v>139578</v>
      </c>
      <c r="V60" s="134">
        <f>T60/درآمدها!$F$12</f>
        <v>4.5473415941378687E-7</v>
      </c>
    </row>
    <row r="61" spans="1:22" ht="18.75" x14ac:dyDescent="0.2">
      <c r="A61" s="185" t="s">
        <v>41</v>
      </c>
      <c r="B61" s="185"/>
      <c r="D61" s="25">
        <v>0</v>
      </c>
      <c r="F61" s="25">
        <v>-158117057</v>
      </c>
      <c r="H61" s="25">
        <v>0</v>
      </c>
      <c r="J61" s="29">
        <f t="shared" si="3"/>
        <v>-158117057</v>
      </c>
      <c r="L61" s="140">
        <f>J61/درآمدها!$F$12</f>
        <v>-5.1513295077932643E-4</v>
      </c>
      <c r="N61" s="25">
        <v>0</v>
      </c>
      <c r="P61" s="41">
        <v>-205896171</v>
      </c>
      <c r="R61" s="25">
        <v>0</v>
      </c>
      <c r="T61" s="29">
        <f t="shared" si="4"/>
        <v>-205896171</v>
      </c>
      <c r="V61" s="134">
        <f>T61/درآمدها!$F$12</f>
        <v>-6.7079355089055804E-4</v>
      </c>
    </row>
    <row r="62" spans="1:22" ht="18.75" x14ac:dyDescent="0.2">
      <c r="A62" s="185" t="s">
        <v>35</v>
      </c>
      <c r="B62" s="185"/>
      <c r="D62" s="25">
        <v>0</v>
      </c>
      <c r="F62" s="25">
        <v>-173623004556</v>
      </c>
      <c r="H62" s="25">
        <v>0</v>
      </c>
      <c r="J62" s="29">
        <f t="shared" si="3"/>
        <v>-173623004556</v>
      </c>
      <c r="L62" s="140">
        <f>J62/درآمدها!$F$12</f>
        <v>-0.56565010984301789</v>
      </c>
      <c r="N62" s="25">
        <v>0</v>
      </c>
      <c r="P62" s="41">
        <v>-232094591536</v>
      </c>
      <c r="R62" s="25">
        <v>0</v>
      </c>
      <c r="T62" s="29">
        <f t="shared" si="4"/>
        <v>-232094591536</v>
      </c>
      <c r="V62" s="134">
        <f>T62/درآمدها!$F$12</f>
        <v>-0.75614594697308435</v>
      </c>
    </row>
    <row r="63" spans="1:22" ht="18.75" x14ac:dyDescent="0.2">
      <c r="A63" s="185" t="s">
        <v>26</v>
      </c>
      <c r="B63" s="185"/>
      <c r="D63" s="25">
        <v>0</v>
      </c>
      <c r="F63" s="25">
        <v>-5924536531</v>
      </c>
      <c r="H63" s="25">
        <v>-26318746</v>
      </c>
      <c r="J63" s="29">
        <f t="shared" si="3"/>
        <v>-5950855277</v>
      </c>
      <c r="L63" s="140">
        <f>J63/درآمدها!$F$12</f>
        <v>-1.9387419021476827E-2</v>
      </c>
      <c r="N63" s="25">
        <v>0</v>
      </c>
      <c r="P63" s="41">
        <v>-5741712130</v>
      </c>
      <c r="R63" s="25">
        <v>-20223951</v>
      </c>
      <c r="T63" s="29">
        <f t="shared" si="4"/>
        <v>-5761936081</v>
      </c>
      <c r="V63" s="134">
        <f>T63/درآمدها!$F$12</f>
        <v>-1.877193512150557E-2</v>
      </c>
    </row>
    <row r="64" spans="1:22" ht="18.75" x14ac:dyDescent="0.2">
      <c r="A64" s="185" t="s">
        <v>21</v>
      </c>
      <c r="B64" s="185"/>
      <c r="D64" s="25">
        <v>0</v>
      </c>
      <c r="F64" s="25">
        <v>-26341794829</v>
      </c>
      <c r="H64" s="25">
        <v>7909593</v>
      </c>
      <c r="J64" s="29">
        <f t="shared" si="3"/>
        <v>-26333885236</v>
      </c>
      <c r="L64" s="140">
        <f>J64/درآمدها!$F$12</f>
        <v>-8.5793729433661411E-2</v>
      </c>
      <c r="N64" s="25">
        <v>0</v>
      </c>
      <c r="P64" s="41">
        <v>-26766244090</v>
      </c>
      <c r="R64" s="25">
        <v>2903928</v>
      </c>
      <c r="T64" s="29">
        <f t="shared" si="4"/>
        <v>-26763340162</v>
      </c>
      <c r="V64" s="134">
        <f>T64/درآمدها!$F$12</f>
        <v>-8.7192859846625628E-2</v>
      </c>
    </row>
    <row r="65" spans="1:22" ht="18.75" x14ac:dyDescent="0.2">
      <c r="A65" s="185" t="s">
        <v>60</v>
      </c>
      <c r="B65" s="185"/>
      <c r="D65" s="25">
        <v>0</v>
      </c>
      <c r="F65" s="25">
        <v>-3328577771</v>
      </c>
      <c r="H65" s="25">
        <v>0</v>
      </c>
      <c r="J65" s="29">
        <f t="shared" si="3"/>
        <v>-3328577771</v>
      </c>
      <c r="L65" s="140">
        <f>J65/درآمدها!$F$12</f>
        <v>-1.08442449006226E-2</v>
      </c>
      <c r="N65" s="25">
        <v>0</v>
      </c>
      <c r="P65" s="41">
        <v>-3328577771</v>
      </c>
      <c r="R65" s="25">
        <v>0</v>
      </c>
      <c r="T65" s="29">
        <f t="shared" si="4"/>
        <v>-3328577771</v>
      </c>
      <c r="V65" s="134">
        <f>T65/درآمدها!$F$12</f>
        <v>-1.08442449006226E-2</v>
      </c>
    </row>
    <row r="66" spans="1:22" ht="18.75" x14ac:dyDescent="0.2">
      <c r="A66" s="185" t="s">
        <v>49</v>
      </c>
      <c r="B66" s="185"/>
      <c r="D66" s="25">
        <v>0</v>
      </c>
      <c r="F66" s="25">
        <v>-97607337761</v>
      </c>
      <c r="H66" s="25">
        <v>0</v>
      </c>
      <c r="J66" s="29">
        <f t="shared" si="3"/>
        <v>-97607337761</v>
      </c>
      <c r="L66" s="140">
        <f>J66/درآمدها!$F$12</f>
        <v>-0.31799703885544933</v>
      </c>
      <c r="N66" s="25">
        <v>0</v>
      </c>
      <c r="P66" s="41">
        <v>-71932868325</v>
      </c>
      <c r="R66" s="25">
        <v>0</v>
      </c>
      <c r="T66" s="29">
        <f t="shared" si="4"/>
        <v>-71932868325</v>
      </c>
      <c r="V66" s="134">
        <f>T66/درآمدها!$F$12</f>
        <v>-0.23435163429760769</v>
      </c>
    </row>
    <row r="67" spans="1:22" ht="18.75" x14ac:dyDescent="0.2">
      <c r="A67" s="185" t="s">
        <v>29</v>
      </c>
      <c r="B67" s="185"/>
      <c r="D67" s="29">
        <v>0</v>
      </c>
      <c r="E67" s="49"/>
      <c r="F67" s="29">
        <v>659939661</v>
      </c>
      <c r="G67" s="49"/>
      <c r="H67" s="29">
        <v>0</v>
      </c>
      <c r="I67" s="49"/>
      <c r="J67" s="29">
        <f t="shared" si="3"/>
        <v>659939661</v>
      </c>
      <c r="K67" s="49"/>
      <c r="L67" s="140">
        <f>J67/درآمدها!$F$12</f>
        <v>2.1500315738057175E-3</v>
      </c>
      <c r="M67" s="49"/>
      <c r="N67" s="29">
        <v>0</v>
      </c>
      <c r="O67" s="49"/>
      <c r="P67" s="41">
        <v>2395714371</v>
      </c>
      <c r="Q67" s="49"/>
      <c r="R67" s="29">
        <v>749060</v>
      </c>
      <c r="S67" s="49"/>
      <c r="T67" s="29">
        <f t="shared" si="4"/>
        <v>2396463431</v>
      </c>
      <c r="V67" s="134">
        <f>T67/درآمدها!$F$12</f>
        <v>7.8074896033878162E-3</v>
      </c>
    </row>
    <row r="68" spans="1:22" ht="18.75" x14ac:dyDescent="0.2">
      <c r="A68" s="185" t="s">
        <v>438</v>
      </c>
      <c r="B68" s="185"/>
      <c r="D68" s="29">
        <v>0</v>
      </c>
      <c r="F68" s="29">
        <v>0</v>
      </c>
      <c r="G68" s="29"/>
      <c r="H68" s="29">
        <v>0</v>
      </c>
      <c r="J68" s="29">
        <f t="shared" si="0"/>
        <v>0</v>
      </c>
      <c r="L68" s="140">
        <f>J68/درآمدها!$F$12</f>
        <v>0</v>
      </c>
      <c r="N68" s="29">
        <v>0</v>
      </c>
      <c r="P68" s="41">
        <v>3</v>
      </c>
      <c r="R68" s="29">
        <v>0</v>
      </c>
      <c r="T68" s="29">
        <f t="shared" si="2"/>
        <v>3</v>
      </c>
      <c r="V68" s="134">
        <f>T68/درآمدها!$F$12</f>
        <v>9.7737643342171441E-12</v>
      </c>
    </row>
    <row r="69" spans="1:22" ht="18.75" x14ac:dyDescent="0.2">
      <c r="A69" s="185" t="s">
        <v>439</v>
      </c>
      <c r="B69" s="185"/>
      <c r="D69" s="29">
        <v>0</v>
      </c>
      <c r="F69" s="29">
        <v>0</v>
      </c>
      <c r="G69" s="29"/>
      <c r="H69" s="29">
        <v>0</v>
      </c>
      <c r="J69" s="29">
        <f t="shared" si="0"/>
        <v>0</v>
      </c>
      <c r="L69" s="140">
        <f>J69/درآمدها!$F$12</f>
        <v>0</v>
      </c>
      <c r="N69" s="29">
        <v>0</v>
      </c>
      <c r="P69" s="41">
        <v>2</v>
      </c>
      <c r="R69" s="29">
        <v>0</v>
      </c>
      <c r="T69" s="29">
        <f t="shared" si="2"/>
        <v>2</v>
      </c>
      <c r="V69" s="134">
        <f>T69/درآمدها!$F$12</f>
        <v>6.5158428894780961E-12</v>
      </c>
    </row>
    <row r="70" spans="1:22" ht="18.75" x14ac:dyDescent="0.2">
      <c r="A70" s="185" t="s">
        <v>440</v>
      </c>
      <c r="B70" s="185"/>
      <c r="D70" s="29">
        <v>0</v>
      </c>
      <c r="F70" s="29">
        <v>0</v>
      </c>
      <c r="G70" s="29"/>
      <c r="H70" s="29">
        <v>0</v>
      </c>
      <c r="J70" s="29">
        <f t="shared" si="0"/>
        <v>0</v>
      </c>
      <c r="L70" s="140">
        <f>J70/درآمدها!$F$12</f>
        <v>0</v>
      </c>
      <c r="N70" s="29">
        <v>0</v>
      </c>
      <c r="P70" s="41">
        <v>-1</v>
      </c>
      <c r="R70" s="29">
        <v>264668427</v>
      </c>
      <c r="T70" s="29">
        <f t="shared" si="2"/>
        <v>264668426</v>
      </c>
      <c r="V70" s="134">
        <f>T70/درآمدها!$F$12</f>
        <v>8.622689408107298E-4</v>
      </c>
    </row>
    <row r="71" spans="1:22" ht="18.75" x14ac:dyDescent="0.2">
      <c r="A71" s="185" t="s">
        <v>441</v>
      </c>
      <c r="B71" s="185"/>
      <c r="D71" s="29">
        <v>0</v>
      </c>
      <c r="F71" s="29">
        <v>37490344</v>
      </c>
      <c r="G71" s="29"/>
      <c r="H71" s="29">
        <v>0</v>
      </c>
      <c r="J71" s="29">
        <f t="shared" si="0"/>
        <v>37490344</v>
      </c>
      <c r="L71" s="140">
        <f>J71/درآمدها!$F$12</f>
        <v>1.221405956882439E-4</v>
      </c>
      <c r="N71" s="29">
        <v>0</v>
      </c>
      <c r="P71" s="41">
        <v>37509656</v>
      </c>
      <c r="R71" s="29">
        <v>0</v>
      </c>
      <c r="T71" s="29">
        <f t="shared" si="2"/>
        <v>37509656</v>
      </c>
      <c r="V71" s="134">
        <f>T71/درآمدها!$F$12</f>
        <v>1.222035126671847E-4</v>
      </c>
    </row>
    <row r="72" spans="1:22" ht="18.75" x14ac:dyDescent="0.2">
      <c r="A72" s="185" t="s">
        <v>442</v>
      </c>
      <c r="B72" s="185"/>
      <c r="D72" s="29">
        <v>0</v>
      </c>
      <c r="F72" s="29">
        <v>0</v>
      </c>
      <c r="G72" s="29"/>
      <c r="H72" s="29">
        <v>0</v>
      </c>
      <c r="J72" s="29">
        <f t="shared" si="0"/>
        <v>0</v>
      </c>
      <c r="L72" s="140">
        <f>J72/درآمدها!$F$12</f>
        <v>0</v>
      </c>
      <c r="N72" s="29">
        <v>0</v>
      </c>
      <c r="P72" s="41">
        <v>9</v>
      </c>
      <c r="R72" s="29">
        <v>0</v>
      </c>
      <c r="T72" s="29">
        <f t="shared" si="2"/>
        <v>9</v>
      </c>
      <c r="V72" s="134">
        <f>T72/درآمدها!$F$12</f>
        <v>2.9321293002651429E-11</v>
      </c>
    </row>
    <row r="73" spans="1:22" ht="18.75" x14ac:dyDescent="0.2">
      <c r="A73" s="185" t="s">
        <v>443</v>
      </c>
      <c r="B73" s="185"/>
      <c r="D73" s="29">
        <v>0</v>
      </c>
      <c r="F73" s="29">
        <v>0</v>
      </c>
      <c r="G73" s="29"/>
      <c r="H73" s="29">
        <v>0</v>
      </c>
      <c r="J73" s="29">
        <f t="shared" si="0"/>
        <v>0</v>
      </c>
      <c r="L73" s="140">
        <f>J73/درآمدها!$F$12</f>
        <v>0</v>
      </c>
      <c r="N73" s="29">
        <v>0</v>
      </c>
      <c r="P73" s="41">
        <v>7745610132</v>
      </c>
      <c r="R73" s="29">
        <v>0</v>
      </c>
      <c r="T73" s="29">
        <f t="shared" si="2"/>
        <v>7745610132</v>
      </c>
      <c r="V73" s="134">
        <f>T73/درآمدها!$F$12</f>
        <v>2.5234589351630848E-2</v>
      </c>
    </row>
    <row r="74" spans="1:22" ht="18.75" x14ac:dyDescent="0.2">
      <c r="A74" s="185" t="s">
        <v>444</v>
      </c>
      <c r="B74" s="185"/>
      <c r="D74" s="29">
        <v>0</v>
      </c>
      <c r="F74" s="29">
        <v>0</v>
      </c>
      <c r="G74" s="29"/>
      <c r="H74" s="29">
        <v>0</v>
      </c>
      <c r="J74" s="29">
        <f t="shared" si="0"/>
        <v>0</v>
      </c>
      <c r="L74" s="140">
        <f>J74/درآمدها!$F$12</f>
        <v>0</v>
      </c>
      <c r="N74" s="29">
        <v>0</v>
      </c>
      <c r="P74" s="41">
        <v>2857961203</v>
      </c>
      <c r="R74" s="29">
        <v>0</v>
      </c>
      <c r="T74" s="29">
        <f t="shared" si="2"/>
        <v>2857961203</v>
      </c>
      <c r="V74" s="134">
        <f>T74/درآمدها!$F$12</f>
        <v>9.3110130914859073E-3</v>
      </c>
    </row>
    <row r="75" spans="1:22" ht="18.75" x14ac:dyDescent="0.2">
      <c r="A75" s="185" t="s">
        <v>445</v>
      </c>
      <c r="B75" s="185"/>
      <c r="D75" s="29">
        <v>0</v>
      </c>
      <c r="F75" s="29">
        <v>0</v>
      </c>
      <c r="G75" s="29"/>
      <c r="H75" s="29">
        <v>0</v>
      </c>
      <c r="J75" s="29">
        <f t="shared" si="0"/>
        <v>0</v>
      </c>
      <c r="L75" s="140">
        <f>J75/درآمدها!$F$12</f>
        <v>0</v>
      </c>
      <c r="N75" s="29">
        <v>0</v>
      </c>
      <c r="P75" s="41">
        <v>2804815</v>
      </c>
      <c r="R75" s="29">
        <v>0</v>
      </c>
      <c r="T75" s="29">
        <f t="shared" si="2"/>
        <v>2804815</v>
      </c>
      <c r="V75" s="134">
        <f>T75/درآمدها!$F$12</f>
        <v>9.1378669370257524E-6</v>
      </c>
    </row>
    <row r="76" spans="1:22" ht="18.75" x14ac:dyDescent="0.2">
      <c r="A76" s="185" t="s">
        <v>446</v>
      </c>
      <c r="B76" s="185"/>
      <c r="D76" s="29">
        <v>0</v>
      </c>
      <c r="F76" s="29">
        <v>0</v>
      </c>
      <c r="G76" s="29"/>
      <c r="H76" s="29">
        <v>0</v>
      </c>
      <c r="J76" s="29">
        <f t="shared" si="0"/>
        <v>0</v>
      </c>
      <c r="L76" s="140">
        <f>J76/درآمدها!$F$12</f>
        <v>0</v>
      </c>
      <c r="N76" s="29">
        <v>0</v>
      </c>
      <c r="P76" s="41">
        <v>77</v>
      </c>
      <c r="R76" s="29">
        <v>0</v>
      </c>
      <c r="T76" s="29">
        <f t="shared" si="2"/>
        <v>77</v>
      </c>
      <c r="V76" s="134">
        <f>T76/درآمدها!$F$12</f>
        <v>2.508599512449067E-10</v>
      </c>
    </row>
    <row r="77" spans="1:22" ht="18.75" x14ac:dyDescent="0.2">
      <c r="A77" s="185" t="s">
        <v>447</v>
      </c>
      <c r="B77" s="185"/>
      <c r="D77" s="29">
        <v>0</v>
      </c>
      <c r="F77" s="29">
        <v>0</v>
      </c>
      <c r="G77" s="29"/>
      <c r="H77" s="29">
        <v>0</v>
      </c>
      <c r="J77" s="29">
        <f t="shared" si="0"/>
        <v>0</v>
      </c>
      <c r="L77" s="140">
        <f>J77/درآمدها!$F$12</f>
        <v>0</v>
      </c>
      <c r="N77" s="29">
        <v>0</v>
      </c>
      <c r="P77" s="41">
        <v>122766354</v>
      </c>
      <c r="R77" s="29">
        <v>0</v>
      </c>
      <c r="T77" s="29">
        <f t="shared" si="2"/>
        <v>122766354</v>
      </c>
      <c r="V77" s="134">
        <f>T77/درآمدها!$F$12</f>
        <v>3.9996313738902543E-4</v>
      </c>
    </row>
    <row r="78" spans="1:22" ht="18.75" x14ac:dyDescent="0.2">
      <c r="A78" s="185" t="s">
        <v>448</v>
      </c>
      <c r="B78" s="185"/>
      <c r="D78" s="29">
        <v>0</v>
      </c>
      <c r="F78" s="29">
        <v>0</v>
      </c>
      <c r="G78" s="29"/>
      <c r="H78" s="29">
        <v>0</v>
      </c>
      <c r="J78" s="29">
        <f t="shared" si="0"/>
        <v>0</v>
      </c>
      <c r="L78" s="140">
        <f>J78/درآمدها!$F$12</f>
        <v>0</v>
      </c>
      <c r="N78" s="29">
        <v>0</v>
      </c>
      <c r="P78" s="41">
        <v>869350567</v>
      </c>
      <c r="R78" s="29">
        <v>0</v>
      </c>
      <c r="T78" s="29">
        <f t="shared" si="2"/>
        <v>869350567</v>
      </c>
      <c r="V78" s="134">
        <f>T78/درآمدها!$F$12</f>
        <v>2.8322758552253506E-3</v>
      </c>
    </row>
    <row r="79" spans="1:22" ht="18.75" x14ac:dyDescent="0.2">
      <c r="A79" s="185" t="s">
        <v>449</v>
      </c>
      <c r="B79" s="185"/>
      <c r="D79" s="29">
        <v>0</v>
      </c>
      <c r="F79" s="29">
        <v>0</v>
      </c>
      <c r="G79" s="29"/>
      <c r="H79" s="29">
        <v>0</v>
      </c>
      <c r="J79" s="29">
        <f t="shared" si="0"/>
        <v>0</v>
      </c>
      <c r="L79" s="140">
        <f>J79/درآمدها!$F$12</f>
        <v>0</v>
      </c>
      <c r="N79" s="29">
        <v>0</v>
      </c>
      <c r="P79" s="41">
        <v>-4</v>
      </c>
      <c r="R79" s="29">
        <v>0</v>
      </c>
      <c r="T79" s="29">
        <f t="shared" si="2"/>
        <v>-4</v>
      </c>
      <c r="V79" s="134">
        <f>T79/درآمدها!$F$12</f>
        <v>-1.3031685778956192E-11</v>
      </c>
    </row>
    <row r="80" spans="1:22" ht="18.75" x14ac:dyDescent="0.2">
      <c r="A80" s="185" t="s">
        <v>450</v>
      </c>
      <c r="B80" s="185"/>
      <c r="D80" s="29">
        <v>0</v>
      </c>
      <c r="F80" s="29">
        <v>0</v>
      </c>
      <c r="G80" s="29"/>
      <c r="H80" s="29">
        <v>0</v>
      </c>
      <c r="J80" s="29">
        <f t="shared" si="0"/>
        <v>0</v>
      </c>
      <c r="L80" s="140">
        <f>J80/درآمدها!$F$12</f>
        <v>0</v>
      </c>
      <c r="N80" s="29">
        <v>0</v>
      </c>
      <c r="P80" s="41">
        <v>-6</v>
      </c>
      <c r="R80" s="29">
        <v>0</v>
      </c>
      <c r="T80" s="29">
        <f t="shared" si="2"/>
        <v>-6</v>
      </c>
      <c r="V80" s="134">
        <f>T80/درآمدها!$F$12</f>
        <v>-1.9547528668434288E-11</v>
      </c>
    </row>
    <row r="81" spans="1:22" ht="18.75" x14ac:dyDescent="0.2">
      <c r="A81" s="185" t="s">
        <v>451</v>
      </c>
      <c r="B81" s="185"/>
      <c r="D81" s="29">
        <v>0</v>
      </c>
      <c r="F81" s="29">
        <v>0</v>
      </c>
      <c r="G81" s="29"/>
      <c r="H81" s="29">
        <v>0</v>
      </c>
      <c r="J81" s="29">
        <f t="shared" si="0"/>
        <v>0</v>
      </c>
      <c r="L81" s="140">
        <f>J81/درآمدها!$F$12</f>
        <v>0</v>
      </c>
      <c r="N81" s="29">
        <v>0</v>
      </c>
      <c r="P81" s="41">
        <v>-4</v>
      </c>
      <c r="R81" s="29">
        <v>0</v>
      </c>
      <c r="T81" s="29">
        <f t="shared" si="2"/>
        <v>-4</v>
      </c>
      <c r="V81" s="134">
        <f>T81/درآمدها!$F$12</f>
        <v>-1.3031685778956192E-11</v>
      </c>
    </row>
    <row r="82" spans="1:22" ht="18.75" x14ac:dyDescent="0.2">
      <c r="A82" s="185" t="s">
        <v>452</v>
      </c>
      <c r="B82" s="185"/>
      <c r="D82" s="29">
        <v>0</v>
      </c>
      <c r="F82" s="29">
        <v>0</v>
      </c>
      <c r="G82" s="29"/>
      <c r="H82" s="29">
        <v>0</v>
      </c>
      <c r="J82" s="29">
        <f t="shared" si="0"/>
        <v>0</v>
      </c>
      <c r="L82" s="140">
        <f>J82/درآمدها!$F$12</f>
        <v>0</v>
      </c>
      <c r="N82" s="29">
        <v>0</v>
      </c>
      <c r="P82" s="41">
        <v>-651563364</v>
      </c>
      <c r="R82" s="29">
        <v>0</v>
      </c>
      <c r="T82" s="29">
        <f t="shared" si="2"/>
        <v>-651563364</v>
      </c>
      <c r="V82" s="134">
        <f>T82/درآمدها!$F$12</f>
        <v>-2.1227422561819142E-3</v>
      </c>
    </row>
    <row r="83" spans="1:22" ht="18.75" x14ac:dyDescent="0.2">
      <c r="A83" s="185" t="s">
        <v>453</v>
      </c>
      <c r="B83" s="185"/>
      <c r="D83" s="29">
        <v>0</v>
      </c>
      <c r="F83" s="29">
        <v>0</v>
      </c>
      <c r="G83" s="29"/>
      <c r="H83" s="29">
        <v>0</v>
      </c>
      <c r="J83" s="29">
        <f t="shared" si="0"/>
        <v>0</v>
      </c>
      <c r="L83" s="140">
        <f>J83/درآمدها!$F$12</f>
        <v>0</v>
      </c>
      <c r="N83" s="29">
        <v>0</v>
      </c>
      <c r="P83" s="41">
        <v>2721129</v>
      </c>
      <c r="R83" s="29">
        <v>0</v>
      </c>
      <c r="T83" s="29">
        <f t="shared" ref="T83:T136" si="5">N83+P83+R83</f>
        <v>2721129</v>
      </c>
      <c r="V83" s="134">
        <f>T83/درآمدها!$F$12</f>
        <v>8.8652245230013218E-6</v>
      </c>
    </row>
    <row r="84" spans="1:22" ht="18.75" x14ac:dyDescent="0.2">
      <c r="A84" s="185" t="s">
        <v>454</v>
      </c>
      <c r="B84" s="185"/>
      <c r="D84" s="29">
        <v>0</v>
      </c>
      <c r="F84" s="29">
        <v>0</v>
      </c>
      <c r="G84" s="29"/>
      <c r="H84" s="29">
        <v>0</v>
      </c>
      <c r="J84" s="29">
        <f t="shared" ref="J84:J136" si="6">D84+F84+H84</f>
        <v>0</v>
      </c>
      <c r="L84" s="140">
        <f>J84/درآمدها!$F$12</f>
        <v>0</v>
      </c>
      <c r="N84" s="29">
        <v>0</v>
      </c>
      <c r="P84" s="41">
        <v>9810140</v>
      </c>
      <c r="R84" s="29">
        <v>0</v>
      </c>
      <c r="T84" s="29">
        <f t="shared" si="5"/>
        <v>9810140</v>
      </c>
      <c r="V84" s="134">
        <f>T84/درآمدها!$F$12</f>
        <v>3.1960665481892322E-5</v>
      </c>
    </row>
    <row r="85" spans="1:22" ht="18.75" x14ac:dyDescent="0.2">
      <c r="A85" s="185" t="s">
        <v>455</v>
      </c>
      <c r="B85" s="185"/>
      <c r="D85" s="29">
        <v>0</v>
      </c>
      <c r="F85" s="29">
        <v>0</v>
      </c>
      <c r="G85" s="29"/>
      <c r="H85" s="29">
        <v>0</v>
      </c>
      <c r="J85" s="29">
        <f t="shared" si="6"/>
        <v>0</v>
      </c>
      <c r="L85" s="140">
        <f>J85/درآمدها!$F$12</f>
        <v>0</v>
      </c>
      <c r="N85" s="29">
        <v>0</v>
      </c>
      <c r="P85" s="41">
        <v>1275054786</v>
      </c>
      <c r="R85" s="29">
        <v>0</v>
      </c>
      <c r="T85" s="29">
        <f t="shared" si="5"/>
        <v>1275054786</v>
      </c>
      <c r="V85" s="134">
        <f>T85/درآمدها!$F$12</f>
        <v>4.1540283305265581E-3</v>
      </c>
    </row>
    <row r="86" spans="1:22" ht="18.75" x14ac:dyDescent="0.2">
      <c r="A86" s="185" t="s">
        <v>456</v>
      </c>
      <c r="B86" s="185"/>
      <c r="D86" s="29">
        <v>0</v>
      </c>
      <c r="F86" s="29">
        <v>0</v>
      </c>
      <c r="G86" s="29"/>
      <c r="H86" s="29">
        <v>0</v>
      </c>
      <c r="J86" s="29">
        <f t="shared" si="6"/>
        <v>0</v>
      </c>
      <c r="L86" s="140">
        <f>J86/درآمدها!$F$12</f>
        <v>0</v>
      </c>
      <c r="N86" s="29">
        <v>0</v>
      </c>
      <c r="P86" s="41">
        <v>-7</v>
      </c>
      <c r="R86" s="29">
        <v>0</v>
      </c>
      <c r="T86" s="29">
        <f t="shared" si="5"/>
        <v>-7</v>
      </c>
      <c r="V86" s="134">
        <f>T86/درآمدها!$F$12</f>
        <v>-2.2805450113173336E-11</v>
      </c>
    </row>
    <row r="87" spans="1:22" ht="18.75" x14ac:dyDescent="0.2">
      <c r="A87" s="185" t="s">
        <v>457</v>
      </c>
      <c r="B87" s="185"/>
      <c r="D87" s="29">
        <v>0</v>
      </c>
      <c r="F87" s="29">
        <v>0</v>
      </c>
      <c r="G87" s="29"/>
      <c r="H87" s="29">
        <v>0</v>
      </c>
      <c r="J87" s="29">
        <f t="shared" si="6"/>
        <v>0</v>
      </c>
      <c r="L87" s="140">
        <f>J87/درآمدها!$F$12</f>
        <v>0</v>
      </c>
      <c r="N87" s="29">
        <v>0</v>
      </c>
      <c r="P87" s="41">
        <v>-1</v>
      </c>
      <c r="R87" s="29">
        <v>0</v>
      </c>
      <c r="T87" s="29">
        <f t="shared" si="5"/>
        <v>-1</v>
      </c>
      <c r="V87" s="134">
        <f>T87/درآمدها!$F$12</f>
        <v>-3.257921444739048E-12</v>
      </c>
    </row>
    <row r="88" spans="1:22" ht="18.75" x14ac:dyDescent="0.2">
      <c r="A88" s="185" t="s">
        <v>458</v>
      </c>
      <c r="B88" s="185"/>
      <c r="D88" s="29">
        <v>0</v>
      </c>
      <c r="F88" s="29">
        <v>0</v>
      </c>
      <c r="G88" s="29"/>
      <c r="H88" s="29">
        <v>0</v>
      </c>
      <c r="J88" s="29">
        <f t="shared" si="6"/>
        <v>0</v>
      </c>
      <c r="L88" s="140">
        <f>J88/درآمدها!$F$12</f>
        <v>0</v>
      </c>
      <c r="N88" s="29">
        <v>0</v>
      </c>
      <c r="P88" s="41">
        <v>7</v>
      </c>
      <c r="R88" s="29">
        <v>0</v>
      </c>
      <c r="T88" s="29">
        <f t="shared" si="5"/>
        <v>7</v>
      </c>
      <c r="V88" s="134">
        <f>T88/درآمدها!$F$12</f>
        <v>2.2805450113173336E-11</v>
      </c>
    </row>
    <row r="89" spans="1:22" ht="18.75" x14ac:dyDescent="0.2">
      <c r="A89" s="185" t="s">
        <v>459</v>
      </c>
      <c r="B89" s="185"/>
      <c r="D89" s="29">
        <v>0</v>
      </c>
      <c r="F89" s="29">
        <v>0</v>
      </c>
      <c r="G89" s="29"/>
      <c r="H89" s="29">
        <v>0</v>
      </c>
      <c r="J89" s="29">
        <f t="shared" si="6"/>
        <v>0</v>
      </c>
      <c r="L89" s="140">
        <f>J89/درآمدها!$F$12</f>
        <v>0</v>
      </c>
      <c r="N89" s="29">
        <v>0</v>
      </c>
      <c r="P89" s="41">
        <v>-8</v>
      </c>
      <c r="R89" s="29">
        <v>0</v>
      </c>
      <c r="T89" s="29">
        <f t="shared" si="5"/>
        <v>-8</v>
      </c>
      <c r="V89" s="134">
        <f>T89/درآمدها!$F$12</f>
        <v>-2.6063371557912384E-11</v>
      </c>
    </row>
    <row r="90" spans="1:22" ht="18.75" x14ac:dyDescent="0.2">
      <c r="A90" s="185" t="s">
        <v>460</v>
      </c>
      <c r="B90" s="185"/>
      <c r="D90" s="29">
        <v>0</v>
      </c>
      <c r="F90" s="29">
        <v>0</v>
      </c>
      <c r="G90" s="29"/>
      <c r="H90" s="29">
        <v>0</v>
      </c>
      <c r="J90" s="29">
        <f t="shared" si="6"/>
        <v>0</v>
      </c>
      <c r="L90" s="140">
        <f>J90/درآمدها!$F$12</f>
        <v>0</v>
      </c>
      <c r="N90" s="29">
        <v>0</v>
      </c>
      <c r="P90" s="41">
        <v>492130</v>
      </c>
      <c r="R90" s="29">
        <v>0</v>
      </c>
      <c r="T90" s="29">
        <f t="shared" si="5"/>
        <v>492130</v>
      </c>
      <c r="V90" s="134">
        <f>T90/درآمدها!$F$12</f>
        <v>1.6033208805994277E-6</v>
      </c>
    </row>
    <row r="91" spans="1:22" ht="18.75" x14ac:dyDescent="0.2">
      <c r="A91" s="185" t="s">
        <v>491</v>
      </c>
      <c r="B91" s="185"/>
      <c r="D91" s="29">
        <v>0</v>
      </c>
      <c r="F91" s="29">
        <v>0</v>
      </c>
      <c r="G91" s="29"/>
      <c r="H91" s="29">
        <v>0</v>
      </c>
      <c r="J91" s="29">
        <f t="shared" si="6"/>
        <v>0</v>
      </c>
      <c r="L91" s="140">
        <f>J91/درآمدها!$F$12</f>
        <v>0</v>
      </c>
      <c r="N91" s="29">
        <v>0</v>
      </c>
      <c r="P91" s="41">
        <v>165810878</v>
      </c>
      <c r="R91" s="29">
        <v>0</v>
      </c>
      <c r="T91" s="29">
        <f t="shared" si="5"/>
        <v>165810878</v>
      </c>
      <c r="V91" s="134">
        <f>T91/درآمدها!$F$12</f>
        <v>5.4019881520720999E-4</v>
      </c>
    </row>
    <row r="92" spans="1:22" ht="21.75" thickBot="1" x14ac:dyDescent="0.25">
      <c r="A92" s="187" t="s">
        <v>731</v>
      </c>
      <c r="B92" s="187"/>
      <c r="D92" s="27">
        <f>SUM(D55:D91)</f>
        <v>111927000000</v>
      </c>
      <c r="F92" s="27">
        <f>SUM(F55:F91)</f>
        <v>-520406735028</v>
      </c>
      <c r="H92" s="27">
        <f>SUM(H55:H91)</f>
        <v>885490204</v>
      </c>
      <c r="J92" s="27">
        <f>SUM(J55:J91)</f>
        <v>-407594244824</v>
      </c>
      <c r="L92" s="137">
        <f>SUM(L55:L91)</f>
        <v>-1.3279100309643272</v>
      </c>
      <c r="N92" s="27">
        <f>SUM(N55:N91)</f>
        <v>157990443550</v>
      </c>
      <c r="P92" s="27">
        <f>SUM(P55:P91)</f>
        <v>-493523419535</v>
      </c>
      <c r="R92" s="27">
        <f>SUM(R55:R91)</f>
        <v>51612307719</v>
      </c>
      <c r="T92" s="27">
        <f>SUM(T55:T91)</f>
        <v>-283920668266</v>
      </c>
      <c r="V92" s="137">
        <f>SUM(V55:V91)</f>
        <v>-0.9249912337484425</v>
      </c>
    </row>
    <row r="93" spans="1:22" ht="19.5" thickTop="1" x14ac:dyDescent="0.2">
      <c r="A93" s="199">
        <v>11</v>
      </c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s="144" customFormat="1" ht="23.25" customHeight="1" x14ac:dyDescent="0.25">
      <c r="A94" s="198" t="s">
        <v>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</row>
    <row r="95" spans="1:22" s="144" customFormat="1" ht="23.25" customHeight="1" x14ac:dyDescent="0.25">
      <c r="A95" s="198" t="s">
        <v>262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</row>
    <row r="96" spans="1:22" s="144" customFormat="1" ht="23.25" customHeight="1" x14ac:dyDescent="0.25">
      <c r="A96" s="198" t="s">
        <v>2</v>
      </c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</row>
    <row r="97" spans="1:22" ht="24" x14ac:dyDescent="0.2">
      <c r="A97" s="1" t="s">
        <v>277</v>
      </c>
      <c r="B97" s="179" t="s">
        <v>278</v>
      </c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</row>
    <row r="98" spans="1:22" ht="21" x14ac:dyDescent="0.2">
      <c r="D98" s="200" t="s">
        <v>279</v>
      </c>
      <c r="E98" s="200"/>
      <c r="F98" s="200"/>
      <c r="G98" s="200"/>
      <c r="H98" s="200"/>
      <c r="I98" s="200"/>
      <c r="J98" s="200"/>
      <c r="K98" s="200"/>
      <c r="L98" s="200"/>
      <c r="N98" s="191" t="s">
        <v>280</v>
      </c>
      <c r="O98" s="191"/>
      <c r="P98" s="191"/>
      <c r="Q98" s="191"/>
      <c r="R98" s="191"/>
      <c r="S98" s="191"/>
      <c r="T98" s="191"/>
      <c r="U98" s="191"/>
      <c r="V98" s="191"/>
    </row>
    <row r="99" spans="1:22" ht="21" x14ac:dyDescent="0.2">
      <c r="D99" s="35"/>
      <c r="E99" s="35"/>
      <c r="F99" s="35"/>
      <c r="G99" s="35"/>
      <c r="H99" s="35"/>
      <c r="I99" s="35"/>
      <c r="J99" s="201" t="s">
        <v>62</v>
      </c>
      <c r="K99" s="201"/>
      <c r="L99" s="201"/>
      <c r="N99" s="35"/>
      <c r="O99" s="35"/>
      <c r="P99" s="35"/>
      <c r="Q99" s="35"/>
      <c r="R99" s="61"/>
      <c r="S99" s="35"/>
      <c r="T99" s="181" t="s">
        <v>62</v>
      </c>
      <c r="U99" s="181"/>
      <c r="V99" s="181"/>
    </row>
    <row r="100" spans="1:22" ht="37.5" x14ac:dyDescent="0.2">
      <c r="A100" s="191" t="s">
        <v>281</v>
      </c>
      <c r="B100" s="191"/>
      <c r="D100" s="36" t="s">
        <v>282</v>
      </c>
      <c r="F100" s="36" t="s">
        <v>283</v>
      </c>
      <c r="H100" s="36" t="s">
        <v>284</v>
      </c>
      <c r="J100" s="37" t="s">
        <v>249</v>
      </c>
      <c r="K100" s="35"/>
      <c r="L100" s="142" t="s">
        <v>267</v>
      </c>
      <c r="N100" s="36" t="s">
        <v>282</v>
      </c>
      <c r="P100" s="36" t="s">
        <v>283</v>
      </c>
      <c r="R100" s="36" t="s">
        <v>284</v>
      </c>
      <c r="T100" s="37" t="s">
        <v>249</v>
      </c>
      <c r="U100" s="3"/>
      <c r="V100" s="142" t="s">
        <v>267</v>
      </c>
    </row>
    <row r="101" spans="1:22" ht="18.75" x14ac:dyDescent="0.2">
      <c r="A101" s="183" t="s">
        <v>730</v>
      </c>
      <c r="B101" s="183"/>
      <c r="D101" s="24">
        <f>D92</f>
        <v>111927000000</v>
      </c>
      <c r="F101" s="24">
        <f>F92</f>
        <v>-520406735028</v>
      </c>
      <c r="H101" s="24">
        <f>H92</f>
        <v>885490204</v>
      </c>
      <c r="J101" s="24">
        <f>J92</f>
        <v>-407594244824</v>
      </c>
      <c r="L101" s="138">
        <f>L92</f>
        <v>-1.3279100309643272</v>
      </c>
      <c r="N101" s="24">
        <f>N92</f>
        <v>157990443550</v>
      </c>
      <c r="P101" s="24">
        <f>P92</f>
        <v>-493523419535</v>
      </c>
      <c r="R101" s="24">
        <f>R92</f>
        <v>51612307719</v>
      </c>
      <c r="T101" s="24">
        <f>T92</f>
        <v>-283920668266</v>
      </c>
      <c r="V101" s="138">
        <f>V92</f>
        <v>-0.9249912337484425</v>
      </c>
    </row>
    <row r="102" spans="1:22" ht="18.75" x14ac:dyDescent="0.2">
      <c r="A102" s="185" t="s">
        <v>492</v>
      </c>
      <c r="B102" s="185"/>
      <c r="D102" s="29">
        <v>0</v>
      </c>
      <c r="F102" s="29">
        <v>0</v>
      </c>
      <c r="G102" s="29"/>
      <c r="H102" s="29">
        <v>0</v>
      </c>
      <c r="J102" s="29">
        <f t="shared" si="6"/>
        <v>0</v>
      </c>
      <c r="L102" s="140">
        <f>J102/درآمدها!$F$12</f>
        <v>0</v>
      </c>
      <c r="N102" s="29">
        <v>0</v>
      </c>
      <c r="P102" s="41">
        <v>-4145043</v>
      </c>
      <c r="R102" s="29">
        <v>0</v>
      </c>
      <c r="T102" s="29">
        <f t="shared" si="5"/>
        <v>-4145043</v>
      </c>
      <c r="V102" s="134">
        <f>T102/درآمدها!$F$12</f>
        <v>-1.3504224479065478E-5</v>
      </c>
    </row>
    <row r="103" spans="1:22" ht="18.75" x14ac:dyDescent="0.2">
      <c r="A103" s="185" t="s">
        <v>493</v>
      </c>
      <c r="B103" s="185"/>
      <c r="D103" s="29">
        <v>0</v>
      </c>
      <c r="F103" s="29">
        <v>0</v>
      </c>
      <c r="G103" s="29"/>
      <c r="H103" s="29">
        <v>0</v>
      </c>
      <c r="J103" s="29">
        <f t="shared" si="6"/>
        <v>0</v>
      </c>
      <c r="L103" s="140">
        <f>J103/درآمدها!$F$12</f>
        <v>0</v>
      </c>
      <c r="N103" s="29">
        <v>0</v>
      </c>
      <c r="P103" s="41">
        <v>14471707</v>
      </c>
      <c r="R103" s="29">
        <v>0</v>
      </c>
      <c r="T103" s="29">
        <f t="shared" si="5"/>
        <v>14471707</v>
      </c>
      <c r="V103" s="134">
        <f>T103/درآمدها!$F$12</f>
        <v>4.7147684577280193E-5</v>
      </c>
    </row>
    <row r="104" spans="1:22" ht="18.75" x14ac:dyDescent="0.2">
      <c r="A104" s="185" t="s">
        <v>461</v>
      </c>
      <c r="B104" s="185"/>
      <c r="D104" s="29">
        <v>0</v>
      </c>
      <c r="F104" s="29">
        <v>0</v>
      </c>
      <c r="G104" s="29"/>
      <c r="H104" s="29">
        <v>0</v>
      </c>
      <c r="J104" s="29">
        <f t="shared" ref="J104:J133" si="7">D104+F104+H104</f>
        <v>0</v>
      </c>
      <c r="L104" s="140">
        <f>J104/درآمدها!$F$12</f>
        <v>0</v>
      </c>
      <c r="N104" s="29">
        <v>0</v>
      </c>
      <c r="P104" s="41">
        <v>-456363</v>
      </c>
      <c r="R104" s="29">
        <v>0</v>
      </c>
      <c r="T104" s="29">
        <f t="shared" ref="T104:T133" si="8">N104+P104+R104</f>
        <v>-456363</v>
      </c>
      <c r="V104" s="134">
        <f>T104/درآمدها!$F$12</f>
        <v>-1.4867948042854462E-6</v>
      </c>
    </row>
    <row r="105" spans="1:22" ht="18.75" x14ac:dyDescent="0.2">
      <c r="A105" s="185" t="s">
        <v>462</v>
      </c>
      <c r="B105" s="185"/>
      <c r="D105" s="29">
        <v>0</v>
      </c>
      <c r="F105" s="29">
        <v>0</v>
      </c>
      <c r="G105" s="29"/>
      <c r="H105" s="29">
        <v>0</v>
      </c>
      <c r="J105" s="29">
        <f t="shared" si="7"/>
        <v>0</v>
      </c>
      <c r="L105" s="140">
        <f>J105/درآمدها!$F$12</f>
        <v>0</v>
      </c>
      <c r="N105" s="29">
        <v>0</v>
      </c>
      <c r="P105" s="41">
        <v>543066</v>
      </c>
      <c r="R105" s="29">
        <v>0</v>
      </c>
      <c r="T105" s="29">
        <f t="shared" si="8"/>
        <v>543066</v>
      </c>
      <c r="V105" s="134">
        <f>T105/درآمدها!$F$12</f>
        <v>1.7692663673086559E-6</v>
      </c>
    </row>
    <row r="106" spans="1:22" ht="18.75" x14ac:dyDescent="0.2">
      <c r="A106" s="185" t="s">
        <v>463</v>
      </c>
      <c r="B106" s="185"/>
      <c r="D106" s="29">
        <v>0</v>
      </c>
      <c r="F106" s="29">
        <v>0</v>
      </c>
      <c r="G106" s="29"/>
      <c r="H106" s="29">
        <v>0</v>
      </c>
      <c r="J106" s="29">
        <f t="shared" si="7"/>
        <v>0</v>
      </c>
      <c r="L106" s="140">
        <f>J106/درآمدها!$F$12</f>
        <v>0</v>
      </c>
      <c r="N106" s="29">
        <v>0</v>
      </c>
      <c r="P106" s="41">
        <v>30415450</v>
      </c>
      <c r="R106" s="29">
        <v>0</v>
      </c>
      <c r="T106" s="29">
        <f t="shared" si="8"/>
        <v>30415450</v>
      </c>
      <c r="V106" s="134">
        <f>T106/درآمدها!$F$12</f>
        <v>9.9091146806388285E-5</v>
      </c>
    </row>
    <row r="107" spans="1:22" ht="18.75" x14ac:dyDescent="0.2">
      <c r="A107" s="185" t="s">
        <v>464</v>
      </c>
      <c r="B107" s="185"/>
      <c r="D107" s="29">
        <v>0</v>
      </c>
      <c r="F107" s="29">
        <v>0</v>
      </c>
      <c r="G107" s="29"/>
      <c r="H107" s="29">
        <v>0</v>
      </c>
      <c r="J107" s="29">
        <f t="shared" si="7"/>
        <v>0</v>
      </c>
      <c r="L107" s="140">
        <f>J107/درآمدها!$F$12</f>
        <v>0</v>
      </c>
      <c r="N107" s="29">
        <v>0</v>
      </c>
      <c r="P107" s="41">
        <v>506838600</v>
      </c>
      <c r="R107" s="29">
        <v>0</v>
      </c>
      <c r="T107" s="29">
        <f t="shared" si="8"/>
        <v>506838600</v>
      </c>
      <c r="V107" s="134">
        <f>T107/درآمدها!$F$12</f>
        <v>1.6512403439615164E-3</v>
      </c>
    </row>
    <row r="108" spans="1:22" ht="18.75" x14ac:dyDescent="0.2">
      <c r="A108" s="185" t="s">
        <v>465</v>
      </c>
      <c r="B108" s="185"/>
      <c r="D108" s="29">
        <v>0</v>
      </c>
      <c r="F108" s="29">
        <v>0</v>
      </c>
      <c r="G108" s="29"/>
      <c r="H108" s="29">
        <v>0</v>
      </c>
      <c r="J108" s="29">
        <f t="shared" si="7"/>
        <v>0</v>
      </c>
      <c r="L108" s="140">
        <f>J108/درآمدها!$F$12</f>
        <v>0</v>
      </c>
      <c r="N108" s="29">
        <v>0</v>
      </c>
      <c r="P108" s="41">
        <v>4576705536</v>
      </c>
      <c r="R108" s="29">
        <v>0</v>
      </c>
      <c r="T108" s="29">
        <f t="shared" si="8"/>
        <v>4576705536</v>
      </c>
      <c r="V108" s="134">
        <f>T108/درآمدها!$F$12</f>
        <v>1.4910547111990319E-2</v>
      </c>
    </row>
    <row r="109" spans="1:22" ht="18.75" x14ac:dyDescent="0.2">
      <c r="A109" s="185" t="s">
        <v>466</v>
      </c>
      <c r="B109" s="185"/>
      <c r="D109" s="29">
        <v>0</v>
      </c>
      <c r="F109" s="29">
        <v>0</v>
      </c>
      <c r="G109" s="29"/>
      <c r="H109" s="29">
        <v>0</v>
      </c>
      <c r="J109" s="29">
        <f t="shared" si="7"/>
        <v>0</v>
      </c>
      <c r="L109" s="140">
        <f>J109/درآمدها!$F$12</f>
        <v>0</v>
      </c>
      <c r="N109" s="29">
        <v>0</v>
      </c>
      <c r="P109" s="41">
        <v>1944939801</v>
      </c>
      <c r="R109" s="29">
        <v>0</v>
      </c>
      <c r="T109" s="29">
        <f t="shared" si="8"/>
        <v>1944939801</v>
      </c>
      <c r="V109" s="134">
        <f>T109/درآمدها!$F$12</f>
        <v>6.3364610864043965E-3</v>
      </c>
    </row>
    <row r="110" spans="1:22" ht="18.75" x14ac:dyDescent="0.2">
      <c r="A110" s="185" t="s">
        <v>467</v>
      </c>
      <c r="B110" s="185"/>
      <c r="D110" s="29">
        <v>0</v>
      </c>
      <c r="F110" s="29">
        <v>0</v>
      </c>
      <c r="G110" s="29"/>
      <c r="H110" s="29">
        <v>0</v>
      </c>
      <c r="J110" s="29">
        <f t="shared" si="7"/>
        <v>0</v>
      </c>
      <c r="L110" s="140">
        <f>J110/درآمدها!$F$12</f>
        <v>0</v>
      </c>
      <c r="N110" s="29">
        <v>0</v>
      </c>
      <c r="P110" s="41">
        <v>144848677</v>
      </c>
      <c r="R110" s="29">
        <v>0</v>
      </c>
      <c r="T110" s="29">
        <f t="shared" si="8"/>
        <v>144848677</v>
      </c>
      <c r="V110" s="134">
        <f>T110/درآمدها!$F$12</f>
        <v>4.719056110403797E-4</v>
      </c>
    </row>
    <row r="111" spans="1:22" ht="18.75" x14ac:dyDescent="0.2">
      <c r="A111" s="185" t="s">
        <v>468</v>
      </c>
      <c r="B111" s="185"/>
      <c r="D111" s="29">
        <v>0</v>
      </c>
      <c r="F111" s="29">
        <v>0</v>
      </c>
      <c r="G111" s="29"/>
      <c r="H111" s="29">
        <v>0</v>
      </c>
      <c r="J111" s="29">
        <f t="shared" si="7"/>
        <v>0</v>
      </c>
      <c r="L111" s="140">
        <f>J111/درآمدها!$F$12</f>
        <v>0</v>
      </c>
      <c r="N111" s="29">
        <v>0</v>
      </c>
      <c r="P111" s="41">
        <v>310088</v>
      </c>
      <c r="R111" s="29">
        <v>0</v>
      </c>
      <c r="T111" s="29">
        <f t="shared" si="8"/>
        <v>310088</v>
      </c>
      <c r="V111" s="134">
        <f>T111/درآمدها!$F$12</f>
        <v>1.0102423449562419E-6</v>
      </c>
    </row>
    <row r="112" spans="1:22" ht="18.75" x14ac:dyDescent="0.2">
      <c r="A112" s="185" t="s">
        <v>469</v>
      </c>
      <c r="B112" s="185"/>
      <c r="D112" s="29">
        <v>0</v>
      </c>
      <c r="F112" s="29">
        <v>0</v>
      </c>
      <c r="G112" s="29"/>
      <c r="H112" s="29">
        <v>0</v>
      </c>
      <c r="J112" s="29">
        <f t="shared" si="7"/>
        <v>0</v>
      </c>
      <c r="L112" s="140">
        <f>J112/درآمدها!$F$12</f>
        <v>0</v>
      </c>
      <c r="N112" s="29">
        <v>0</v>
      </c>
      <c r="P112" s="41">
        <v>8980847056</v>
      </c>
      <c r="R112" s="29">
        <v>0</v>
      </c>
      <c r="T112" s="29">
        <f t="shared" si="8"/>
        <v>8980847056</v>
      </c>
      <c r="V112" s="134">
        <f>T112/درآمدها!$F$12</f>
        <v>2.9258894215663946E-2</v>
      </c>
    </row>
    <row r="113" spans="1:22" ht="18.75" x14ac:dyDescent="0.2">
      <c r="A113" s="185" t="s">
        <v>470</v>
      </c>
      <c r="B113" s="185"/>
      <c r="D113" s="29">
        <v>0</v>
      </c>
      <c r="F113" s="29">
        <v>0</v>
      </c>
      <c r="G113" s="29"/>
      <c r="H113" s="29">
        <v>0</v>
      </c>
      <c r="J113" s="29">
        <f t="shared" si="7"/>
        <v>0</v>
      </c>
      <c r="L113" s="140">
        <f>J113/درآمدها!$F$12</f>
        <v>0</v>
      </c>
      <c r="N113" s="29">
        <v>0</v>
      </c>
      <c r="P113" s="41">
        <v>6412334464</v>
      </c>
      <c r="R113" s="29">
        <v>0</v>
      </c>
      <c r="T113" s="29">
        <f t="shared" si="8"/>
        <v>6412334464</v>
      </c>
      <c r="V113" s="134">
        <f>T113/درآمدها!$F$12</f>
        <v>2.0890881961104869E-2</v>
      </c>
    </row>
    <row r="114" spans="1:22" ht="18.75" x14ac:dyDescent="0.2">
      <c r="A114" s="185" t="s">
        <v>471</v>
      </c>
      <c r="B114" s="185"/>
      <c r="D114" s="29">
        <v>0</v>
      </c>
      <c r="F114" s="29">
        <v>0</v>
      </c>
      <c r="G114" s="29"/>
      <c r="H114" s="29">
        <v>0</v>
      </c>
      <c r="J114" s="29">
        <f t="shared" si="7"/>
        <v>0</v>
      </c>
      <c r="L114" s="140">
        <f>J114/درآمدها!$F$12</f>
        <v>0</v>
      </c>
      <c r="N114" s="29">
        <v>0</v>
      </c>
      <c r="P114" s="41">
        <v>864815730</v>
      </c>
      <c r="R114" s="29">
        <v>0</v>
      </c>
      <c r="T114" s="29">
        <f t="shared" si="8"/>
        <v>864815730</v>
      </c>
      <c r="V114" s="134">
        <f>T114/درآمدها!$F$12</f>
        <v>2.8175017125146545E-3</v>
      </c>
    </row>
    <row r="115" spans="1:22" ht="18.75" x14ac:dyDescent="0.2">
      <c r="A115" s="185" t="s">
        <v>472</v>
      </c>
      <c r="B115" s="185"/>
      <c r="D115" s="29">
        <v>0</v>
      </c>
      <c r="F115" s="29">
        <v>0</v>
      </c>
      <c r="G115" s="29"/>
      <c r="H115" s="29">
        <v>0</v>
      </c>
      <c r="J115" s="29">
        <f t="shared" si="7"/>
        <v>0</v>
      </c>
      <c r="L115" s="140">
        <f>J115/درآمدها!$F$12</f>
        <v>0</v>
      </c>
      <c r="N115" s="29">
        <v>0</v>
      </c>
      <c r="P115" s="41">
        <v>388935513</v>
      </c>
      <c r="R115" s="29">
        <v>0</v>
      </c>
      <c r="T115" s="29">
        <f t="shared" si="8"/>
        <v>388935513</v>
      </c>
      <c r="V115" s="134">
        <f>T115/درآمدها!$F$12</f>
        <v>1.2671213484232828E-3</v>
      </c>
    </row>
    <row r="116" spans="1:22" ht="18.75" x14ac:dyDescent="0.2">
      <c r="A116" s="185" t="s">
        <v>473</v>
      </c>
      <c r="B116" s="185"/>
      <c r="D116" s="29">
        <v>0</v>
      </c>
      <c r="F116" s="29">
        <v>0</v>
      </c>
      <c r="G116" s="29"/>
      <c r="H116" s="29">
        <v>0</v>
      </c>
      <c r="J116" s="29">
        <f t="shared" si="7"/>
        <v>0</v>
      </c>
      <c r="L116" s="140">
        <f>J116/درآمدها!$F$12</f>
        <v>0</v>
      </c>
      <c r="N116" s="29">
        <v>0</v>
      </c>
      <c r="P116" s="41">
        <v>11450066</v>
      </c>
      <c r="R116" s="29">
        <v>0</v>
      </c>
      <c r="T116" s="29">
        <f t="shared" si="8"/>
        <v>11450066</v>
      </c>
      <c r="V116" s="134">
        <f>T116/درآمدها!$F$12</f>
        <v>3.7303415565077452E-5</v>
      </c>
    </row>
    <row r="117" spans="1:22" ht="18.75" x14ac:dyDescent="0.2">
      <c r="A117" s="185" t="s">
        <v>474</v>
      </c>
      <c r="B117" s="185"/>
      <c r="D117" s="29">
        <v>0</v>
      </c>
      <c r="F117" s="29">
        <v>0</v>
      </c>
      <c r="G117" s="29"/>
      <c r="H117" s="29">
        <v>0</v>
      </c>
      <c r="J117" s="29">
        <f t="shared" si="7"/>
        <v>0</v>
      </c>
      <c r="L117" s="140">
        <f>J117/درآمدها!$F$12</f>
        <v>0</v>
      </c>
      <c r="N117" s="29">
        <v>0</v>
      </c>
      <c r="P117" s="41">
        <v>895917057</v>
      </c>
      <c r="R117" s="29">
        <v>0</v>
      </c>
      <c r="T117" s="29">
        <f t="shared" si="8"/>
        <v>895917057</v>
      </c>
      <c r="V117" s="134">
        <f>T117/درآمدها!$F$12</f>
        <v>2.9188273927077961E-3</v>
      </c>
    </row>
    <row r="118" spans="1:22" ht="18.75" x14ac:dyDescent="0.2">
      <c r="A118" s="185" t="s">
        <v>475</v>
      </c>
      <c r="B118" s="185"/>
      <c r="D118" s="29">
        <v>0</v>
      </c>
      <c r="F118" s="29">
        <v>0</v>
      </c>
      <c r="G118" s="29"/>
      <c r="H118" s="29">
        <v>0</v>
      </c>
      <c r="J118" s="29">
        <f t="shared" si="7"/>
        <v>0</v>
      </c>
      <c r="L118" s="140">
        <f>J118/درآمدها!$F$12</f>
        <v>0</v>
      </c>
      <c r="N118" s="29">
        <v>0</v>
      </c>
      <c r="P118" s="41">
        <v>6490695</v>
      </c>
      <c r="R118" s="29">
        <v>0</v>
      </c>
      <c r="T118" s="29">
        <f t="shared" si="8"/>
        <v>6490695</v>
      </c>
      <c r="V118" s="134">
        <f>T118/درآمدها!$F$12</f>
        <v>2.1146174431760516E-5</v>
      </c>
    </row>
    <row r="119" spans="1:22" ht="18.75" x14ac:dyDescent="0.2">
      <c r="A119" s="185" t="s">
        <v>476</v>
      </c>
      <c r="B119" s="185"/>
      <c r="D119" s="29">
        <v>0</v>
      </c>
      <c r="F119" s="29">
        <v>0</v>
      </c>
      <c r="G119" s="29"/>
      <c r="H119" s="29">
        <v>0</v>
      </c>
      <c r="J119" s="29">
        <f t="shared" si="7"/>
        <v>0</v>
      </c>
      <c r="L119" s="140">
        <f>J119/درآمدها!$F$12</f>
        <v>0</v>
      </c>
      <c r="N119" s="29">
        <v>0</v>
      </c>
      <c r="P119" s="41">
        <v>25</v>
      </c>
      <c r="R119" s="29">
        <v>0</v>
      </c>
      <c r="T119" s="29">
        <f t="shared" si="8"/>
        <v>25</v>
      </c>
      <c r="V119" s="134">
        <f>T119/درآمدها!$F$12</f>
        <v>8.1448036118476204E-11</v>
      </c>
    </row>
    <row r="120" spans="1:22" ht="18.75" x14ac:dyDescent="0.2">
      <c r="A120" s="185" t="s">
        <v>477</v>
      </c>
      <c r="B120" s="185"/>
      <c r="D120" s="29">
        <v>0</v>
      </c>
      <c r="F120" s="29">
        <v>0</v>
      </c>
      <c r="G120" s="29"/>
      <c r="H120" s="29">
        <v>0</v>
      </c>
      <c r="J120" s="29">
        <f t="shared" si="7"/>
        <v>0</v>
      </c>
      <c r="L120" s="140">
        <f>J120/درآمدها!$F$12</f>
        <v>0</v>
      </c>
      <c r="N120" s="29">
        <v>0</v>
      </c>
      <c r="P120" s="41">
        <v>92</v>
      </c>
      <c r="R120" s="29">
        <v>0</v>
      </c>
      <c r="T120" s="29">
        <f t="shared" si="8"/>
        <v>92</v>
      </c>
      <c r="V120" s="134">
        <f>T120/درآمدها!$F$12</f>
        <v>2.9972877291599241E-10</v>
      </c>
    </row>
    <row r="121" spans="1:22" ht="18.75" x14ac:dyDescent="0.2">
      <c r="A121" s="185" t="s">
        <v>478</v>
      </c>
      <c r="B121" s="185"/>
      <c r="D121" s="29">
        <v>0</v>
      </c>
      <c r="F121" s="29">
        <v>0</v>
      </c>
      <c r="G121" s="29"/>
      <c r="H121" s="29">
        <v>0</v>
      </c>
      <c r="J121" s="29">
        <f t="shared" si="7"/>
        <v>0</v>
      </c>
      <c r="L121" s="140">
        <f>J121/درآمدها!$F$12</f>
        <v>0</v>
      </c>
      <c r="N121" s="29">
        <v>0</v>
      </c>
      <c r="P121" s="41">
        <v>170087</v>
      </c>
      <c r="R121" s="29">
        <v>0</v>
      </c>
      <c r="T121" s="29">
        <f t="shared" si="8"/>
        <v>170087</v>
      </c>
      <c r="V121" s="134">
        <f>T121/درآمدها!$F$12</f>
        <v>5.5413008477133042E-7</v>
      </c>
    </row>
    <row r="122" spans="1:22" ht="18.75" x14ac:dyDescent="0.2">
      <c r="A122" s="185" t="s">
        <v>479</v>
      </c>
      <c r="B122" s="185"/>
      <c r="D122" s="29">
        <v>0</v>
      </c>
      <c r="F122" s="29">
        <v>0</v>
      </c>
      <c r="G122" s="29"/>
      <c r="H122" s="29">
        <v>0</v>
      </c>
      <c r="J122" s="29">
        <f t="shared" si="7"/>
        <v>0</v>
      </c>
      <c r="L122" s="140">
        <f>J122/درآمدها!$F$12</f>
        <v>0</v>
      </c>
      <c r="N122" s="29">
        <v>0</v>
      </c>
      <c r="P122" s="41">
        <v>41</v>
      </c>
      <c r="R122" s="29">
        <v>0</v>
      </c>
      <c r="T122" s="29">
        <f t="shared" si="8"/>
        <v>41</v>
      </c>
      <c r="V122" s="134">
        <f>T122/درآمدها!$F$12</f>
        <v>1.3357477923430096E-10</v>
      </c>
    </row>
    <row r="123" spans="1:22" ht="18.75" x14ac:dyDescent="0.2">
      <c r="A123" s="185" t="s">
        <v>480</v>
      </c>
      <c r="B123" s="185"/>
      <c r="D123" s="29">
        <v>0</v>
      </c>
      <c r="F123" s="29">
        <v>0</v>
      </c>
      <c r="G123" s="29"/>
      <c r="H123" s="29">
        <v>0</v>
      </c>
      <c r="J123" s="29">
        <f t="shared" si="7"/>
        <v>0</v>
      </c>
      <c r="L123" s="140">
        <f>J123/درآمدها!$F$12</f>
        <v>0</v>
      </c>
      <c r="N123" s="29">
        <v>0</v>
      </c>
      <c r="P123" s="41">
        <v>72</v>
      </c>
      <c r="R123" s="29">
        <v>0</v>
      </c>
      <c r="T123" s="29">
        <f t="shared" si="8"/>
        <v>72</v>
      </c>
      <c r="V123" s="134">
        <f>T123/درآمدها!$F$12</f>
        <v>2.3457034402121143E-10</v>
      </c>
    </row>
    <row r="124" spans="1:22" ht="18.75" x14ac:dyDescent="0.2">
      <c r="A124" s="185" t="s">
        <v>481</v>
      </c>
      <c r="B124" s="185"/>
      <c r="D124" s="29">
        <v>0</v>
      </c>
      <c r="F124" s="29">
        <v>0</v>
      </c>
      <c r="G124" s="29"/>
      <c r="H124" s="29">
        <v>0</v>
      </c>
      <c r="J124" s="29">
        <f t="shared" si="7"/>
        <v>0</v>
      </c>
      <c r="L124" s="140">
        <f>J124/درآمدها!$F$12</f>
        <v>0</v>
      </c>
      <c r="N124" s="29">
        <v>0</v>
      </c>
      <c r="P124" s="41">
        <v>66</v>
      </c>
      <c r="R124" s="29">
        <v>0</v>
      </c>
      <c r="T124" s="29">
        <f t="shared" si="8"/>
        <v>66</v>
      </c>
      <c r="V124" s="134">
        <f>T124/درآمدها!$F$12</f>
        <v>2.1502281535277718E-10</v>
      </c>
    </row>
    <row r="125" spans="1:22" ht="18.75" x14ac:dyDescent="0.2">
      <c r="A125" s="185" t="s">
        <v>482</v>
      </c>
      <c r="B125" s="185"/>
      <c r="D125" s="29">
        <v>0</v>
      </c>
      <c r="F125" s="29">
        <v>0</v>
      </c>
      <c r="G125" s="29"/>
      <c r="H125" s="29">
        <v>0</v>
      </c>
      <c r="J125" s="29">
        <f t="shared" si="7"/>
        <v>0</v>
      </c>
      <c r="L125" s="140">
        <f>J125/درآمدها!$F$12</f>
        <v>0</v>
      </c>
      <c r="N125" s="29">
        <v>0</v>
      </c>
      <c r="P125" s="41">
        <v>65128578</v>
      </c>
      <c r="R125" s="29">
        <v>0</v>
      </c>
      <c r="T125" s="29">
        <f t="shared" si="8"/>
        <v>65128578</v>
      </c>
      <c r="V125" s="134">
        <f>T125/درآمدها!$F$12</f>
        <v>2.1218379093155979E-4</v>
      </c>
    </row>
    <row r="126" spans="1:22" ht="18.75" x14ac:dyDescent="0.2">
      <c r="A126" s="185" t="s">
        <v>483</v>
      </c>
      <c r="B126" s="185"/>
      <c r="D126" s="29">
        <v>0</v>
      </c>
      <c r="F126" s="29">
        <v>0</v>
      </c>
      <c r="G126" s="29"/>
      <c r="H126" s="29">
        <v>0</v>
      </c>
      <c r="J126" s="29">
        <f t="shared" si="7"/>
        <v>0</v>
      </c>
      <c r="L126" s="140">
        <f>J126/درآمدها!$F$12</f>
        <v>0</v>
      </c>
      <c r="N126" s="29">
        <v>0</v>
      </c>
      <c r="P126" s="41">
        <v>-4953613</v>
      </c>
      <c r="R126" s="29">
        <v>0</v>
      </c>
      <c r="T126" s="29">
        <f t="shared" si="8"/>
        <v>-4953613</v>
      </c>
      <c r="V126" s="134">
        <f>T126/درآمدها!$F$12</f>
        <v>-1.613848202163813E-5</v>
      </c>
    </row>
    <row r="127" spans="1:22" ht="18.75" x14ac:dyDescent="0.2">
      <c r="A127" s="185" t="s">
        <v>484</v>
      </c>
      <c r="B127" s="185"/>
      <c r="D127" s="29">
        <v>0</v>
      </c>
      <c r="F127" s="29">
        <v>0</v>
      </c>
      <c r="G127" s="29"/>
      <c r="H127" s="29">
        <v>0</v>
      </c>
      <c r="J127" s="29">
        <f t="shared" si="7"/>
        <v>0</v>
      </c>
      <c r="L127" s="140">
        <f>J127/درآمدها!$F$12</f>
        <v>0</v>
      </c>
      <c r="N127" s="29">
        <v>0</v>
      </c>
      <c r="P127" s="41">
        <v>24673</v>
      </c>
      <c r="R127" s="29">
        <v>0</v>
      </c>
      <c r="T127" s="29">
        <f t="shared" si="8"/>
        <v>24673</v>
      </c>
      <c r="V127" s="134">
        <f>T127/درآمدها!$F$12</f>
        <v>8.0382695806046536E-8</v>
      </c>
    </row>
    <row r="128" spans="1:22" ht="18.75" x14ac:dyDescent="0.2">
      <c r="A128" s="185" t="s">
        <v>485</v>
      </c>
      <c r="B128" s="185"/>
      <c r="D128" s="29">
        <v>0</v>
      </c>
      <c r="F128" s="29">
        <v>0</v>
      </c>
      <c r="G128" s="29"/>
      <c r="H128" s="29">
        <v>0</v>
      </c>
      <c r="J128" s="29">
        <f t="shared" si="7"/>
        <v>0</v>
      </c>
      <c r="L128" s="140">
        <f>J128/درآمدها!$F$12</f>
        <v>0</v>
      </c>
      <c r="N128" s="29">
        <v>0</v>
      </c>
      <c r="P128" s="41">
        <v>-4190807</v>
      </c>
      <c r="R128" s="29">
        <v>0</v>
      </c>
      <c r="T128" s="29">
        <f t="shared" si="8"/>
        <v>-4190807</v>
      </c>
      <c r="V128" s="134">
        <f>T128/درآمدها!$F$12</f>
        <v>-1.3653319996062516E-5</v>
      </c>
    </row>
    <row r="129" spans="1:22" ht="18.75" x14ac:dyDescent="0.2">
      <c r="A129" s="185" t="s">
        <v>486</v>
      </c>
      <c r="B129" s="185"/>
      <c r="D129" s="29">
        <v>0</v>
      </c>
      <c r="F129" s="29">
        <v>0</v>
      </c>
      <c r="G129" s="29"/>
      <c r="H129" s="29">
        <v>0</v>
      </c>
      <c r="J129" s="29">
        <f t="shared" si="7"/>
        <v>0</v>
      </c>
      <c r="L129" s="140">
        <f>J129/درآمدها!$F$12</f>
        <v>0</v>
      </c>
      <c r="N129" s="29">
        <v>0</v>
      </c>
      <c r="P129" s="41">
        <v>-9786248</v>
      </c>
      <c r="R129" s="29">
        <v>0</v>
      </c>
      <c r="T129" s="29">
        <f t="shared" si="8"/>
        <v>-9786248</v>
      </c>
      <c r="V129" s="134">
        <f>T129/درآمدها!$F$12</f>
        <v>-3.1882827222734618E-5</v>
      </c>
    </row>
    <row r="130" spans="1:22" ht="18.75" x14ac:dyDescent="0.2">
      <c r="A130" s="185" t="s">
        <v>487</v>
      </c>
      <c r="B130" s="185"/>
      <c r="D130" s="29">
        <v>0</v>
      </c>
      <c r="F130" s="29">
        <v>0</v>
      </c>
      <c r="G130" s="29"/>
      <c r="H130" s="29">
        <v>0</v>
      </c>
      <c r="J130" s="29">
        <f t="shared" si="7"/>
        <v>0</v>
      </c>
      <c r="L130" s="140">
        <f>J130/درآمدها!$F$12</f>
        <v>0</v>
      </c>
      <c r="N130" s="29">
        <v>0</v>
      </c>
      <c r="P130" s="41">
        <v>154630542</v>
      </c>
      <c r="R130" s="29">
        <v>0</v>
      </c>
      <c r="T130" s="29">
        <f t="shared" si="8"/>
        <v>154630542</v>
      </c>
      <c r="V130" s="134">
        <f>T130/درآمدها!$F$12</f>
        <v>5.0377415879342201E-4</v>
      </c>
    </row>
    <row r="131" spans="1:22" ht="18.75" x14ac:dyDescent="0.2">
      <c r="A131" s="185" t="s">
        <v>488</v>
      </c>
      <c r="B131" s="185"/>
      <c r="D131" s="29">
        <v>0</v>
      </c>
      <c r="F131" s="29">
        <v>0</v>
      </c>
      <c r="G131" s="29"/>
      <c r="H131" s="29">
        <v>0</v>
      </c>
      <c r="J131" s="29">
        <f t="shared" si="7"/>
        <v>0</v>
      </c>
      <c r="L131" s="140">
        <f>J131/درآمدها!$F$12</f>
        <v>0</v>
      </c>
      <c r="N131" s="29">
        <v>0</v>
      </c>
      <c r="P131" s="41">
        <v>1047518654</v>
      </c>
      <c r="R131" s="29">
        <v>0</v>
      </c>
      <c r="T131" s="29">
        <f t="shared" si="8"/>
        <v>1047518654</v>
      </c>
      <c r="V131" s="134">
        <f>T131/درآمدها!$F$12</f>
        <v>3.4127334866307828E-3</v>
      </c>
    </row>
    <row r="132" spans="1:22" ht="18.75" x14ac:dyDescent="0.2">
      <c r="A132" s="185" t="s">
        <v>489</v>
      </c>
      <c r="B132" s="185"/>
      <c r="D132" s="29">
        <v>0</v>
      </c>
      <c r="F132" s="29">
        <v>0</v>
      </c>
      <c r="G132" s="29"/>
      <c r="H132" s="29">
        <v>0</v>
      </c>
      <c r="J132" s="29">
        <f t="shared" si="7"/>
        <v>0</v>
      </c>
      <c r="L132" s="140">
        <f>J132/درآمدها!$F$12</f>
        <v>0</v>
      </c>
      <c r="N132" s="29">
        <v>0</v>
      </c>
      <c r="P132" s="41">
        <v>131568726</v>
      </c>
      <c r="R132" s="29">
        <v>0</v>
      </c>
      <c r="T132" s="29">
        <f t="shared" si="8"/>
        <v>131568726</v>
      </c>
      <c r="V132" s="134">
        <f>T132/درآمدها!$F$12</f>
        <v>4.2864057389239594E-4</v>
      </c>
    </row>
    <row r="133" spans="1:22" ht="17.25" customHeight="1" x14ac:dyDescent="0.2">
      <c r="A133" s="185" t="s">
        <v>490</v>
      </c>
      <c r="B133" s="185"/>
      <c r="D133" s="29">
        <v>0</v>
      </c>
      <c r="F133" s="29">
        <v>0</v>
      </c>
      <c r="G133" s="29"/>
      <c r="H133" s="29">
        <v>0</v>
      </c>
      <c r="J133" s="29">
        <f t="shared" si="7"/>
        <v>0</v>
      </c>
      <c r="L133" s="140">
        <f>J133/درآمدها!$F$12</f>
        <v>0</v>
      </c>
      <c r="N133" s="29">
        <v>0</v>
      </c>
      <c r="P133" s="41">
        <v>68770073</v>
      </c>
      <c r="R133" s="29">
        <v>0</v>
      </c>
      <c r="T133" s="29">
        <f t="shared" si="8"/>
        <v>68770073</v>
      </c>
      <c r="V133" s="134">
        <f>T133/درآمدها!$F$12</f>
        <v>2.2404749558296979E-4</v>
      </c>
    </row>
    <row r="134" spans="1:22" ht="17.25" customHeight="1" x14ac:dyDescent="0.2">
      <c r="A134" s="185" t="s">
        <v>494</v>
      </c>
      <c r="B134" s="185"/>
      <c r="D134" s="29">
        <v>0</v>
      </c>
      <c r="F134" s="29">
        <v>0</v>
      </c>
      <c r="G134" s="29"/>
      <c r="H134" s="29">
        <v>0</v>
      </c>
      <c r="J134" s="29">
        <f t="shared" si="6"/>
        <v>0</v>
      </c>
      <c r="L134" s="140">
        <f>J134/درآمدها!$F$12</f>
        <v>0</v>
      </c>
      <c r="N134" s="29">
        <v>0</v>
      </c>
      <c r="P134" s="41">
        <v>738743338</v>
      </c>
      <c r="R134" s="29">
        <v>0</v>
      </c>
      <c r="T134" s="29">
        <f t="shared" si="5"/>
        <v>738743338</v>
      </c>
      <c r="V134" s="134">
        <f>T134/درآمدها!$F$12</f>
        <v>2.406767763028307E-3</v>
      </c>
    </row>
    <row r="135" spans="1:22" ht="17.25" customHeight="1" x14ac:dyDescent="0.2">
      <c r="A135" s="185" t="s">
        <v>495</v>
      </c>
      <c r="B135" s="185"/>
      <c r="D135" s="29">
        <v>0</v>
      </c>
      <c r="F135" s="29">
        <v>0</v>
      </c>
      <c r="G135" s="29"/>
      <c r="H135" s="29">
        <v>0</v>
      </c>
      <c r="J135" s="29">
        <f t="shared" si="6"/>
        <v>0</v>
      </c>
      <c r="L135" s="140">
        <f>J135/درآمدها!$F$12</f>
        <v>0</v>
      </c>
      <c r="N135" s="29">
        <v>0</v>
      </c>
      <c r="P135" s="41">
        <v>6059164337</v>
      </c>
      <c r="R135" s="29">
        <v>0</v>
      </c>
      <c r="T135" s="29">
        <f t="shared" si="5"/>
        <v>6059164337</v>
      </c>
      <c r="V135" s="134">
        <f>T135/درآمدها!$F$12</f>
        <v>1.9740281430710355E-2</v>
      </c>
    </row>
    <row r="136" spans="1:22" ht="17.25" customHeight="1" x14ac:dyDescent="0.2">
      <c r="A136" s="185" t="s">
        <v>496</v>
      </c>
      <c r="B136" s="185"/>
      <c r="D136" s="29">
        <v>0</v>
      </c>
      <c r="F136" s="29">
        <v>0</v>
      </c>
      <c r="G136" s="29"/>
      <c r="H136" s="29">
        <v>0</v>
      </c>
      <c r="J136" s="29">
        <f t="shared" si="6"/>
        <v>0</v>
      </c>
      <c r="L136" s="140">
        <f>J136/درآمدها!$F$12</f>
        <v>0</v>
      </c>
      <c r="N136" s="29">
        <v>0</v>
      </c>
      <c r="P136" s="41">
        <v>1980906</v>
      </c>
      <c r="R136" s="29">
        <v>0</v>
      </c>
      <c r="T136" s="29">
        <f t="shared" si="5"/>
        <v>1980906</v>
      </c>
      <c r="V136" s="134">
        <f>T136/درآمدها!$F$12</f>
        <v>6.4536361374122489E-6</v>
      </c>
    </row>
    <row r="137" spans="1:22" ht="17.25" customHeight="1" x14ac:dyDescent="0.2">
      <c r="A137" s="185" t="s">
        <v>546</v>
      </c>
      <c r="B137" s="185"/>
      <c r="D137" s="29">
        <v>0</v>
      </c>
      <c r="F137" s="29">
        <v>0</v>
      </c>
      <c r="G137" s="29"/>
      <c r="H137" s="29">
        <v>0</v>
      </c>
      <c r="J137" s="29">
        <f t="shared" ref="J137:J148" si="9">D137+F137+H137</f>
        <v>0</v>
      </c>
      <c r="L137" s="140">
        <f>J137/درآمدها!$F$12</f>
        <v>0</v>
      </c>
      <c r="N137" s="29">
        <v>0</v>
      </c>
      <c r="P137" s="29">
        <v>0</v>
      </c>
      <c r="R137" s="29">
        <v>534819068</v>
      </c>
      <c r="T137" s="29">
        <f t="shared" ref="T137:T148" si="10">N137+P137+R137</f>
        <v>534819068</v>
      </c>
      <c r="V137" s="134">
        <f>T137/درآمدها!$F$12</f>
        <v>1.7423985106925512E-3</v>
      </c>
    </row>
    <row r="138" spans="1:22" ht="21.75" thickBot="1" x14ac:dyDescent="0.25">
      <c r="A138" s="187" t="s">
        <v>731</v>
      </c>
      <c r="B138" s="187"/>
      <c r="D138" s="27">
        <f>SUM(D101:D137)</f>
        <v>111927000000</v>
      </c>
      <c r="F138" s="27">
        <f>SUM(F101:F137)</f>
        <v>-520406735028</v>
      </c>
      <c r="H138" s="27">
        <f>SUM(H101:H137)</f>
        <v>885490204</v>
      </c>
      <c r="J138" s="27">
        <f>SUM(J101:J137)</f>
        <v>-407594244824</v>
      </c>
      <c r="L138" s="137">
        <f>SUM(L101:L137)</f>
        <v>-1.3279100309643272</v>
      </c>
      <c r="N138" s="27">
        <f>SUM(N101:N137)</f>
        <v>157990443550</v>
      </c>
      <c r="P138" s="27">
        <f>SUM(P101:P137)</f>
        <v>-460499387893</v>
      </c>
      <c r="R138" s="27">
        <f>SUM(R101:R137)</f>
        <v>52147126787</v>
      </c>
      <c r="T138" s="27">
        <f>SUM(T101:T137)</f>
        <v>-250361817556</v>
      </c>
      <c r="V138" s="137">
        <f>SUM(V101:V137)</f>
        <v>-0.81565913435953719</v>
      </c>
    </row>
    <row r="139" spans="1:22" ht="19.5" thickTop="1" x14ac:dyDescent="0.2">
      <c r="A139" s="199">
        <v>12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s="143" customFormat="1" ht="21" customHeight="1" x14ac:dyDescent="0.2">
      <c r="A140" s="178" t="s">
        <v>0</v>
      </c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</row>
    <row r="141" spans="1:22" s="143" customFormat="1" ht="21" customHeight="1" x14ac:dyDescent="0.2">
      <c r="A141" s="178" t="s">
        <v>262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</row>
    <row r="142" spans="1:22" s="143" customFormat="1" ht="21" customHeight="1" x14ac:dyDescent="0.2">
      <c r="A142" s="178" t="s">
        <v>2</v>
      </c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</row>
    <row r="143" spans="1:22" ht="24" x14ac:dyDescent="0.2">
      <c r="A143" s="1" t="s">
        <v>277</v>
      </c>
      <c r="B143" s="179" t="s">
        <v>278</v>
      </c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</row>
    <row r="144" spans="1:22" ht="21" x14ac:dyDescent="0.2">
      <c r="D144" s="200" t="s">
        <v>279</v>
      </c>
      <c r="E144" s="200"/>
      <c r="F144" s="200"/>
      <c r="G144" s="200"/>
      <c r="H144" s="200"/>
      <c r="I144" s="200"/>
      <c r="J144" s="200"/>
      <c r="K144" s="200"/>
      <c r="L144" s="200"/>
      <c r="N144" s="191" t="s">
        <v>280</v>
      </c>
      <c r="O144" s="191"/>
      <c r="P144" s="191"/>
      <c r="Q144" s="191"/>
      <c r="R144" s="191"/>
      <c r="S144" s="191"/>
      <c r="T144" s="191"/>
      <c r="U144" s="191"/>
      <c r="V144" s="191"/>
    </row>
    <row r="145" spans="1:22" ht="21" x14ac:dyDescent="0.2">
      <c r="D145" s="35"/>
      <c r="E145" s="35"/>
      <c r="F145" s="35"/>
      <c r="G145" s="35"/>
      <c r="H145" s="35"/>
      <c r="I145" s="35"/>
      <c r="J145" s="201" t="s">
        <v>62</v>
      </c>
      <c r="K145" s="201"/>
      <c r="L145" s="201"/>
      <c r="N145" s="35"/>
      <c r="O145" s="35"/>
      <c r="P145" s="35"/>
      <c r="Q145" s="35"/>
      <c r="R145" s="61"/>
      <c r="S145" s="35"/>
      <c r="T145" s="181" t="s">
        <v>62</v>
      </c>
      <c r="U145" s="181"/>
      <c r="V145" s="181"/>
    </row>
    <row r="146" spans="1:22" ht="37.5" x14ac:dyDescent="0.2">
      <c r="A146" s="191" t="s">
        <v>281</v>
      </c>
      <c r="B146" s="191"/>
      <c r="D146" s="36" t="s">
        <v>282</v>
      </c>
      <c r="F146" s="36" t="s">
        <v>283</v>
      </c>
      <c r="H146" s="36" t="s">
        <v>284</v>
      </c>
      <c r="J146" s="37" t="s">
        <v>249</v>
      </c>
      <c r="K146" s="35"/>
      <c r="L146" s="142" t="s">
        <v>267</v>
      </c>
      <c r="N146" s="36" t="s">
        <v>282</v>
      </c>
      <c r="P146" s="36" t="s">
        <v>283</v>
      </c>
      <c r="R146" s="36" t="s">
        <v>284</v>
      </c>
      <c r="T146" s="37" t="s">
        <v>249</v>
      </c>
      <c r="U146" s="3"/>
      <c r="V146" s="142" t="s">
        <v>267</v>
      </c>
    </row>
    <row r="147" spans="1:22" ht="18.75" x14ac:dyDescent="0.2">
      <c r="A147" s="183" t="s">
        <v>730</v>
      </c>
      <c r="B147" s="183"/>
      <c r="D147" s="24">
        <f>D138</f>
        <v>111927000000</v>
      </c>
      <c r="F147" s="24">
        <f>F138</f>
        <v>-520406735028</v>
      </c>
      <c r="H147" s="24">
        <f>H138</f>
        <v>885490204</v>
      </c>
      <c r="J147" s="24">
        <f>J138</f>
        <v>-407594244824</v>
      </c>
      <c r="L147" s="138">
        <f>L138</f>
        <v>-1.3279100309643272</v>
      </c>
      <c r="N147" s="24">
        <f>N138</f>
        <v>157990443550</v>
      </c>
      <c r="P147" s="24">
        <f>P138</f>
        <v>-460499387893</v>
      </c>
      <c r="R147" s="24">
        <f>R138</f>
        <v>52147126787</v>
      </c>
      <c r="T147" s="24">
        <f>T138</f>
        <v>-250361817556</v>
      </c>
      <c r="V147" s="138">
        <f>V138</f>
        <v>-0.81565913435953719</v>
      </c>
    </row>
    <row r="148" spans="1:22" ht="18.75" x14ac:dyDescent="0.2">
      <c r="A148" s="185" t="s">
        <v>547</v>
      </c>
      <c r="B148" s="185"/>
      <c r="D148" s="29">
        <v>0</v>
      </c>
      <c r="F148" s="29">
        <v>0</v>
      </c>
      <c r="G148" s="29"/>
      <c r="H148" s="29">
        <v>0</v>
      </c>
      <c r="J148" s="29">
        <f t="shared" si="9"/>
        <v>0</v>
      </c>
      <c r="L148" s="140">
        <f>J148/درآمدها!$F$12</f>
        <v>0</v>
      </c>
      <c r="N148" s="29">
        <v>0</v>
      </c>
      <c r="P148" s="29">
        <v>0</v>
      </c>
      <c r="R148" s="29">
        <v>79661327</v>
      </c>
      <c r="T148" s="29">
        <f t="shared" si="10"/>
        <v>79661327</v>
      </c>
      <c r="V148" s="134">
        <f>T148/درآمدها!$F$12</f>
        <v>2.5953034554966972E-4</v>
      </c>
    </row>
    <row r="149" spans="1:22" ht="18.75" x14ac:dyDescent="0.2">
      <c r="A149" s="185" t="s">
        <v>498</v>
      </c>
      <c r="B149" s="185"/>
      <c r="D149" s="29">
        <v>0</v>
      </c>
      <c r="F149" s="29">
        <v>0</v>
      </c>
      <c r="G149" s="29"/>
      <c r="H149" s="29">
        <v>0</v>
      </c>
      <c r="J149" s="29">
        <f t="shared" ref="J149:J182" si="11">D149+F149+H149</f>
        <v>0</v>
      </c>
      <c r="L149" s="140">
        <f>J149/درآمدها!$F$12</f>
        <v>0</v>
      </c>
      <c r="N149" s="29">
        <v>0</v>
      </c>
      <c r="P149" s="41">
        <v>1910208967</v>
      </c>
      <c r="R149" s="29">
        <v>0</v>
      </c>
      <c r="T149" s="29">
        <f t="shared" ref="T149:T182" si="12">N149+P149+R149</f>
        <v>1910208967</v>
      </c>
      <c r="V149" s="134">
        <f>T149/درآمدها!$F$12</f>
        <v>6.2233107575221241E-3</v>
      </c>
    </row>
    <row r="150" spans="1:22" ht="18.75" x14ac:dyDescent="0.2">
      <c r="A150" s="185" t="s">
        <v>497</v>
      </c>
      <c r="B150" s="185"/>
      <c r="D150" s="29">
        <v>0</v>
      </c>
      <c r="F150" s="29">
        <v>0</v>
      </c>
      <c r="G150" s="29"/>
      <c r="H150" s="29">
        <v>0</v>
      </c>
      <c r="J150" s="29">
        <f t="shared" si="11"/>
        <v>0</v>
      </c>
      <c r="L150" s="140">
        <f>J150/درآمدها!$F$12</f>
        <v>0</v>
      </c>
      <c r="N150" s="29">
        <v>0</v>
      </c>
      <c r="P150" s="41">
        <v>763975224</v>
      </c>
      <c r="R150" s="29">
        <v>0</v>
      </c>
      <c r="T150" s="29">
        <f t="shared" si="12"/>
        <v>763975224</v>
      </c>
      <c r="V150" s="134">
        <f>T150/درآمدها!$F$12</f>
        <v>2.488971265518918E-3</v>
      </c>
    </row>
    <row r="151" spans="1:22" ht="18.75" x14ac:dyDescent="0.2">
      <c r="A151" s="185" t="s">
        <v>499</v>
      </c>
      <c r="B151" s="185"/>
      <c r="D151" s="29">
        <v>0</v>
      </c>
      <c r="F151" s="29">
        <v>0</v>
      </c>
      <c r="G151" s="29"/>
      <c r="H151" s="29">
        <v>0</v>
      </c>
      <c r="J151" s="29">
        <f t="shared" si="11"/>
        <v>0</v>
      </c>
      <c r="L151" s="140">
        <f>J151/درآمدها!$F$12</f>
        <v>0</v>
      </c>
      <c r="N151" s="29">
        <v>0</v>
      </c>
      <c r="P151" s="41">
        <v>8318870</v>
      </c>
      <c r="R151" s="29">
        <v>0</v>
      </c>
      <c r="T151" s="29">
        <f t="shared" si="12"/>
        <v>8318870</v>
      </c>
      <c r="V151" s="134">
        <f>T151/درآمدها!$F$12</f>
        <v>2.7102224968996325E-5</v>
      </c>
    </row>
    <row r="152" spans="1:22" ht="18.75" x14ac:dyDescent="0.2">
      <c r="A152" s="185" t="s">
        <v>500</v>
      </c>
      <c r="B152" s="185"/>
      <c r="D152" s="29">
        <v>0</v>
      </c>
      <c r="F152" s="29">
        <v>0</v>
      </c>
      <c r="G152" s="29"/>
      <c r="H152" s="29">
        <v>0</v>
      </c>
      <c r="J152" s="29">
        <f t="shared" si="11"/>
        <v>0</v>
      </c>
      <c r="L152" s="140">
        <f>J152/درآمدها!$F$12</f>
        <v>0</v>
      </c>
      <c r="N152" s="29">
        <v>0</v>
      </c>
      <c r="P152" s="41">
        <v>280937982</v>
      </c>
      <c r="R152" s="29">
        <v>0</v>
      </c>
      <c r="T152" s="29">
        <f t="shared" si="12"/>
        <v>280937982</v>
      </c>
      <c r="V152" s="134">
        <f>T152/درآمدها!$F$12</f>
        <v>9.1527387619951266E-4</v>
      </c>
    </row>
    <row r="153" spans="1:22" ht="18.75" x14ac:dyDescent="0.2">
      <c r="A153" s="185" t="s">
        <v>501</v>
      </c>
      <c r="B153" s="185"/>
      <c r="D153" s="29">
        <v>0</v>
      </c>
      <c r="F153" s="29">
        <v>0</v>
      </c>
      <c r="G153" s="29"/>
      <c r="H153" s="29">
        <v>0</v>
      </c>
      <c r="J153" s="29">
        <f t="shared" si="11"/>
        <v>0</v>
      </c>
      <c r="L153" s="140">
        <f>J153/درآمدها!$F$12</f>
        <v>0</v>
      </c>
      <c r="N153" s="29">
        <v>0</v>
      </c>
      <c r="P153" s="41">
        <v>-3997425</v>
      </c>
      <c r="R153" s="29">
        <v>0</v>
      </c>
      <c r="T153" s="29">
        <f t="shared" si="12"/>
        <v>-3997425</v>
      </c>
      <c r="V153" s="134">
        <f>T153/درآمدها!$F$12</f>
        <v>-1.302329663123599E-5</v>
      </c>
    </row>
    <row r="154" spans="1:22" ht="18.75" x14ac:dyDescent="0.2">
      <c r="A154" s="185" t="s">
        <v>502</v>
      </c>
      <c r="B154" s="185"/>
      <c r="D154" s="29">
        <v>0</v>
      </c>
      <c r="F154" s="29">
        <v>0</v>
      </c>
      <c r="G154" s="29"/>
      <c r="H154" s="29">
        <v>0</v>
      </c>
      <c r="J154" s="29">
        <f t="shared" si="11"/>
        <v>0</v>
      </c>
      <c r="L154" s="140">
        <f>J154/درآمدها!$F$12</f>
        <v>0</v>
      </c>
      <c r="N154" s="29">
        <v>0</v>
      </c>
      <c r="P154" s="41">
        <v>22197809</v>
      </c>
      <c r="R154" s="29">
        <v>0</v>
      </c>
      <c r="T154" s="29">
        <f t="shared" si="12"/>
        <v>22197809</v>
      </c>
      <c r="V154" s="134">
        <f>T154/درآمدها!$F$12</f>
        <v>7.231871796732144E-5</v>
      </c>
    </row>
    <row r="155" spans="1:22" ht="18.75" x14ac:dyDescent="0.2">
      <c r="A155" s="185" t="s">
        <v>503</v>
      </c>
      <c r="B155" s="185"/>
      <c r="D155" s="29">
        <v>0</v>
      </c>
      <c r="F155" s="29">
        <v>0</v>
      </c>
      <c r="G155" s="29"/>
      <c r="H155" s="29">
        <v>0</v>
      </c>
      <c r="J155" s="29">
        <f t="shared" si="11"/>
        <v>0</v>
      </c>
      <c r="L155" s="140">
        <f>J155/درآمدها!$F$12</f>
        <v>0</v>
      </c>
      <c r="N155" s="29">
        <v>0</v>
      </c>
      <c r="P155" s="41">
        <v>584596686</v>
      </c>
      <c r="R155" s="29">
        <v>0</v>
      </c>
      <c r="T155" s="29">
        <f t="shared" si="12"/>
        <v>584596686</v>
      </c>
      <c r="V155" s="134">
        <f>T155/درآمدها!$F$12</f>
        <v>1.9045700798427797E-3</v>
      </c>
    </row>
    <row r="156" spans="1:22" ht="18.75" x14ac:dyDescent="0.2">
      <c r="A156" s="185" t="s">
        <v>504</v>
      </c>
      <c r="B156" s="185"/>
      <c r="D156" s="29">
        <v>0</v>
      </c>
      <c r="F156" s="29">
        <v>0</v>
      </c>
      <c r="G156" s="29"/>
      <c r="H156" s="29">
        <v>0</v>
      </c>
      <c r="J156" s="29">
        <f t="shared" si="11"/>
        <v>0</v>
      </c>
      <c r="L156" s="140">
        <f>J156/درآمدها!$F$12</f>
        <v>0</v>
      </c>
      <c r="N156" s="29">
        <v>0</v>
      </c>
      <c r="P156" s="41">
        <v>-18954830</v>
      </c>
      <c r="R156" s="29">
        <v>0</v>
      </c>
      <c r="T156" s="29">
        <f t="shared" si="12"/>
        <v>-18954830</v>
      </c>
      <c r="V156" s="134">
        <f>T156/درآمدها!$F$12</f>
        <v>-6.1753347138383051E-5</v>
      </c>
    </row>
    <row r="157" spans="1:22" ht="18.75" x14ac:dyDescent="0.2">
      <c r="A157" s="185" t="s">
        <v>505</v>
      </c>
      <c r="B157" s="185"/>
      <c r="D157" s="29">
        <v>0</v>
      </c>
      <c r="F157" s="29">
        <v>0</v>
      </c>
      <c r="G157" s="29"/>
      <c r="H157" s="29">
        <v>0</v>
      </c>
      <c r="J157" s="29">
        <f t="shared" si="11"/>
        <v>0</v>
      </c>
      <c r="L157" s="140">
        <f>J157/درآمدها!$F$12</f>
        <v>0</v>
      </c>
      <c r="N157" s="29">
        <v>0</v>
      </c>
      <c r="P157" s="41">
        <v>201493</v>
      </c>
      <c r="R157" s="29">
        <v>0</v>
      </c>
      <c r="T157" s="29">
        <f t="shared" si="12"/>
        <v>201493</v>
      </c>
      <c r="V157" s="134">
        <f>T157/درآمدها!$F$12</f>
        <v>6.5644836566480501E-7</v>
      </c>
    </row>
    <row r="158" spans="1:22" ht="18.75" x14ac:dyDescent="0.2">
      <c r="A158" s="185" t="s">
        <v>506</v>
      </c>
      <c r="B158" s="185"/>
      <c r="D158" s="29">
        <v>0</v>
      </c>
      <c r="F158" s="29">
        <v>0</v>
      </c>
      <c r="G158" s="29"/>
      <c r="H158" s="29">
        <v>0</v>
      </c>
      <c r="J158" s="29">
        <f t="shared" si="11"/>
        <v>0</v>
      </c>
      <c r="L158" s="140">
        <f>J158/درآمدها!$F$12</f>
        <v>0</v>
      </c>
      <c r="N158" s="29">
        <v>0</v>
      </c>
      <c r="P158" s="41">
        <v>23770936</v>
      </c>
      <c r="R158" s="29">
        <v>0</v>
      </c>
      <c r="T158" s="29">
        <f t="shared" si="12"/>
        <v>23770936</v>
      </c>
      <c r="V158" s="134">
        <f>T158/درآمدها!$F$12</f>
        <v>7.7443842155919447E-5</v>
      </c>
    </row>
    <row r="159" spans="1:22" ht="18.75" x14ac:dyDescent="0.2">
      <c r="A159" s="185" t="s">
        <v>507</v>
      </c>
      <c r="B159" s="185"/>
      <c r="D159" s="29">
        <v>0</v>
      </c>
      <c r="F159" s="29">
        <v>0</v>
      </c>
      <c r="G159" s="29"/>
      <c r="H159" s="29">
        <v>0</v>
      </c>
      <c r="J159" s="29">
        <f t="shared" si="11"/>
        <v>0</v>
      </c>
      <c r="L159" s="140">
        <f>J159/درآمدها!$F$12</f>
        <v>0</v>
      </c>
      <c r="N159" s="29">
        <v>0</v>
      </c>
      <c r="P159" s="41">
        <v>35297388</v>
      </c>
      <c r="R159" s="29">
        <v>0</v>
      </c>
      <c r="T159" s="29">
        <f t="shared" si="12"/>
        <v>35297388</v>
      </c>
      <c r="V159" s="134">
        <f>T159/درآمدها!$F$12</f>
        <v>1.1499611730847474E-4</v>
      </c>
    </row>
    <row r="160" spans="1:22" ht="18.75" x14ac:dyDescent="0.2">
      <c r="A160" s="185" t="s">
        <v>508</v>
      </c>
      <c r="B160" s="185"/>
      <c r="D160" s="29">
        <v>0</v>
      </c>
      <c r="F160" s="29">
        <v>0</v>
      </c>
      <c r="G160" s="29"/>
      <c r="H160" s="29">
        <v>0</v>
      </c>
      <c r="J160" s="29">
        <f t="shared" si="11"/>
        <v>0</v>
      </c>
      <c r="L160" s="140">
        <f>J160/درآمدها!$F$12</f>
        <v>0</v>
      </c>
      <c r="N160" s="29">
        <v>0</v>
      </c>
      <c r="P160" s="41">
        <v>507725</v>
      </c>
      <c r="R160" s="29">
        <v>0</v>
      </c>
      <c r="T160" s="29">
        <f t="shared" si="12"/>
        <v>507725</v>
      </c>
      <c r="V160" s="134">
        <f>T160/درآمدها!$F$12</f>
        <v>1.6541281655301331E-6</v>
      </c>
    </row>
    <row r="161" spans="1:22" ht="18.75" x14ac:dyDescent="0.2">
      <c r="A161" s="185" t="s">
        <v>177</v>
      </c>
      <c r="B161" s="185"/>
      <c r="D161" s="29">
        <v>0</v>
      </c>
      <c r="F161" s="29">
        <f>VLOOKUP(A161,'[2]تحقق نیافته 6 ستون'!$C:$K,9,0)</f>
        <v>111920359</v>
      </c>
      <c r="G161" s="29"/>
      <c r="H161" s="29">
        <v>0</v>
      </c>
      <c r="J161" s="29">
        <f t="shared" si="11"/>
        <v>111920359</v>
      </c>
      <c r="L161" s="140">
        <f>J161/درآمدها!$F$12</f>
        <v>3.6462773768899292E-4</v>
      </c>
      <c r="N161" s="29">
        <v>0</v>
      </c>
      <c r="P161" s="41">
        <v>111920359</v>
      </c>
      <c r="R161" s="29">
        <v>10135857</v>
      </c>
      <c r="T161" s="29">
        <f t="shared" si="12"/>
        <v>122056216</v>
      </c>
      <c r="V161" s="134">
        <f>T161/درآمدها!$F$12</f>
        <v>3.9764956357010131E-4</v>
      </c>
    </row>
    <row r="162" spans="1:22" ht="18.75" x14ac:dyDescent="0.2">
      <c r="A162" s="185" t="s">
        <v>509</v>
      </c>
      <c r="B162" s="185"/>
      <c r="D162" s="29">
        <v>0</v>
      </c>
      <c r="F162" s="29">
        <v>0</v>
      </c>
      <c r="G162" s="29"/>
      <c r="H162" s="29">
        <v>0</v>
      </c>
      <c r="J162" s="29">
        <f t="shared" si="11"/>
        <v>0</v>
      </c>
      <c r="L162" s="140">
        <f>J162/درآمدها!$F$12</f>
        <v>0</v>
      </c>
      <c r="N162" s="29">
        <v>0</v>
      </c>
      <c r="P162" s="41">
        <v>-2498713</v>
      </c>
      <c r="R162" s="29">
        <v>0</v>
      </c>
      <c r="T162" s="29">
        <f t="shared" si="12"/>
        <v>-2498713</v>
      </c>
      <c r="V162" s="134">
        <f>T162/درآمدها!$F$12</f>
        <v>-8.1406106669482407E-6</v>
      </c>
    </row>
    <row r="163" spans="1:22" ht="18.75" x14ac:dyDescent="0.2">
      <c r="A163" s="185" t="s">
        <v>510</v>
      </c>
      <c r="B163" s="185"/>
      <c r="D163" s="29">
        <v>0</v>
      </c>
      <c r="F163" s="29">
        <v>0</v>
      </c>
      <c r="G163" s="29"/>
      <c r="H163" s="29">
        <v>0</v>
      </c>
      <c r="J163" s="29">
        <f t="shared" si="11"/>
        <v>0</v>
      </c>
      <c r="L163" s="140">
        <f>J163/درآمدها!$F$12</f>
        <v>0</v>
      </c>
      <c r="N163" s="29">
        <v>0</v>
      </c>
      <c r="P163" s="41">
        <v>629952024</v>
      </c>
      <c r="R163" s="29">
        <v>0</v>
      </c>
      <c r="T163" s="29">
        <f t="shared" si="12"/>
        <v>629952024</v>
      </c>
      <c r="V163" s="134">
        <f>T163/درآمدها!$F$12</f>
        <v>2.0523342081463676E-3</v>
      </c>
    </row>
    <row r="164" spans="1:22" ht="18.75" x14ac:dyDescent="0.2">
      <c r="A164" s="185" t="s">
        <v>511</v>
      </c>
      <c r="B164" s="185"/>
      <c r="D164" s="29">
        <v>0</v>
      </c>
      <c r="F164" s="29">
        <v>0</v>
      </c>
      <c r="G164" s="29"/>
      <c r="H164" s="29">
        <v>0</v>
      </c>
      <c r="J164" s="29">
        <f t="shared" si="11"/>
        <v>0</v>
      </c>
      <c r="L164" s="140">
        <f>J164/درآمدها!$F$12</f>
        <v>0</v>
      </c>
      <c r="N164" s="29">
        <v>0</v>
      </c>
      <c r="P164" s="41">
        <v>978689074</v>
      </c>
      <c r="R164" s="29">
        <v>0</v>
      </c>
      <c r="T164" s="29">
        <f t="shared" si="12"/>
        <v>978689074</v>
      </c>
      <c r="V164" s="134">
        <f>T164/درآمدها!$F$12</f>
        <v>3.1884921219164013E-3</v>
      </c>
    </row>
    <row r="165" spans="1:22" ht="18.75" x14ac:dyDescent="0.2">
      <c r="A165" s="185" t="s">
        <v>512</v>
      </c>
      <c r="B165" s="185"/>
      <c r="D165" s="29">
        <v>0</v>
      </c>
      <c r="F165" s="29">
        <v>0</v>
      </c>
      <c r="G165" s="29"/>
      <c r="H165" s="29">
        <v>0</v>
      </c>
      <c r="J165" s="29">
        <f t="shared" si="11"/>
        <v>0</v>
      </c>
      <c r="L165" s="140">
        <f>J165/درآمدها!$F$12</f>
        <v>0</v>
      </c>
      <c r="N165" s="29">
        <v>0</v>
      </c>
      <c r="P165" s="41">
        <v>-1418028</v>
      </c>
      <c r="R165" s="29">
        <v>0</v>
      </c>
      <c r="T165" s="29">
        <f t="shared" si="12"/>
        <v>-1418028</v>
      </c>
      <c r="V165" s="134">
        <f>T165/درآمدها!$F$12</f>
        <v>-4.6198238304404229E-6</v>
      </c>
    </row>
    <row r="166" spans="1:22" ht="18.75" x14ac:dyDescent="0.2">
      <c r="A166" s="185" t="s">
        <v>513</v>
      </c>
      <c r="B166" s="185"/>
      <c r="D166" s="29">
        <v>0</v>
      </c>
      <c r="F166" s="29">
        <v>2060</v>
      </c>
      <c r="G166" s="29"/>
      <c r="H166" s="29">
        <v>0</v>
      </c>
      <c r="J166" s="29">
        <f t="shared" si="11"/>
        <v>2060</v>
      </c>
      <c r="L166" s="140">
        <f>J166/درآمدها!$F$12</f>
        <v>6.7113181761624392E-9</v>
      </c>
      <c r="N166" s="29">
        <v>0</v>
      </c>
      <c r="P166" s="41">
        <v>2060</v>
      </c>
      <c r="R166" s="29">
        <v>0</v>
      </c>
      <c r="T166" s="29">
        <f t="shared" si="12"/>
        <v>2060</v>
      </c>
      <c r="V166" s="134">
        <f>T166/درآمدها!$F$12</f>
        <v>6.7113181761624392E-9</v>
      </c>
    </row>
    <row r="167" spans="1:22" ht="18.75" x14ac:dyDescent="0.2">
      <c r="A167" s="185" t="s">
        <v>514</v>
      </c>
      <c r="B167" s="185"/>
      <c r="D167" s="29">
        <v>0</v>
      </c>
      <c r="F167" s="29">
        <v>0</v>
      </c>
      <c r="G167" s="29"/>
      <c r="H167" s="29">
        <v>0</v>
      </c>
      <c r="J167" s="29">
        <f t="shared" si="11"/>
        <v>0</v>
      </c>
      <c r="L167" s="140">
        <f>J167/درآمدها!$F$12</f>
        <v>0</v>
      </c>
      <c r="N167" s="29">
        <v>0</v>
      </c>
      <c r="P167" s="41">
        <v>20450101</v>
      </c>
      <c r="R167" s="29">
        <v>0</v>
      </c>
      <c r="T167" s="29">
        <f t="shared" si="12"/>
        <v>20450101</v>
      </c>
      <c r="V167" s="134">
        <f>T167/درآمدها!$F$12</f>
        <v>6.6624822594979455E-5</v>
      </c>
    </row>
    <row r="168" spans="1:22" ht="18.75" x14ac:dyDescent="0.2">
      <c r="A168" s="185" t="s">
        <v>515</v>
      </c>
      <c r="B168" s="185"/>
      <c r="D168" s="29">
        <v>0</v>
      </c>
      <c r="F168" s="29">
        <v>0</v>
      </c>
      <c r="G168" s="29"/>
      <c r="H168" s="29">
        <v>0</v>
      </c>
      <c r="J168" s="29">
        <f t="shared" si="11"/>
        <v>0</v>
      </c>
      <c r="L168" s="140">
        <f>J168/درآمدها!$F$12</f>
        <v>0</v>
      </c>
      <c r="N168" s="29">
        <v>0</v>
      </c>
      <c r="P168" s="41">
        <v>-14413646</v>
      </c>
      <c r="R168" s="29">
        <v>0</v>
      </c>
      <c r="T168" s="29">
        <f t="shared" si="12"/>
        <v>-14413646</v>
      </c>
      <c r="V168" s="134">
        <f>T168/درآمدها!$F$12</f>
        <v>-4.6958526400277202E-5</v>
      </c>
    </row>
    <row r="169" spans="1:22" ht="18.75" x14ac:dyDescent="0.2">
      <c r="A169" s="185" t="s">
        <v>516</v>
      </c>
      <c r="B169" s="185"/>
      <c r="D169" s="29">
        <v>0</v>
      </c>
      <c r="F169" s="29">
        <v>0</v>
      </c>
      <c r="G169" s="29"/>
      <c r="H169" s="29">
        <v>0</v>
      </c>
      <c r="J169" s="29">
        <f t="shared" si="11"/>
        <v>0</v>
      </c>
      <c r="L169" s="140">
        <f>J169/درآمدها!$F$12</f>
        <v>0</v>
      </c>
      <c r="N169" s="29">
        <v>0</v>
      </c>
      <c r="P169" s="41">
        <v>349092</v>
      </c>
      <c r="R169" s="29">
        <v>0</v>
      </c>
      <c r="T169" s="29">
        <f t="shared" si="12"/>
        <v>349092</v>
      </c>
      <c r="V169" s="134">
        <f>T169/درآمدها!$F$12</f>
        <v>1.1373143129868437E-6</v>
      </c>
    </row>
    <row r="170" spans="1:22" ht="18.75" x14ac:dyDescent="0.2">
      <c r="A170" s="185" t="s">
        <v>517</v>
      </c>
      <c r="B170" s="185"/>
      <c r="D170" s="29">
        <v>0</v>
      </c>
      <c r="F170" s="29">
        <v>0</v>
      </c>
      <c r="G170" s="29"/>
      <c r="H170" s="29">
        <v>0</v>
      </c>
      <c r="J170" s="29">
        <f t="shared" si="11"/>
        <v>0</v>
      </c>
      <c r="L170" s="140">
        <f>J170/درآمدها!$F$12</f>
        <v>0</v>
      </c>
      <c r="N170" s="29">
        <v>0</v>
      </c>
      <c r="P170" s="41">
        <v>247460814</v>
      </c>
      <c r="R170" s="29">
        <v>0</v>
      </c>
      <c r="T170" s="29">
        <f t="shared" si="12"/>
        <v>247460814</v>
      </c>
      <c r="V170" s="134">
        <f>T170/درآمدها!$F$12</f>
        <v>8.0620789266318087E-4</v>
      </c>
    </row>
    <row r="171" spans="1:22" ht="18.75" x14ac:dyDescent="0.2">
      <c r="A171" s="185" t="s">
        <v>518</v>
      </c>
      <c r="B171" s="185"/>
      <c r="D171" s="29">
        <v>0</v>
      </c>
      <c r="F171" s="29">
        <v>0</v>
      </c>
      <c r="G171" s="29"/>
      <c r="H171" s="29">
        <v>0</v>
      </c>
      <c r="J171" s="29">
        <f t="shared" si="11"/>
        <v>0</v>
      </c>
      <c r="L171" s="140">
        <f>J171/درآمدها!$F$12</f>
        <v>0</v>
      </c>
      <c r="N171" s="29">
        <v>0</v>
      </c>
      <c r="P171" s="41">
        <v>-129143018</v>
      </c>
      <c r="R171" s="29">
        <v>0</v>
      </c>
      <c r="T171" s="29">
        <f t="shared" si="12"/>
        <v>-129143018</v>
      </c>
      <c r="V171" s="134">
        <f>T171/درآمدها!$F$12</f>
        <v>-4.2073780778052088E-4</v>
      </c>
    </row>
    <row r="172" spans="1:22" ht="18.75" x14ac:dyDescent="0.2">
      <c r="A172" s="185" t="s">
        <v>519</v>
      </c>
      <c r="B172" s="185"/>
      <c r="D172" s="29">
        <v>0</v>
      </c>
      <c r="F172" s="29">
        <v>0</v>
      </c>
      <c r="G172" s="29"/>
      <c r="H172" s="29">
        <v>0</v>
      </c>
      <c r="J172" s="29">
        <f t="shared" si="11"/>
        <v>0</v>
      </c>
      <c r="L172" s="140">
        <f>J172/درآمدها!$F$12</f>
        <v>0</v>
      </c>
      <c r="N172" s="29">
        <v>0</v>
      </c>
      <c r="P172" s="41">
        <v>509001096</v>
      </c>
      <c r="R172" s="29">
        <v>0</v>
      </c>
      <c r="T172" s="29">
        <f t="shared" si="12"/>
        <v>509001096</v>
      </c>
      <c r="V172" s="134">
        <f>T172/درآمدها!$F$12</f>
        <v>1.658285586054079E-3</v>
      </c>
    </row>
    <row r="173" spans="1:22" ht="18.75" x14ac:dyDescent="0.2">
      <c r="A173" s="185" t="s">
        <v>520</v>
      </c>
      <c r="B173" s="185"/>
      <c r="D173" s="29">
        <v>0</v>
      </c>
      <c r="F173" s="29">
        <v>0</v>
      </c>
      <c r="G173" s="29"/>
      <c r="H173" s="29">
        <v>0</v>
      </c>
      <c r="J173" s="29">
        <f t="shared" si="11"/>
        <v>0</v>
      </c>
      <c r="L173" s="140">
        <f>J173/درآمدها!$F$12</f>
        <v>0</v>
      </c>
      <c r="N173" s="29">
        <v>0</v>
      </c>
      <c r="P173" s="41">
        <v>-3212792</v>
      </c>
      <c r="R173" s="29">
        <v>0</v>
      </c>
      <c r="T173" s="29">
        <f t="shared" si="12"/>
        <v>-3212792</v>
      </c>
      <c r="V173" s="134">
        <f>T173/درآمدها!$F$12</f>
        <v>-1.0467023954286056E-5</v>
      </c>
    </row>
    <row r="174" spans="1:22" ht="18.75" x14ac:dyDescent="0.2">
      <c r="A174" s="185" t="s">
        <v>521</v>
      </c>
      <c r="B174" s="185"/>
      <c r="D174" s="29">
        <v>0</v>
      </c>
      <c r="F174" s="29">
        <v>0</v>
      </c>
      <c r="G174" s="29"/>
      <c r="H174" s="29">
        <v>0</v>
      </c>
      <c r="J174" s="29">
        <f t="shared" si="11"/>
        <v>0</v>
      </c>
      <c r="L174" s="140">
        <f>J174/درآمدها!$F$12</f>
        <v>0</v>
      </c>
      <c r="N174" s="29">
        <v>0</v>
      </c>
      <c r="P174" s="41">
        <v>-683859440</v>
      </c>
      <c r="R174" s="29">
        <v>0</v>
      </c>
      <c r="T174" s="29">
        <f t="shared" si="12"/>
        <v>-683859440</v>
      </c>
      <c r="V174" s="134">
        <f>T174/درآمدها!$F$12</f>
        <v>-2.2279603347632364E-3</v>
      </c>
    </row>
    <row r="175" spans="1:22" ht="18.75" x14ac:dyDescent="0.2">
      <c r="A175" s="185" t="s">
        <v>522</v>
      </c>
      <c r="B175" s="185"/>
      <c r="D175" s="29">
        <v>0</v>
      </c>
      <c r="F175" s="29">
        <v>0</v>
      </c>
      <c r="G175" s="29"/>
      <c r="H175" s="29">
        <v>0</v>
      </c>
      <c r="J175" s="29">
        <f t="shared" si="11"/>
        <v>0</v>
      </c>
      <c r="L175" s="140">
        <f>J175/درآمدها!$F$12</f>
        <v>0</v>
      </c>
      <c r="N175" s="29">
        <v>0</v>
      </c>
      <c r="P175" s="41">
        <v>-61301828</v>
      </c>
      <c r="R175" s="29">
        <v>0</v>
      </c>
      <c r="T175" s="29">
        <f t="shared" si="12"/>
        <v>-61301828</v>
      </c>
      <c r="V175" s="134">
        <f>T175/درآمدها!$F$12</f>
        <v>-1.9971654004290464E-4</v>
      </c>
    </row>
    <row r="176" spans="1:22" ht="18.75" x14ac:dyDescent="0.2">
      <c r="A176" s="185" t="s">
        <v>523</v>
      </c>
      <c r="B176" s="185"/>
      <c r="D176" s="29">
        <v>0</v>
      </c>
      <c r="F176" s="29">
        <v>0</v>
      </c>
      <c r="G176" s="29"/>
      <c r="H176" s="29">
        <v>0</v>
      </c>
      <c r="J176" s="29">
        <f t="shared" si="11"/>
        <v>0</v>
      </c>
      <c r="L176" s="140">
        <f>J176/درآمدها!$F$12</f>
        <v>0</v>
      </c>
      <c r="N176" s="29">
        <v>0</v>
      </c>
      <c r="P176" s="41">
        <v>107156017</v>
      </c>
      <c r="R176" s="29">
        <v>0</v>
      </c>
      <c r="T176" s="29">
        <f t="shared" si="12"/>
        <v>107156017</v>
      </c>
      <c r="V176" s="134">
        <f>T176/درآمدها!$F$12</f>
        <v>3.4910588571712199E-4</v>
      </c>
    </row>
    <row r="177" spans="1:22" ht="18.75" x14ac:dyDescent="0.2">
      <c r="A177" s="185" t="s">
        <v>524</v>
      </c>
      <c r="B177" s="185"/>
      <c r="D177" s="29">
        <v>0</v>
      </c>
      <c r="F177" s="29">
        <v>0</v>
      </c>
      <c r="G177" s="29"/>
      <c r="H177" s="29">
        <v>0</v>
      </c>
      <c r="J177" s="29">
        <f t="shared" si="11"/>
        <v>0</v>
      </c>
      <c r="L177" s="140">
        <f>J177/درآمدها!$F$12</f>
        <v>0</v>
      </c>
      <c r="N177" s="29">
        <v>0</v>
      </c>
      <c r="P177" s="41">
        <v>65151479</v>
      </c>
      <c r="R177" s="29">
        <v>0</v>
      </c>
      <c r="T177" s="29">
        <f t="shared" si="12"/>
        <v>65151479</v>
      </c>
      <c r="V177" s="134">
        <f>T177/درآمدها!$F$12</f>
        <v>2.1225840059056574E-4</v>
      </c>
    </row>
    <row r="178" spans="1:22" ht="18.75" x14ac:dyDescent="0.2">
      <c r="A178" s="185" t="s">
        <v>525</v>
      </c>
      <c r="B178" s="185"/>
      <c r="D178" s="29">
        <v>0</v>
      </c>
      <c r="F178" s="29">
        <v>0</v>
      </c>
      <c r="G178" s="29"/>
      <c r="H178" s="29">
        <v>0</v>
      </c>
      <c r="J178" s="29">
        <f t="shared" si="11"/>
        <v>0</v>
      </c>
      <c r="L178" s="140">
        <f>J178/درآمدها!$F$12</f>
        <v>0</v>
      </c>
      <c r="N178" s="29">
        <v>0</v>
      </c>
      <c r="P178" s="41">
        <v>166519544</v>
      </c>
      <c r="R178" s="29">
        <v>0</v>
      </c>
      <c r="T178" s="29">
        <f t="shared" si="12"/>
        <v>166519544</v>
      </c>
      <c r="V178" s="134">
        <f>T178/درآمدها!$F$12</f>
        <v>5.4250759336576745E-4</v>
      </c>
    </row>
    <row r="179" spans="1:22" ht="18.75" x14ac:dyDescent="0.2">
      <c r="A179" s="185" t="s">
        <v>526</v>
      </c>
      <c r="B179" s="185"/>
      <c r="D179" s="29">
        <v>0</v>
      </c>
      <c r="F179" s="29">
        <v>0</v>
      </c>
      <c r="G179" s="29"/>
      <c r="H179" s="29">
        <v>0</v>
      </c>
      <c r="J179" s="29">
        <f t="shared" si="11"/>
        <v>0</v>
      </c>
      <c r="L179" s="140">
        <f>J179/درآمدها!$F$12</f>
        <v>0</v>
      </c>
      <c r="N179" s="29">
        <v>0</v>
      </c>
      <c r="P179" s="41">
        <v>-596523</v>
      </c>
      <c r="R179" s="29">
        <v>0</v>
      </c>
      <c r="T179" s="29">
        <f t="shared" si="12"/>
        <v>-596523</v>
      </c>
      <c r="V179" s="134">
        <f>T179/درآمدها!$F$12</f>
        <v>-1.943425073980071E-6</v>
      </c>
    </row>
    <row r="180" spans="1:22" ht="18.75" x14ac:dyDescent="0.2">
      <c r="A180" s="185" t="s">
        <v>527</v>
      </c>
      <c r="B180" s="185"/>
      <c r="D180" s="29">
        <v>0</v>
      </c>
      <c r="F180" s="29">
        <v>0</v>
      </c>
      <c r="G180" s="29"/>
      <c r="H180" s="29">
        <v>0</v>
      </c>
      <c r="J180" s="29">
        <f t="shared" si="11"/>
        <v>0</v>
      </c>
      <c r="L180" s="140">
        <f>J180/درآمدها!$F$12</f>
        <v>0</v>
      </c>
      <c r="N180" s="29">
        <v>0</v>
      </c>
      <c r="P180" s="41">
        <v>139</v>
      </c>
      <c r="R180" s="29">
        <v>0</v>
      </c>
      <c r="T180" s="29">
        <f t="shared" si="12"/>
        <v>139</v>
      </c>
      <c r="V180" s="134">
        <f>T180/درآمدها!$F$12</f>
        <v>4.528510808187277E-10</v>
      </c>
    </row>
    <row r="181" spans="1:22" ht="18.75" x14ac:dyDescent="0.2">
      <c r="A181" s="185" t="s">
        <v>528</v>
      </c>
      <c r="B181" s="185"/>
      <c r="D181" s="29">
        <v>0</v>
      </c>
      <c r="F181" s="29">
        <v>0</v>
      </c>
      <c r="G181" s="29"/>
      <c r="H181" s="29">
        <v>0</v>
      </c>
      <c r="J181" s="29">
        <f t="shared" si="11"/>
        <v>0</v>
      </c>
      <c r="L181" s="140">
        <f>J181/درآمدها!$F$12</f>
        <v>0</v>
      </c>
      <c r="N181" s="29">
        <v>0</v>
      </c>
      <c r="P181" s="41">
        <v>185</v>
      </c>
      <c r="R181" s="29">
        <v>0</v>
      </c>
      <c r="T181" s="29">
        <f t="shared" si="12"/>
        <v>185</v>
      </c>
      <c r="V181" s="134">
        <f>T181/درآمدها!$F$12</f>
        <v>6.0271546727672388E-10</v>
      </c>
    </row>
    <row r="182" spans="1:22" ht="18.75" x14ac:dyDescent="0.2">
      <c r="A182" s="185" t="s">
        <v>529</v>
      </c>
      <c r="B182" s="185"/>
      <c r="D182" s="29">
        <v>0</v>
      </c>
      <c r="F182" s="29">
        <v>0</v>
      </c>
      <c r="G182" s="29"/>
      <c r="H182" s="29">
        <v>0</v>
      </c>
      <c r="J182" s="29">
        <f t="shared" si="11"/>
        <v>0</v>
      </c>
      <c r="L182" s="140">
        <f>J182/درآمدها!$F$12</f>
        <v>0</v>
      </c>
      <c r="N182" s="29">
        <v>0</v>
      </c>
      <c r="P182" s="41">
        <v>-1489098</v>
      </c>
      <c r="R182" s="29">
        <v>0</v>
      </c>
      <c r="T182" s="29">
        <f t="shared" si="12"/>
        <v>-1489098</v>
      </c>
      <c r="V182" s="134">
        <f>T182/درآمدها!$F$12</f>
        <v>-4.8513643075180268E-6</v>
      </c>
    </row>
    <row r="183" spans="1:22" ht="19.5" customHeight="1" x14ac:dyDescent="0.2">
      <c r="A183" s="185" t="s">
        <v>602</v>
      </c>
      <c r="B183" s="185"/>
      <c r="D183" s="29">
        <v>0</v>
      </c>
      <c r="F183" s="29">
        <v>0</v>
      </c>
      <c r="G183" s="29"/>
      <c r="H183" s="29">
        <v>0</v>
      </c>
      <c r="J183" s="29">
        <f t="shared" ref="J183:J194" si="13">D183+F183+H183</f>
        <v>0</v>
      </c>
      <c r="L183" s="140">
        <f>J183/درآمدها!$F$12</f>
        <v>0</v>
      </c>
      <c r="N183" s="29">
        <v>0</v>
      </c>
      <c r="P183" s="29">
        <v>0</v>
      </c>
      <c r="R183" s="29">
        <v>232824</v>
      </c>
      <c r="T183" s="29">
        <f t="shared" ref="T183:T194" si="14">N183+P183+R183</f>
        <v>232824</v>
      </c>
      <c r="V183" s="134">
        <f>T183/درآمدها!$F$12</f>
        <v>7.5852230244992413E-7</v>
      </c>
    </row>
    <row r="184" spans="1:22" ht="19.5" customHeight="1" thickBot="1" x14ac:dyDescent="0.25">
      <c r="A184" s="187" t="s">
        <v>731</v>
      </c>
      <c r="B184" s="187"/>
      <c r="D184" s="27">
        <f>SUM(D147:D183)</f>
        <v>111927000000</v>
      </c>
      <c r="F184" s="27">
        <f>SUM(F147:F183)</f>
        <v>-520294812609</v>
      </c>
      <c r="H184" s="27">
        <f>SUM(H147:H183)</f>
        <v>885490204</v>
      </c>
      <c r="J184" s="27">
        <f>SUM(J147:J183)</f>
        <v>-407482322405</v>
      </c>
      <c r="L184" s="137">
        <f>SUM(L147:L183)</f>
        <v>-1.3275453965153201</v>
      </c>
      <c r="N184" s="27">
        <f>SUM(N147:N183)</f>
        <v>157990443550</v>
      </c>
      <c r="P184" s="27">
        <f>SUM(P147:P183)</f>
        <v>-454953608170</v>
      </c>
      <c r="R184" s="27">
        <f>SUM(R147:R183)</f>
        <v>52237156795</v>
      </c>
      <c r="T184" s="27">
        <f>SUM(T147:T183)</f>
        <v>-244726007825</v>
      </c>
      <c r="V184" s="137">
        <f>SUM(V147:V183)</f>
        <v>-0.79729810897844322</v>
      </c>
    </row>
    <row r="185" spans="1:22" ht="19.5" customHeight="1" thickTop="1" x14ac:dyDescent="0.2">
      <c r="A185" s="199">
        <v>13</v>
      </c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9.5" customHeight="1" x14ac:dyDescent="0.2">
      <c r="A186" s="178" t="s">
        <v>0</v>
      </c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</row>
    <row r="187" spans="1:22" ht="19.5" customHeight="1" x14ac:dyDescent="0.2">
      <c r="A187" s="178" t="s">
        <v>262</v>
      </c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</row>
    <row r="188" spans="1:22" ht="19.5" customHeight="1" x14ac:dyDescent="0.2">
      <c r="A188" s="178" t="s">
        <v>2</v>
      </c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</row>
    <row r="189" spans="1:22" ht="19.5" customHeight="1" x14ac:dyDescent="0.2">
      <c r="A189" s="1" t="s">
        <v>277</v>
      </c>
      <c r="B189" s="179" t="s">
        <v>278</v>
      </c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</row>
    <row r="190" spans="1:22" ht="19.5" customHeight="1" x14ac:dyDescent="0.2">
      <c r="D190" s="200" t="s">
        <v>279</v>
      </c>
      <c r="E190" s="200"/>
      <c r="F190" s="200"/>
      <c r="G190" s="200"/>
      <c r="H190" s="200"/>
      <c r="I190" s="200"/>
      <c r="J190" s="200"/>
      <c r="K190" s="200"/>
      <c r="L190" s="200"/>
      <c r="N190" s="191" t="s">
        <v>280</v>
      </c>
      <c r="O190" s="191"/>
      <c r="P190" s="191"/>
      <c r="Q190" s="191"/>
      <c r="R190" s="191"/>
      <c r="S190" s="191"/>
      <c r="T190" s="191"/>
      <c r="U190" s="191"/>
      <c r="V190" s="191"/>
    </row>
    <row r="191" spans="1:22" ht="19.5" customHeight="1" x14ac:dyDescent="0.2">
      <c r="D191" s="35"/>
      <c r="E191" s="35"/>
      <c r="F191" s="35"/>
      <c r="G191" s="35"/>
      <c r="H191" s="35"/>
      <c r="I191" s="35"/>
      <c r="J191" s="201" t="s">
        <v>62</v>
      </c>
      <c r="K191" s="201"/>
      <c r="L191" s="201"/>
      <c r="N191" s="35"/>
      <c r="O191" s="35"/>
      <c r="P191" s="35"/>
      <c r="Q191" s="35"/>
      <c r="R191" s="61"/>
      <c r="S191" s="35"/>
      <c r="T191" s="181" t="s">
        <v>62</v>
      </c>
      <c r="U191" s="181"/>
      <c r="V191" s="181"/>
    </row>
    <row r="192" spans="1:22" ht="32.25" customHeight="1" x14ac:dyDescent="0.2">
      <c r="A192" s="191" t="s">
        <v>281</v>
      </c>
      <c r="B192" s="191"/>
      <c r="D192" s="36" t="s">
        <v>282</v>
      </c>
      <c r="F192" s="36" t="s">
        <v>283</v>
      </c>
      <c r="H192" s="36" t="s">
        <v>284</v>
      </c>
      <c r="J192" s="37" t="s">
        <v>249</v>
      </c>
      <c r="K192" s="35"/>
      <c r="L192" s="142" t="s">
        <v>267</v>
      </c>
      <c r="N192" s="36" t="s">
        <v>282</v>
      </c>
      <c r="P192" s="36" t="s">
        <v>283</v>
      </c>
      <c r="R192" s="36" t="s">
        <v>284</v>
      </c>
      <c r="T192" s="37" t="s">
        <v>249</v>
      </c>
      <c r="U192" s="3"/>
      <c r="V192" s="142" t="s">
        <v>267</v>
      </c>
    </row>
    <row r="193" spans="1:22" ht="19.5" customHeight="1" x14ac:dyDescent="0.2">
      <c r="A193" s="183" t="s">
        <v>730</v>
      </c>
      <c r="B193" s="183"/>
      <c r="D193" s="24">
        <f>D184</f>
        <v>111927000000</v>
      </c>
      <c r="F193" s="24">
        <f>F184</f>
        <v>-520294812609</v>
      </c>
      <c r="H193" s="24">
        <f>H184</f>
        <v>885490204</v>
      </c>
      <c r="J193" s="24">
        <f>J184</f>
        <v>-407482322405</v>
      </c>
      <c r="L193" s="138">
        <f>L184</f>
        <v>-1.3275453965153201</v>
      </c>
      <c r="N193" s="24">
        <f>N184</f>
        <v>157990443550</v>
      </c>
      <c r="P193" s="24">
        <f>P184</f>
        <v>-454953608170</v>
      </c>
      <c r="R193" s="24">
        <f>R184</f>
        <v>52237156795</v>
      </c>
      <c r="T193" s="24">
        <f>T184</f>
        <v>-244726007825</v>
      </c>
      <c r="V193" s="138">
        <f>V184</f>
        <v>-0.79729810897844322</v>
      </c>
    </row>
    <row r="194" spans="1:22" ht="18.75" x14ac:dyDescent="0.2">
      <c r="A194" s="185" t="s">
        <v>603</v>
      </c>
      <c r="B194" s="185"/>
      <c r="D194" s="29">
        <v>0</v>
      </c>
      <c r="F194" s="29">
        <v>0</v>
      </c>
      <c r="G194" s="29"/>
      <c r="H194" s="29">
        <v>0</v>
      </c>
      <c r="J194" s="29">
        <f t="shared" si="13"/>
        <v>0</v>
      </c>
      <c r="L194" s="140">
        <f>J194/درآمدها!$F$12</f>
        <v>0</v>
      </c>
      <c r="N194" s="29">
        <v>0</v>
      </c>
      <c r="P194" s="29">
        <v>0</v>
      </c>
      <c r="R194" s="29">
        <v>55985580</v>
      </c>
      <c r="T194" s="29">
        <f t="shared" si="14"/>
        <v>55985580</v>
      </c>
      <c r="V194" s="134">
        <f>T194/درآمدها!$F$12</f>
        <v>1.8239662167815354E-4</v>
      </c>
    </row>
    <row r="195" spans="1:22" ht="18.75" x14ac:dyDescent="0.2">
      <c r="A195" s="185" t="s">
        <v>530</v>
      </c>
      <c r="B195" s="185"/>
      <c r="D195" s="29">
        <v>0</v>
      </c>
      <c r="F195" s="29">
        <v>0</v>
      </c>
      <c r="G195" s="29"/>
      <c r="H195" s="29">
        <v>0</v>
      </c>
      <c r="J195" s="29">
        <f t="shared" ref="J195:J230" si="15">D195+F195+H195</f>
        <v>0</v>
      </c>
      <c r="L195" s="140">
        <f>J195/درآمدها!$F$12</f>
        <v>0</v>
      </c>
      <c r="N195" s="29">
        <v>0</v>
      </c>
      <c r="P195" s="29">
        <v>0</v>
      </c>
      <c r="R195" s="29">
        <v>-320481880</v>
      </c>
      <c r="T195" s="29">
        <f t="shared" ref="T195:T230" si="16">N195+P195+R195</f>
        <v>-320481880</v>
      </c>
      <c r="V195" s="134">
        <f>T195/درآمدها!$F$12</f>
        <v>-1.0441047895022862E-3</v>
      </c>
    </row>
    <row r="196" spans="1:22" ht="18.75" x14ac:dyDescent="0.2">
      <c r="A196" s="185" t="s">
        <v>531</v>
      </c>
      <c r="B196" s="185"/>
      <c r="D196" s="29">
        <v>0</v>
      </c>
      <c r="F196" s="29">
        <v>0</v>
      </c>
      <c r="G196" s="29"/>
      <c r="H196" s="29">
        <v>0</v>
      </c>
      <c r="J196" s="29">
        <f t="shared" si="15"/>
        <v>0</v>
      </c>
      <c r="L196" s="140">
        <f>J196/درآمدها!$F$12</f>
        <v>0</v>
      </c>
      <c r="N196" s="29">
        <v>0</v>
      </c>
      <c r="P196" s="29">
        <v>0</v>
      </c>
      <c r="R196" s="29">
        <v>-52702045</v>
      </c>
      <c r="T196" s="29">
        <f t="shared" si="16"/>
        <v>-52702045</v>
      </c>
      <c r="V196" s="134">
        <f>T196/درآمدها!$F$12</f>
        <v>-1.7169912258710232E-4</v>
      </c>
    </row>
    <row r="197" spans="1:22" ht="18.75" x14ac:dyDescent="0.2">
      <c r="A197" s="185" t="s">
        <v>532</v>
      </c>
      <c r="B197" s="185"/>
      <c r="D197" s="29">
        <v>0</v>
      </c>
      <c r="F197" s="29">
        <v>0</v>
      </c>
      <c r="G197" s="29"/>
      <c r="H197" s="29">
        <v>0</v>
      </c>
      <c r="J197" s="29">
        <f t="shared" si="15"/>
        <v>0</v>
      </c>
      <c r="L197" s="140">
        <f>J197/درآمدها!$F$12</f>
        <v>0</v>
      </c>
      <c r="N197" s="29">
        <v>0</v>
      </c>
      <c r="P197" s="29">
        <v>0</v>
      </c>
      <c r="R197" s="29">
        <v>-25033422</v>
      </c>
      <c r="T197" s="29">
        <f t="shared" si="16"/>
        <v>-25033422</v>
      </c>
      <c r="V197" s="134">
        <f>T197/درآمدها!$F$12</f>
        <v>-8.1556922369002265E-5</v>
      </c>
    </row>
    <row r="198" spans="1:22" ht="18.75" x14ac:dyDescent="0.2">
      <c r="A198" s="185" t="s">
        <v>533</v>
      </c>
      <c r="B198" s="185"/>
      <c r="D198" s="29">
        <v>0</v>
      </c>
      <c r="F198" s="29">
        <v>0</v>
      </c>
      <c r="G198" s="29"/>
      <c r="H198" s="29">
        <v>0</v>
      </c>
      <c r="J198" s="29">
        <f t="shared" si="15"/>
        <v>0</v>
      </c>
      <c r="L198" s="140">
        <f>J198/درآمدها!$F$12</f>
        <v>0</v>
      </c>
      <c r="N198" s="29">
        <v>0</v>
      </c>
      <c r="P198" s="29">
        <v>0</v>
      </c>
      <c r="R198" s="29">
        <v>-422925702</v>
      </c>
      <c r="T198" s="29">
        <f t="shared" si="16"/>
        <v>-422925702</v>
      </c>
      <c r="V198" s="134">
        <f>T198/درآمدها!$F$12</f>
        <v>-1.377858714077116E-3</v>
      </c>
    </row>
    <row r="199" spans="1:22" ht="18.75" x14ac:dyDescent="0.2">
      <c r="A199" s="185" t="s">
        <v>534</v>
      </c>
      <c r="B199" s="185"/>
      <c r="D199" s="29">
        <v>0</v>
      </c>
      <c r="F199" s="29">
        <v>0</v>
      </c>
      <c r="G199" s="29"/>
      <c r="H199" s="29">
        <v>0</v>
      </c>
      <c r="J199" s="29">
        <f t="shared" si="15"/>
        <v>0</v>
      </c>
      <c r="L199" s="140">
        <f>J199/درآمدها!$F$12</f>
        <v>0</v>
      </c>
      <c r="N199" s="29">
        <v>0</v>
      </c>
      <c r="P199" s="29">
        <v>0</v>
      </c>
      <c r="R199" s="29">
        <v>90495150</v>
      </c>
      <c r="T199" s="29">
        <f t="shared" si="16"/>
        <v>90495150</v>
      </c>
      <c r="V199" s="134">
        <f>T199/درآمدها!$F$12</f>
        <v>2.9482608982987687E-4</v>
      </c>
    </row>
    <row r="200" spans="1:22" ht="18.75" x14ac:dyDescent="0.2">
      <c r="A200" s="185" t="s">
        <v>535</v>
      </c>
      <c r="B200" s="185"/>
      <c r="D200" s="29">
        <v>0</v>
      </c>
      <c r="F200" s="29">
        <v>0</v>
      </c>
      <c r="G200" s="29"/>
      <c r="H200" s="29">
        <v>0</v>
      </c>
      <c r="J200" s="29">
        <f t="shared" si="15"/>
        <v>0</v>
      </c>
      <c r="L200" s="140">
        <f>J200/درآمدها!$F$12</f>
        <v>0</v>
      </c>
      <c r="N200" s="29">
        <v>0</v>
      </c>
      <c r="P200" s="29">
        <v>0</v>
      </c>
      <c r="R200" s="29">
        <v>93883819</v>
      </c>
      <c r="T200" s="29">
        <f t="shared" si="16"/>
        <v>93883819</v>
      </c>
      <c r="V200" s="134">
        <f>T200/درآمدها!$F$12</f>
        <v>3.0586610723409927E-4</v>
      </c>
    </row>
    <row r="201" spans="1:22" ht="18.75" x14ac:dyDescent="0.2">
      <c r="A201" s="185" t="s">
        <v>536</v>
      </c>
      <c r="B201" s="185"/>
      <c r="D201" s="29">
        <v>0</v>
      </c>
      <c r="F201" s="29">
        <v>0</v>
      </c>
      <c r="G201" s="29"/>
      <c r="H201" s="29">
        <v>0</v>
      </c>
      <c r="J201" s="29">
        <f t="shared" si="15"/>
        <v>0</v>
      </c>
      <c r="L201" s="140">
        <f>J201/درآمدها!$F$12</f>
        <v>0</v>
      </c>
      <c r="N201" s="29">
        <v>0</v>
      </c>
      <c r="P201" s="29">
        <v>0</v>
      </c>
      <c r="R201" s="29">
        <v>-2933623</v>
      </c>
      <c r="T201" s="29">
        <f t="shared" si="16"/>
        <v>-2933623</v>
      </c>
      <c r="V201" s="134">
        <f>T201/درآمدها!$F$12</f>
        <v>-9.5575132824797011E-6</v>
      </c>
    </row>
    <row r="202" spans="1:22" ht="18.75" x14ac:dyDescent="0.2">
      <c r="A202" s="185" t="s">
        <v>537</v>
      </c>
      <c r="B202" s="185"/>
      <c r="D202" s="29">
        <v>0</v>
      </c>
      <c r="F202" s="29">
        <v>0</v>
      </c>
      <c r="G202" s="29"/>
      <c r="H202" s="29">
        <v>0</v>
      </c>
      <c r="J202" s="29">
        <f t="shared" si="15"/>
        <v>0</v>
      </c>
      <c r="L202" s="140">
        <f>J202/درآمدها!$F$12</f>
        <v>0</v>
      </c>
      <c r="N202" s="29">
        <v>0</v>
      </c>
      <c r="P202" s="29">
        <v>0</v>
      </c>
      <c r="R202" s="29">
        <v>29992275</v>
      </c>
      <c r="T202" s="29">
        <f t="shared" si="16"/>
        <v>29992275</v>
      </c>
      <c r="V202" s="134">
        <f>T202/درآمدها!$F$12</f>
        <v>9.7712475899010834E-5</v>
      </c>
    </row>
    <row r="203" spans="1:22" ht="18.75" x14ac:dyDescent="0.2">
      <c r="A203" s="185" t="s">
        <v>538</v>
      </c>
      <c r="B203" s="185"/>
      <c r="D203" s="29">
        <v>0</v>
      </c>
      <c r="F203" s="29">
        <v>0</v>
      </c>
      <c r="G203" s="29"/>
      <c r="H203" s="29">
        <v>0</v>
      </c>
      <c r="J203" s="29">
        <f t="shared" si="15"/>
        <v>0</v>
      </c>
      <c r="L203" s="140">
        <f>J203/درآمدها!$F$12</f>
        <v>0</v>
      </c>
      <c r="N203" s="29">
        <v>0</v>
      </c>
      <c r="P203" s="29">
        <v>0</v>
      </c>
      <c r="R203" s="29">
        <v>-569853225</v>
      </c>
      <c r="T203" s="29">
        <f t="shared" si="16"/>
        <v>-569853225</v>
      </c>
      <c r="V203" s="134">
        <f>T203/درآمدها!$F$12</f>
        <v>-1.8565370420812058E-3</v>
      </c>
    </row>
    <row r="204" spans="1:22" ht="18.75" x14ac:dyDescent="0.2">
      <c r="A204" s="185" t="s">
        <v>539</v>
      </c>
      <c r="B204" s="185"/>
      <c r="D204" s="29">
        <v>0</v>
      </c>
      <c r="F204" s="29">
        <v>0</v>
      </c>
      <c r="G204" s="29"/>
      <c r="H204" s="29">
        <v>0</v>
      </c>
      <c r="J204" s="29">
        <f t="shared" si="15"/>
        <v>0</v>
      </c>
      <c r="L204" s="140">
        <f>J204/درآمدها!$F$12</f>
        <v>0</v>
      </c>
      <c r="N204" s="29">
        <v>0</v>
      </c>
      <c r="P204" s="29">
        <v>0</v>
      </c>
      <c r="R204" s="29">
        <v>132569586</v>
      </c>
      <c r="T204" s="29">
        <f t="shared" si="16"/>
        <v>132569586</v>
      </c>
      <c r="V204" s="134">
        <f>T204/درآمدها!$F$12</f>
        <v>4.3190129714957746E-4</v>
      </c>
    </row>
    <row r="205" spans="1:22" ht="18.75" x14ac:dyDescent="0.2">
      <c r="A205" s="185" t="s">
        <v>540</v>
      </c>
      <c r="B205" s="185"/>
      <c r="D205" s="29">
        <v>0</v>
      </c>
      <c r="F205" s="29">
        <v>0</v>
      </c>
      <c r="G205" s="29"/>
      <c r="H205" s="29">
        <v>0</v>
      </c>
      <c r="J205" s="29">
        <f t="shared" si="15"/>
        <v>0</v>
      </c>
      <c r="L205" s="140">
        <f>J205/درآمدها!$F$12</f>
        <v>0</v>
      </c>
      <c r="N205" s="29">
        <v>0</v>
      </c>
      <c r="P205" s="29">
        <v>0</v>
      </c>
      <c r="R205" s="29">
        <v>486272081</v>
      </c>
      <c r="T205" s="29">
        <f t="shared" si="16"/>
        <v>486272081</v>
      </c>
      <c r="V205" s="134">
        <f>T205/درآمدها!$F$12</f>
        <v>1.5842362406677834E-3</v>
      </c>
    </row>
    <row r="206" spans="1:22" ht="18.75" x14ac:dyDescent="0.2">
      <c r="A206" s="185" t="s">
        <v>541</v>
      </c>
      <c r="B206" s="185"/>
      <c r="D206" s="29">
        <v>0</v>
      </c>
      <c r="F206" s="29">
        <v>0</v>
      </c>
      <c r="G206" s="29"/>
      <c r="H206" s="29">
        <v>0</v>
      </c>
      <c r="J206" s="29">
        <f t="shared" si="15"/>
        <v>0</v>
      </c>
      <c r="L206" s="140">
        <f>J206/درآمدها!$F$12</f>
        <v>0</v>
      </c>
      <c r="N206" s="29">
        <v>0</v>
      </c>
      <c r="P206" s="29">
        <v>0</v>
      </c>
      <c r="R206" s="29">
        <v>20693469</v>
      </c>
      <c r="T206" s="29">
        <f t="shared" si="16"/>
        <v>20693469</v>
      </c>
      <c r="V206" s="134">
        <f>T206/درآمدها!$F$12</f>
        <v>6.74176964211427E-5</v>
      </c>
    </row>
    <row r="207" spans="1:22" ht="18.75" x14ac:dyDescent="0.2">
      <c r="A207" s="185" t="s">
        <v>542</v>
      </c>
      <c r="B207" s="185"/>
      <c r="D207" s="29">
        <v>0</v>
      </c>
      <c r="F207" s="29">
        <v>0</v>
      </c>
      <c r="G207" s="29"/>
      <c r="H207" s="29">
        <v>0</v>
      </c>
      <c r="J207" s="29">
        <f t="shared" si="15"/>
        <v>0</v>
      </c>
      <c r="L207" s="140">
        <f>J207/درآمدها!$F$12</f>
        <v>0</v>
      </c>
      <c r="N207" s="29">
        <v>0</v>
      </c>
      <c r="P207" s="29">
        <v>0</v>
      </c>
      <c r="R207" s="29">
        <v>37436345</v>
      </c>
      <c r="T207" s="29">
        <f t="shared" si="16"/>
        <v>37436345</v>
      </c>
      <c r="V207" s="134">
        <f>T207/درآمدها!$F$12</f>
        <v>1.2196467118814944E-4</v>
      </c>
    </row>
    <row r="208" spans="1:22" ht="18.75" x14ac:dyDescent="0.2">
      <c r="A208" s="185" t="s">
        <v>543</v>
      </c>
      <c r="B208" s="185"/>
      <c r="D208" s="29">
        <v>0</v>
      </c>
      <c r="F208" s="29">
        <v>0</v>
      </c>
      <c r="G208" s="29"/>
      <c r="H208" s="29">
        <v>0</v>
      </c>
      <c r="J208" s="29">
        <f t="shared" si="15"/>
        <v>0</v>
      </c>
      <c r="L208" s="140">
        <f>J208/درآمدها!$F$12</f>
        <v>0</v>
      </c>
      <c r="N208" s="29">
        <v>0</v>
      </c>
      <c r="P208" s="29">
        <v>0</v>
      </c>
      <c r="R208" s="29">
        <v>61544149</v>
      </c>
      <c r="T208" s="29">
        <f t="shared" si="16"/>
        <v>61544149</v>
      </c>
      <c r="V208" s="134">
        <f>T208/درآمدها!$F$12</f>
        <v>2.0050600282531524E-4</v>
      </c>
    </row>
    <row r="209" spans="1:22" ht="18.75" x14ac:dyDescent="0.2">
      <c r="A209" s="185" t="s">
        <v>544</v>
      </c>
      <c r="B209" s="185"/>
      <c r="D209" s="29">
        <v>0</v>
      </c>
      <c r="F209" s="29">
        <v>0</v>
      </c>
      <c r="G209" s="29"/>
      <c r="H209" s="29">
        <v>0</v>
      </c>
      <c r="J209" s="29">
        <f t="shared" si="15"/>
        <v>0</v>
      </c>
      <c r="L209" s="140">
        <f>J209/درآمدها!$F$12</f>
        <v>0</v>
      </c>
      <c r="N209" s="29">
        <v>0</v>
      </c>
      <c r="P209" s="29">
        <v>0</v>
      </c>
      <c r="R209" s="29">
        <v>980748</v>
      </c>
      <c r="T209" s="29">
        <f t="shared" si="16"/>
        <v>980748</v>
      </c>
      <c r="V209" s="134">
        <f>T209/درآمدها!$F$12</f>
        <v>3.195199941084932E-6</v>
      </c>
    </row>
    <row r="210" spans="1:22" ht="18.75" x14ac:dyDescent="0.2">
      <c r="A210" s="185" t="s">
        <v>545</v>
      </c>
      <c r="B210" s="185"/>
      <c r="D210" s="29">
        <v>0</v>
      </c>
      <c r="F210" s="29">
        <v>0</v>
      </c>
      <c r="G210" s="29"/>
      <c r="H210" s="29">
        <v>0</v>
      </c>
      <c r="J210" s="29">
        <f t="shared" si="15"/>
        <v>0</v>
      </c>
      <c r="L210" s="140">
        <f>J210/درآمدها!$F$12</f>
        <v>0</v>
      </c>
      <c r="N210" s="29">
        <v>0</v>
      </c>
      <c r="P210" s="29">
        <v>0</v>
      </c>
      <c r="R210" s="29">
        <v>36536756</v>
      </c>
      <c r="T210" s="29">
        <f t="shared" si="16"/>
        <v>36536756</v>
      </c>
      <c r="V210" s="134">
        <f>T210/درآمدها!$F$12</f>
        <v>1.1903388089359808E-4</v>
      </c>
    </row>
    <row r="211" spans="1:22" ht="18.75" x14ac:dyDescent="0.2">
      <c r="A211" s="185" t="s">
        <v>548</v>
      </c>
      <c r="B211" s="185"/>
      <c r="D211" s="29">
        <v>0</v>
      </c>
      <c r="F211" s="29">
        <v>0</v>
      </c>
      <c r="G211" s="29"/>
      <c r="H211" s="29">
        <v>0</v>
      </c>
      <c r="J211" s="29">
        <f t="shared" si="15"/>
        <v>0</v>
      </c>
      <c r="L211" s="140">
        <f>J211/درآمدها!$F$12</f>
        <v>0</v>
      </c>
      <c r="N211" s="29">
        <v>0</v>
      </c>
      <c r="P211" s="29">
        <v>0</v>
      </c>
      <c r="R211" s="29">
        <v>17035613</v>
      </c>
      <c r="T211" s="29">
        <f t="shared" si="16"/>
        <v>17035613</v>
      </c>
      <c r="V211" s="134">
        <f>T211/درآمدها!$F$12</f>
        <v>5.5500688916975306E-5</v>
      </c>
    </row>
    <row r="212" spans="1:22" ht="18.75" x14ac:dyDescent="0.2">
      <c r="A212" s="185" t="s">
        <v>549</v>
      </c>
      <c r="B212" s="185"/>
      <c r="D212" s="29">
        <v>0</v>
      </c>
      <c r="F212" s="29">
        <v>0</v>
      </c>
      <c r="G212" s="29"/>
      <c r="H212" s="29">
        <v>0</v>
      </c>
      <c r="J212" s="29">
        <f t="shared" si="15"/>
        <v>0</v>
      </c>
      <c r="L212" s="140">
        <f>J212/درآمدها!$F$12</f>
        <v>0</v>
      </c>
      <c r="N212" s="29">
        <v>0</v>
      </c>
      <c r="P212" s="29">
        <v>0</v>
      </c>
      <c r="R212" s="29">
        <v>20994593</v>
      </c>
      <c r="T212" s="29">
        <f t="shared" si="16"/>
        <v>20994593</v>
      </c>
      <c r="V212" s="134">
        <f>T212/درآمدها!$F$12</f>
        <v>6.8398734758268298E-5</v>
      </c>
    </row>
    <row r="213" spans="1:22" ht="18.75" x14ac:dyDescent="0.2">
      <c r="A213" s="185" t="s">
        <v>550</v>
      </c>
      <c r="B213" s="185"/>
      <c r="D213" s="29">
        <v>0</v>
      </c>
      <c r="F213" s="29">
        <v>0</v>
      </c>
      <c r="G213" s="29"/>
      <c r="H213" s="29">
        <v>0</v>
      </c>
      <c r="J213" s="29">
        <f t="shared" si="15"/>
        <v>0</v>
      </c>
      <c r="L213" s="140">
        <f>J213/درآمدها!$F$12</f>
        <v>0</v>
      </c>
      <c r="N213" s="29">
        <v>0</v>
      </c>
      <c r="P213" s="29">
        <v>0</v>
      </c>
      <c r="R213" s="29">
        <v>639836</v>
      </c>
      <c r="T213" s="29">
        <f t="shared" si="16"/>
        <v>639836</v>
      </c>
      <c r="V213" s="134">
        <f>T213/درآمدها!$F$12</f>
        <v>2.0845354255160537E-6</v>
      </c>
    </row>
    <row r="214" spans="1:22" ht="18.75" x14ac:dyDescent="0.2">
      <c r="A214" s="185" t="s">
        <v>551</v>
      </c>
      <c r="B214" s="185"/>
      <c r="D214" s="29">
        <v>0</v>
      </c>
      <c r="F214" s="29">
        <v>0</v>
      </c>
      <c r="G214" s="29"/>
      <c r="H214" s="29">
        <v>0</v>
      </c>
      <c r="J214" s="29">
        <f t="shared" si="15"/>
        <v>0</v>
      </c>
      <c r="L214" s="140">
        <f>J214/درآمدها!$F$12</f>
        <v>0</v>
      </c>
      <c r="N214" s="29">
        <v>0</v>
      </c>
      <c r="P214" s="29">
        <v>0</v>
      </c>
      <c r="R214" s="29">
        <v>67752550</v>
      </c>
      <c r="T214" s="29">
        <f t="shared" si="16"/>
        <v>67752550</v>
      </c>
      <c r="V214" s="134">
        <f>T214/درآمدها!$F$12</f>
        <v>2.207324855807546E-4</v>
      </c>
    </row>
    <row r="215" spans="1:22" ht="18.75" x14ac:dyDescent="0.2">
      <c r="A215" s="185" t="s">
        <v>552</v>
      </c>
      <c r="B215" s="185"/>
      <c r="D215" s="29">
        <v>0</v>
      </c>
      <c r="F215" s="29">
        <v>0</v>
      </c>
      <c r="G215" s="29"/>
      <c r="H215" s="29">
        <v>0</v>
      </c>
      <c r="J215" s="29">
        <f t="shared" si="15"/>
        <v>0</v>
      </c>
      <c r="L215" s="140">
        <f>J215/درآمدها!$F$12</f>
        <v>0</v>
      </c>
      <c r="N215" s="29">
        <v>0</v>
      </c>
      <c r="P215" s="29">
        <v>0</v>
      </c>
      <c r="R215" s="29">
        <v>3599073</v>
      </c>
      <c r="T215" s="29">
        <f t="shared" si="16"/>
        <v>3599073</v>
      </c>
      <c r="V215" s="134">
        <f>T215/درآمدها!$F$12</f>
        <v>1.1725497107881299E-5</v>
      </c>
    </row>
    <row r="216" spans="1:22" ht="18.75" x14ac:dyDescent="0.2">
      <c r="A216" s="185" t="s">
        <v>553</v>
      </c>
      <c r="B216" s="185"/>
      <c r="D216" s="29">
        <v>0</v>
      </c>
      <c r="F216" s="29">
        <v>0</v>
      </c>
      <c r="G216" s="29"/>
      <c r="H216" s="29">
        <v>0</v>
      </c>
      <c r="J216" s="29">
        <f t="shared" si="15"/>
        <v>0</v>
      </c>
      <c r="L216" s="140">
        <f>J216/درآمدها!$F$12</f>
        <v>0</v>
      </c>
      <c r="N216" s="29">
        <v>0</v>
      </c>
      <c r="P216" s="29">
        <v>0</v>
      </c>
      <c r="R216" s="29">
        <v>-7841980</v>
      </c>
      <c r="T216" s="29">
        <f t="shared" si="16"/>
        <v>-7841980</v>
      </c>
      <c r="V216" s="134">
        <f>T216/درآمدها!$F$12</f>
        <v>-2.5548554811214721E-5</v>
      </c>
    </row>
    <row r="217" spans="1:22" ht="18.75" x14ac:dyDescent="0.2">
      <c r="A217" s="185" t="s">
        <v>554</v>
      </c>
      <c r="B217" s="185"/>
      <c r="D217" s="29">
        <v>0</v>
      </c>
      <c r="F217" s="29">
        <v>0</v>
      </c>
      <c r="G217" s="29"/>
      <c r="H217" s="29">
        <v>0</v>
      </c>
      <c r="J217" s="29">
        <f t="shared" si="15"/>
        <v>0</v>
      </c>
      <c r="L217" s="140">
        <f>J217/درآمدها!$F$12</f>
        <v>0</v>
      </c>
      <c r="N217" s="29">
        <v>0</v>
      </c>
      <c r="P217" s="29">
        <v>0</v>
      </c>
      <c r="R217" s="29">
        <v>-157032977</v>
      </c>
      <c r="T217" s="29">
        <f t="shared" si="16"/>
        <v>-157032977</v>
      </c>
      <c r="V217" s="134">
        <f>T217/درآمدها!$F$12</f>
        <v>-5.1160110329951367E-4</v>
      </c>
    </row>
    <row r="218" spans="1:22" ht="18.75" x14ac:dyDescent="0.2">
      <c r="A218" s="185" t="s">
        <v>555</v>
      </c>
      <c r="B218" s="185"/>
      <c r="D218" s="29">
        <v>0</v>
      </c>
      <c r="F218" s="29">
        <v>0</v>
      </c>
      <c r="G218" s="29"/>
      <c r="H218" s="29">
        <v>0</v>
      </c>
      <c r="J218" s="29">
        <f t="shared" si="15"/>
        <v>0</v>
      </c>
      <c r="L218" s="140">
        <f>J218/درآمدها!$F$12</f>
        <v>0</v>
      </c>
      <c r="N218" s="29">
        <v>0</v>
      </c>
      <c r="P218" s="29">
        <v>0</v>
      </c>
      <c r="R218" s="29">
        <v>120578179</v>
      </c>
      <c r="T218" s="29">
        <f t="shared" si="16"/>
        <v>120578179</v>
      </c>
      <c r="V218" s="134">
        <f>T218/درآمدها!$F$12</f>
        <v>3.9283423513168355E-4</v>
      </c>
    </row>
    <row r="219" spans="1:22" ht="18.75" x14ac:dyDescent="0.2">
      <c r="A219" s="185" t="s">
        <v>556</v>
      </c>
      <c r="B219" s="185"/>
      <c r="D219" s="29">
        <v>0</v>
      </c>
      <c r="F219" s="29">
        <v>0</v>
      </c>
      <c r="G219" s="29"/>
      <c r="H219" s="29">
        <v>0</v>
      </c>
      <c r="J219" s="29">
        <f t="shared" si="15"/>
        <v>0</v>
      </c>
      <c r="L219" s="140">
        <f>J219/درآمدها!$F$12</f>
        <v>0</v>
      </c>
      <c r="N219" s="29">
        <v>0</v>
      </c>
      <c r="P219" s="29">
        <v>0</v>
      </c>
      <c r="R219" s="29">
        <v>1818800</v>
      </c>
      <c r="T219" s="29">
        <f t="shared" si="16"/>
        <v>1818800</v>
      </c>
      <c r="V219" s="134">
        <f>T219/درآمدها!$F$12</f>
        <v>5.9255075236913802E-6</v>
      </c>
    </row>
    <row r="220" spans="1:22" ht="18.75" x14ac:dyDescent="0.2">
      <c r="A220" s="185" t="s">
        <v>557</v>
      </c>
      <c r="B220" s="185"/>
      <c r="D220" s="29">
        <v>0</v>
      </c>
      <c r="F220" s="29">
        <v>0</v>
      </c>
      <c r="G220" s="29"/>
      <c r="H220" s="29">
        <v>0</v>
      </c>
      <c r="J220" s="29">
        <f t="shared" si="15"/>
        <v>0</v>
      </c>
      <c r="L220" s="140">
        <f>J220/درآمدها!$F$12</f>
        <v>0</v>
      </c>
      <c r="N220" s="29">
        <v>0</v>
      </c>
      <c r="P220" s="29">
        <v>0</v>
      </c>
      <c r="R220" s="29">
        <v>54811108</v>
      </c>
      <c r="T220" s="29">
        <f t="shared" si="16"/>
        <v>54811108</v>
      </c>
      <c r="V220" s="134">
        <f>T220/درآمدها!$F$12</f>
        <v>1.7857028416310799E-4</v>
      </c>
    </row>
    <row r="221" spans="1:22" ht="18.75" x14ac:dyDescent="0.2">
      <c r="A221" s="185" t="s">
        <v>558</v>
      </c>
      <c r="B221" s="185"/>
      <c r="D221" s="29">
        <v>0</v>
      </c>
      <c r="F221" s="29">
        <v>0</v>
      </c>
      <c r="G221" s="29"/>
      <c r="H221" s="29">
        <v>0</v>
      </c>
      <c r="J221" s="29">
        <f t="shared" si="15"/>
        <v>0</v>
      </c>
      <c r="L221" s="140">
        <f>J221/درآمدها!$F$12</f>
        <v>0</v>
      </c>
      <c r="N221" s="29">
        <v>0</v>
      </c>
      <c r="P221" s="29">
        <v>0</v>
      </c>
      <c r="R221" s="29">
        <v>208473878</v>
      </c>
      <c r="T221" s="29">
        <f t="shared" si="16"/>
        <v>208473878</v>
      </c>
      <c r="V221" s="134">
        <f>T221/درآمدها!$F$12</f>
        <v>6.7919151780411208E-4</v>
      </c>
    </row>
    <row r="222" spans="1:22" ht="18.75" x14ac:dyDescent="0.2">
      <c r="A222" s="185" t="s">
        <v>559</v>
      </c>
      <c r="B222" s="185"/>
      <c r="D222" s="29">
        <v>0</v>
      </c>
      <c r="F222" s="29">
        <v>0</v>
      </c>
      <c r="G222" s="29"/>
      <c r="H222" s="29">
        <v>0</v>
      </c>
      <c r="J222" s="29">
        <f t="shared" si="15"/>
        <v>0</v>
      </c>
      <c r="L222" s="140">
        <f>J222/درآمدها!$F$12</f>
        <v>0</v>
      </c>
      <c r="N222" s="29">
        <v>0</v>
      </c>
      <c r="P222" s="29">
        <v>0</v>
      </c>
      <c r="R222" s="29">
        <v>-351790</v>
      </c>
      <c r="T222" s="29">
        <f t="shared" si="16"/>
        <v>-351790</v>
      </c>
      <c r="V222" s="134">
        <f>T222/درآمدها!$F$12</f>
        <v>-1.1461041850447498E-6</v>
      </c>
    </row>
    <row r="223" spans="1:22" ht="18.75" x14ac:dyDescent="0.2">
      <c r="A223" s="185" t="s">
        <v>560</v>
      </c>
      <c r="B223" s="185"/>
      <c r="D223" s="29">
        <v>0</v>
      </c>
      <c r="F223" s="29">
        <v>0</v>
      </c>
      <c r="G223" s="29"/>
      <c r="H223" s="29">
        <v>0</v>
      </c>
      <c r="J223" s="29">
        <f t="shared" si="15"/>
        <v>0</v>
      </c>
      <c r="L223" s="140">
        <f>J223/درآمدها!$F$12</f>
        <v>0</v>
      </c>
      <c r="N223" s="29">
        <v>0</v>
      </c>
      <c r="P223" s="29">
        <v>0</v>
      </c>
      <c r="R223" s="29">
        <v>52766409</v>
      </c>
      <c r="T223" s="29">
        <f t="shared" si="16"/>
        <v>52766409</v>
      </c>
      <c r="V223" s="134">
        <f>T223/درآمدها!$F$12</f>
        <v>1.719088154429715E-4</v>
      </c>
    </row>
    <row r="224" spans="1:22" ht="17.25" customHeight="1" x14ac:dyDescent="0.2">
      <c r="A224" s="185" t="s">
        <v>561</v>
      </c>
      <c r="B224" s="185"/>
      <c r="D224" s="29">
        <v>0</v>
      </c>
      <c r="F224" s="29">
        <v>0</v>
      </c>
      <c r="G224" s="29"/>
      <c r="H224" s="29">
        <v>0</v>
      </c>
      <c r="J224" s="29">
        <f t="shared" si="15"/>
        <v>0</v>
      </c>
      <c r="L224" s="140">
        <f>J224/درآمدها!$F$12</f>
        <v>0</v>
      </c>
      <c r="N224" s="29">
        <v>0</v>
      </c>
      <c r="P224" s="29">
        <v>0</v>
      </c>
      <c r="R224" s="29">
        <v>-454752800</v>
      </c>
      <c r="T224" s="29">
        <f t="shared" si="16"/>
        <v>-454752800</v>
      </c>
      <c r="V224" s="134">
        <f>T224/درآمدها!$F$12</f>
        <v>-1.4815488991751274E-3</v>
      </c>
    </row>
    <row r="225" spans="1:22" ht="17.25" customHeight="1" x14ac:dyDescent="0.2">
      <c r="A225" s="185" t="s">
        <v>562</v>
      </c>
      <c r="B225" s="185"/>
      <c r="D225" s="29">
        <v>0</v>
      </c>
      <c r="F225" s="29">
        <v>0</v>
      </c>
      <c r="G225" s="29"/>
      <c r="H225" s="29">
        <v>0</v>
      </c>
      <c r="J225" s="29">
        <f t="shared" si="15"/>
        <v>0</v>
      </c>
      <c r="L225" s="140">
        <f>J225/درآمدها!$F$12</f>
        <v>0</v>
      </c>
      <c r="N225" s="29">
        <v>0</v>
      </c>
      <c r="P225" s="29">
        <v>0</v>
      </c>
      <c r="R225" s="29">
        <v>9745918</v>
      </c>
      <c r="T225" s="29">
        <f t="shared" si="16"/>
        <v>9745918</v>
      </c>
      <c r="V225" s="134">
        <f>T225/درآمدها!$F$12</f>
        <v>3.1751435250868294E-5</v>
      </c>
    </row>
    <row r="226" spans="1:22" ht="17.25" customHeight="1" x14ac:dyDescent="0.2">
      <c r="A226" s="185" t="s">
        <v>563</v>
      </c>
      <c r="B226" s="185"/>
      <c r="D226" s="29">
        <v>0</v>
      </c>
      <c r="F226" s="29">
        <v>0</v>
      </c>
      <c r="G226" s="29"/>
      <c r="H226" s="29">
        <v>0</v>
      </c>
      <c r="J226" s="29">
        <f t="shared" si="15"/>
        <v>0</v>
      </c>
      <c r="L226" s="140">
        <f>J226/درآمدها!$F$12</f>
        <v>0</v>
      </c>
      <c r="N226" s="29">
        <v>0</v>
      </c>
      <c r="P226" s="29">
        <v>0</v>
      </c>
      <c r="R226" s="29">
        <v>30928449</v>
      </c>
      <c r="T226" s="29">
        <f t="shared" si="16"/>
        <v>30928449</v>
      </c>
      <c r="V226" s="134">
        <f>T226/درآمدها!$F$12</f>
        <v>1.0076245724961797E-4</v>
      </c>
    </row>
    <row r="227" spans="1:22" ht="17.25" customHeight="1" x14ac:dyDescent="0.2">
      <c r="A227" s="185" t="s">
        <v>564</v>
      </c>
      <c r="B227" s="185"/>
      <c r="D227" s="29">
        <v>0</v>
      </c>
      <c r="F227" s="29">
        <v>0</v>
      </c>
      <c r="G227" s="29"/>
      <c r="H227" s="29">
        <v>0</v>
      </c>
      <c r="J227" s="29">
        <f t="shared" si="15"/>
        <v>0</v>
      </c>
      <c r="L227" s="140">
        <f>J227/درآمدها!$F$12</f>
        <v>0</v>
      </c>
      <c r="N227" s="29">
        <v>0</v>
      </c>
      <c r="P227" s="29">
        <v>0</v>
      </c>
      <c r="R227" s="29">
        <v>96876</v>
      </c>
      <c r="T227" s="29">
        <f t="shared" si="16"/>
        <v>96876</v>
      </c>
      <c r="V227" s="134">
        <f>T227/درآمدها!$F$12</f>
        <v>3.1561439788054E-7</v>
      </c>
    </row>
    <row r="228" spans="1:22" ht="17.25" customHeight="1" x14ac:dyDescent="0.2">
      <c r="A228" s="185" t="s">
        <v>565</v>
      </c>
      <c r="B228" s="185"/>
      <c r="D228" s="29">
        <v>0</v>
      </c>
      <c r="F228" s="29">
        <v>0</v>
      </c>
      <c r="G228" s="29"/>
      <c r="H228" s="29">
        <v>0</v>
      </c>
      <c r="J228" s="29">
        <f t="shared" si="15"/>
        <v>0</v>
      </c>
      <c r="L228" s="140">
        <f>J228/درآمدها!$F$12</f>
        <v>0</v>
      </c>
      <c r="N228" s="29">
        <v>0</v>
      </c>
      <c r="P228" s="29">
        <v>0</v>
      </c>
      <c r="R228" s="29">
        <v>1060295</v>
      </c>
      <c r="T228" s="29">
        <f t="shared" si="16"/>
        <v>1060295</v>
      </c>
      <c r="V228" s="134">
        <f>T228/درآمدها!$F$12</f>
        <v>3.4543578182495888E-6</v>
      </c>
    </row>
    <row r="229" spans="1:22" ht="15.75" customHeight="1" x14ac:dyDescent="0.2">
      <c r="A229" s="185" t="s">
        <v>566</v>
      </c>
      <c r="B229" s="185"/>
      <c r="D229" s="29">
        <v>0</v>
      </c>
      <c r="F229" s="29">
        <v>0</v>
      </c>
      <c r="G229" s="29"/>
      <c r="H229" s="29">
        <v>0</v>
      </c>
      <c r="J229" s="29">
        <f t="shared" si="15"/>
        <v>0</v>
      </c>
      <c r="L229" s="140">
        <f>J229/درآمدها!$F$12</f>
        <v>0</v>
      </c>
      <c r="N229" s="29">
        <v>0</v>
      </c>
      <c r="P229" s="29">
        <v>0</v>
      </c>
      <c r="R229" s="29">
        <v>-39087608</v>
      </c>
      <c r="T229" s="29">
        <f t="shared" si="16"/>
        <v>-39087608</v>
      </c>
      <c r="V229" s="134">
        <f>T229/درآمدها!$F$12</f>
        <v>-1.2734435632675358E-4</v>
      </c>
    </row>
    <row r="230" spans="1:22" ht="15.75" customHeight="1" x14ac:dyDescent="0.2">
      <c r="A230" s="185" t="s">
        <v>567</v>
      </c>
      <c r="B230" s="185"/>
      <c r="D230" s="29">
        <v>0</v>
      </c>
      <c r="F230" s="29">
        <v>0</v>
      </c>
      <c r="G230" s="29"/>
      <c r="H230" s="29">
        <v>0</v>
      </c>
      <c r="J230" s="29">
        <f t="shared" si="15"/>
        <v>0</v>
      </c>
      <c r="L230" s="140">
        <f>J230/درآمدها!$F$12</f>
        <v>0</v>
      </c>
      <c r="N230" s="29">
        <v>0</v>
      </c>
      <c r="P230" s="29">
        <v>0</v>
      </c>
      <c r="R230" s="29">
        <v>-32045690</v>
      </c>
      <c r="T230" s="29">
        <f t="shared" si="16"/>
        <v>-32045690</v>
      </c>
      <c r="V230" s="134">
        <f>T230/درآمدها!$F$12</f>
        <v>-1.0440234066245966E-4</v>
      </c>
    </row>
    <row r="231" spans="1:22" ht="15.75" customHeight="1" x14ac:dyDescent="0.2">
      <c r="A231" s="185" t="s">
        <v>659</v>
      </c>
      <c r="B231" s="185"/>
      <c r="D231" s="29">
        <v>0</v>
      </c>
      <c r="F231" s="29">
        <v>0</v>
      </c>
      <c r="G231" s="29"/>
      <c r="H231" s="29">
        <v>0</v>
      </c>
      <c r="J231" s="29">
        <f t="shared" ref="J231:J242" si="17">D231+F231+H231</f>
        <v>0</v>
      </c>
      <c r="L231" s="140">
        <f>J231/درآمدها!$F$12</f>
        <v>0</v>
      </c>
      <c r="N231" s="29">
        <v>0</v>
      </c>
      <c r="P231" s="29">
        <v>0</v>
      </c>
      <c r="R231" s="29">
        <v>4754305525</v>
      </c>
      <c r="T231" s="29">
        <f t="shared" ref="T231:T242" si="18">N231+P231+R231</f>
        <v>4754305525</v>
      </c>
      <c r="V231" s="134">
        <f>T231/درآمدها!$F$12</f>
        <v>1.5489153924738838E-2</v>
      </c>
    </row>
    <row r="232" spans="1:22" ht="17.25" customHeight="1" thickBot="1" x14ac:dyDescent="0.25">
      <c r="A232" s="187" t="s">
        <v>731</v>
      </c>
      <c r="B232" s="187"/>
      <c r="D232" s="27">
        <f>SUM(D193:D231)</f>
        <v>111927000000</v>
      </c>
      <c r="F232" s="27">
        <f>SUM(F193:F231)</f>
        <v>-520294812609</v>
      </c>
      <c r="H232" s="27">
        <f>SUM(H193:H231)</f>
        <v>885490204</v>
      </c>
      <c r="J232" s="27">
        <f>SUM(J193:J231)</f>
        <v>-407482322405</v>
      </c>
      <c r="L232" s="137">
        <f>SUM(L193:L231)</f>
        <v>-1.3275453965153201</v>
      </c>
      <c r="N232" s="27">
        <f>SUM(N193:N231)</f>
        <v>157990443550</v>
      </c>
      <c r="P232" s="27">
        <f>SUM(P193:P231)</f>
        <v>-454953608170</v>
      </c>
      <c r="R232" s="27">
        <f>SUM(R193:R231)</f>
        <v>56543111113</v>
      </c>
      <c r="T232" s="27">
        <f>SUM(T193:T231)</f>
        <v>-240420053507</v>
      </c>
      <c r="V232" s="137">
        <f>SUM(V193:V231)</f>
        <v>-0.78326964806576405</v>
      </c>
    </row>
    <row r="233" spans="1:22" ht="19.5" thickTop="1" x14ac:dyDescent="0.2">
      <c r="A233" s="199">
        <v>14</v>
      </c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</row>
    <row r="234" spans="1:22" ht="20.25" customHeight="1" x14ac:dyDescent="0.2">
      <c r="A234" s="178" t="s">
        <v>0</v>
      </c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</row>
    <row r="235" spans="1:22" ht="20.25" customHeight="1" x14ac:dyDescent="0.2">
      <c r="A235" s="178" t="s">
        <v>262</v>
      </c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</row>
    <row r="236" spans="1:22" ht="20.25" customHeight="1" x14ac:dyDescent="0.2">
      <c r="A236" s="178" t="s">
        <v>2</v>
      </c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</row>
    <row r="237" spans="1:22" ht="24" x14ac:dyDescent="0.2">
      <c r="A237" s="1" t="s">
        <v>277</v>
      </c>
      <c r="B237" s="179" t="s">
        <v>278</v>
      </c>
      <c r="C237" s="179"/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</row>
    <row r="238" spans="1:22" ht="21" x14ac:dyDescent="0.2">
      <c r="D238" s="200" t="s">
        <v>279</v>
      </c>
      <c r="E238" s="200"/>
      <c r="F238" s="200"/>
      <c r="G238" s="200"/>
      <c r="H238" s="200"/>
      <c r="I238" s="200"/>
      <c r="J238" s="200"/>
      <c r="K238" s="200"/>
      <c r="L238" s="200"/>
      <c r="N238" s="191" t="s">
        <v>280</v>
      </c>
      <c r="O238" s="191"/>
      <c r="P238" s="191"/>
      <c r="Q238" s="191"/>
      <c r="R238" s="191"/>
      <c r="S238" s="191"/>
      <c r="T238" s="191"/>
      <c r="U238" s="191"/>
      <c r="V238" s="191"/>
    </row>
    <row r="239" spans="1:22" ht="21" x14ac:dyDescent="0.2">
      <c r="D239" s="35"/>
      <c r="E239" s="35"/>
      <c r="F239" s="35"/>
      <c r="G239" s="35"/>
      <c r="H239" s="35"/>
      <c r="I239" s="35"/>
      <c r="J239" s="201" t="s">
        <v>62</v>
      </c>
      <c r="K239" s="201"/>
      <c r="L239" s="201"/>
      <c r="N239" s="35"/>
      <c r="O239" s="35"/>
      <c r="P239" s="35"/>
      <c r="Q239" s="35"/>
      <c r="R239" s="61"/>
      <c r="S239" s="35"/>
      <c r="T239" s="181" t="s">
        <v>62</v>
      </c>
      <c r="U239" s="181"/>
      <c r="V239" s="181"/>
    </row>
    <row r="240" spans="1:22" ht="37.5" x14ac:dyDescent="0.2">
      <c r="A240" s="191" t="s">
        <v>281</v>
      </c>
      <c r="B240" s="191"/>
      <c r="D240" s="36" t="s">
        <v>282</v>
      </c>
      <c r="F240" s="36" t="s">
        <v>283</v>
      </c>
      <c r="H240" s="36" t="s">
        <v>284</v>
      </c>
      <c r="J240" s="37" t="s">
        <v>249</v>
      </c>
      <c r="K240" s="35"/>
      <c r="L240" s="142" t="s">
        <v>267</v>
      </c>
      <c r="N240" s="36" t="s">
        <v>282</v>
      </c>
      <c r="P240" s="36" t="s">
        <v>283</v>
      </c>
      <c r="R240" s="36" t="s">
        <v>284</v>
      </c>
      <c r="T240" s="37" t="s">
        <v>249</v>
      </c>
      <c r="U240" s="3"/>
      <c r="V240" s="142" t="s">
        <v>267</v>
      </c>
    </row>
    <row r="241" spans="1:22" ht="18.75" x14ac:dyDescent="0.2">
      <c r="A241" s="183" t="s">
        <v>730</v>
      </c>
      <c r="B241" s="183"/>
      <c r="D241" s="24">
        <f>D232</f>
        <v>111927000000</v>
      </c>
      <c r="F241" s="24">
        <f>F232</f>
        <v>-520294812609</v>
      </c>
      <c r="H241" s="24">
        <f>H232</f>
        <v>885490204</v>
      </c>
      <c r="J241" s="24">
        <f>J232</f>
        <v>-407482322405</v>
      </c>
      <c r="L241" s="138">
        <f>L232</f>
        <v>-1.3275453965153201</v>
      </c>
      <c r="N241" s="24">
        <f>N232</f>
        <v>157990443550</v>
      </c>
      <c r="P241" s="24">
        <f>P232</f>
        <v>-454953608170</v>
      </c>
      <c r="R241" s="24">
        <f>R232</f>
        <v>56543111113</v>
      </c>
      <c r="T241" s="24">
        <f>T232</f>
        <v>-240420053507</v>
      </c>
      <c r="V241" s="138">
        <f>V232</f>
        <v>-0.78326964806576405</v>
      </c>
    </row>
    <row r="242" spans="1:22" ht="18.75" x14ac:dyDescent="0.2">
      <c r="A242" s="185" t="s">
        <v>660</v>
      </c>
      <c r="B242" s="185"/>
      <c r="D242" s="29">
        <v>0</v>
      </c>
      <c r="F242" s="29">
        <v>0</v>
      </c>
      <c r="G242" s="29"/>
      <c r="H242" s="29">
        <v>0</v>
      </c>
      <c r="J242" s="29">
        <f t="shared" si="17"/>
        <v>0</v>
      </c>
      <c r="L242" s="140">
        <f>J242/درآمدها!$F$12</f>
        <v>0</v>
      </c>
      <c r="N242" s="29">
        <v>0</v>
      </c>
      <c r="P242" s="29">
        <v>0</v>
      </c>
      <c r="R242" s="29">
        <v>4455456226</v>
      </c>
      <c r="T242" s="29">
        <f t="shared" si="18"/>
        <v>4455456226</v>
      </c>
      <c r="V242" s="134">
        <f>T242/درآمدها!$F$12</f>
        <v>1.4515526384781506E-2</v>
      </c>
    </row>
    <row r="243" spans="1:22" ht="18.75" x14ac:dyDescent="0.2">
      <c r="A243" s="185" t="s">
        <v>568</v>
      </c>
      <c r="B243" s="185"/>
      <c r="D243" s="29">
        <v>0</v>
      </c>
      <c r="F243" s="29">
        <v>0</v>
      </c>
      <c r="G243" s="29"/>
      <c r="H243" s="29">
        <v>0</v>
      </c>
      <c r="J243" s="29">
        <f t="shared" ref="J243:J276" si="19">D243+F243+H243</f>
        <v>0</v>
      </c>
      <c r="L243" s="140">
        <f>J243/درآمدها!$F$12</f>
        <v>0</v>
      </c>
      <c r="N243" s="29">
        <v>0</v>
      </c>
      <c r="P243" s="29">
        <v>0</v>
      </c>
      <c r="R243" s="29">
        <v>6674386</v>
      </c>
      <c r="T243" s="29">
        <f t="shared" ref="T243:T276" si="20">N243+P243+R243</f>
        <v>6674386</v>
      </c>
      <c r="V243" s="134">
        <f>T243/درآمدها!$F$12</f>
        <v>2.1744625279866076E-5</v>
      </c>
    </row>
    <row r="244" spans="1:22" ht="18.75" x14ac:dyDescent="0.2">
      <c r="A244" s="185" t="s">
        <v>569</v>
      </c>
      <c r="B244" s="185"/>
      <c r="D244" s="29">
        <v>0</v>
      </c>
      <c r="F244" s="29">
        <v>0</v>
      </c>
      <c r="G244" s="29"/>
      <c r="H244" s="29">
        <v>0</v>
      </c>
      <c r="J244" s="29">
        <f t="shared" si="19"/>
        <v>0</v>
      </c>
      <c r="L244" s="140">
        <f>J244/درآمدها!$F$12</f>
        <v>0</v>
      </c>
      <c r="N244" s="29">
        <v>0</v>
      </c>
      <c r="P244" s="29">
        <v>0</v>
      </c>
      <c r="R244" s="29">
        <v>138482382</v>
      </c>
      <c r="T244" s="29">
        <f t="shared" si="20"/>
        <v>138482382</v>
      </c>
      <c r="V244" s="134">
        <f>T244/درآمدها!$F$12</f>
        <v>4.5116472203634471E-4</v>
      </c>
    </row>
    <row r="245" spans="1:22" ht="18.75" x14ac:dyDescent="0.2">
      <c r="A245" s="185" t="s">
        <v>570</v>
      </c>
      <c r="B245" s="185"/>
      <c r="D245" s="29">
        <v>0</v>
      </c>
      <c r="F245" s="29">
        <v>0</v>
      </c>
      <c r="G245" s="29"/>
      <c r="H245" s="29">
        <v>0</v>
      </c>
      <c r="J245" s="29">
        <f t="shared" si="19"/>
        <v>0</v>
      </c>
      <c r="L245" s="140">
        <f>J245/درآمدها!$F$12</f>
        <v>0</v>
      </c>
      <c r="N245" s="29">
        <v>0</v>
      </c>
      <c r="P245" s="29">
        <v>0</v>
      </c>
      <c r="R245" s="29">
        <v>-22595148</v>
      </c>
      <c r="T245" s="29">
        <f t="shared" si="20"/>
        <v>-22595148</v>
      </c>
      <c r="V245" s="134">
        <f>T245/درآمدها!$F$12</f>
        <v>-7.3613217216252609E-5</v>
      </c>
    </row>
    <row r="246" spans="1:22" ht="18.75" x14ac:dyDescent="0.2">
      <c r="A246" s="185" t="s">
        <v>571</v>
      </c>
      <c r="B246" s="185"/>
      <c r="D246" s="29">
        <v>0</v>
      </c>
      <c r="F246" s="29">
        <v>0</v>
      </c>
      <c r="G246" s="29"/>
      <c r="H246" s="29">
        <v>0</v>
      </c>
      <c r="J246" s="29">
        <f t="shared" si="19"/>
        <v>0</v>
      </c>
      <c r="L246" s="140">
        <f>J246/درآمدها!$F$12</f>
        <v>0</v>
      </c>
      <c r="N246" s="29">
        <v>0</v>
      </c>
      <c r="P246" s="29">
        <v>0</v>
      </c>
      <c r="R246" s="29">
        <v>718985085</v>
      </c>
      <c r="T246" s="29">
        <f t="shared" si="20"/>
        <v>718985085</v>
      </c>
      <c r="V246" s="134">
        <f>T246/درآمدها!$F$12</f>
        <v>2.3423969268690273E-3</v>
      </c>
    </row>
    <row r="247" spans="1:22" ht="18.75" x14ac:dyDescent="0.2">
      <c r="A247" s="185" t="s">
        <v>572</v>
      </c>
      <c r="B247" s="185"/>
      <c r="D247" s="29">
        <v>0</v>
      </c>
      <c r="F247" s="29">
        <v>0</v>
      </c>
      <c r="G247" s="29"/>
      <c r="H247" s="29">
        <v>0</v>
      </c>
      <c r="J247" s="29">
        <f t="shared" si="19"/>
        <v>0</v>
      </c>
      <c r="L247" s="140">
        <f>J247/درآمدها!$F$12</f>
        <v>0</v>
      </c>
      <c r="N247" s="29">
        <v>0</v>
      </c>
      <c r="P247" s="29">
        <v>0</v>
      </c>
      <c r="R247" s="29">
        <v>-889278886</v>
      </c>
      <c r="T247" s="29">
        <f t="shared" si="20"/>
        <v>-889278886</v>
      </c>
      <c r="V247" s="134">
        <f>T247/درآمدها!$F$12</f>
        <v>-2.8972007530530513E-3</v>
      </c>
    </row>
    <row r="248" spans="1:22" ht="18.75" x14ac:dyDescent="0.2">
      <c r="A248" s="185" t="s">
        <v>573</v>
      </c>
      <c r="B248" s="185"/>
      <c r="D248" s="29">
        <v>0</v>
      </c>
      <c r="F248" s="29">
        <v>0</v>
      </c>
      <c r="G248" s="29"/>
      <c r="H248" s="29">
        <v>0</v>
      </c>
      <c r="J248" s="29">
        <f t="shared" si="19"/>
        <v>0</v>
      </c>
      <c r="L248" s="140">
        <f>J248/درآمدها!$F$12</f>
        <v>0</v>
      </c>
      <c r="N248" s="29">
        <v>0</v>
      </c>
      <c r="P248" s="29">
        <v>0</v>
      </c>
      <c r="R248" s="29">
        <v>837526145</v>
      </c>
      <c r="T248" s="29">
        <f t="shared" si="20"/>
        <v>837526145</v>
      </c>
      <c r="V248" s="134">
        <f>T248/درآمدها!$F$12</f>
        <v>2.7285943883251255E-3</v>
      </c>
    </row>
    <row r="249" spans="1:22" ht="18.75" x14ac:dyDescent="0.2">
      <c r="A249" s="185" t="s">
        <v>574</v>
      </c>
      <c r="B249" s="185"/>
      <c r="D249" s="29">
        <v>0</v>
      </c>
      <c r="F249" s="29">
        <v>0</v>
      </c>
      <c r="G249" s="29"/>
      <c r="H249" s="29">
        <v>0</v>
      </c>
      <c r="J249" s="29">
        <f t="shared" si="19"/>
        <v>0</v>
      </c>
      <c r="L249" s="140">
        <f>J249/درآمدها!$F$12</f>
        <v>0</v>
      </c>
      <c r="N249" s="29">
        <v>0</v>
      </c>
      <c r="P249" s="29">
        <v>0</v>
      </c>
      <c r="R249" s="29">
        <v>19579155</v>
      </c>
      <c r="T249" s="29">
        <f t="shared" si="20"/>
        <v>19579155</v>
      </c>
      <c r="V249" s="134">
        <f>T249/درآمدها!$F$12</f>
        <v>6.3787348944369755E-5</v>
      </c>
    </row>
    <row r="250" spans="1:22" ht="18.75" x14ac:dyDescent="0.2">
      <c r="A250" s="185" t="s">
        <v>575</v>
      </c>
      <c r="B250" s="185"/>
      <c r="D250" s="29">
        <v>0</v>
      </c>
      <c r="F250" s="29">
        <v>0</v>
      </c>
      <c r="G250" s="29"/>
      <c r="H250" s="29">
        <v>0</v>
      </c>
      <c r="J250" s="29">
        <f t="shared" si="19"/>
        <v>0</v>
      </c>
      <c r="L250" s="140">
        <f>J250/درآمدها!$F$12</f>
        <v>0</v>
      </c>
      <c r="N250" s="29">
        <v>0</v>
      </c>
      <c r="P250" s="29">
        <v>0</v>
      </c>
      <c r="R250" s="29">
        <v>279651964</v>
      </c>
      <c r="T250" s="29">
        <f t="shared" si="20"/>
        <v>279651964</v>
      </c>
      <c r="V250" s="134">
        <f>T250/درآمدها!$F$12</f>
        <v>9.1108413057899222E-4</v>
      </c>
    </row>
    <row r="251" spans="1:22" ht="18.75" x14ac:dyDescent="0.2">
      <c r="A251" s="185" t="s">
        <v>576</v>
      </c>
      <c r="B251" s="185"/>
      <c r="D251" s="29">
        <v>0</v>
      </c>
      <c r="F251" s="29">
        <v>0</v>
      </c>
      <c r="G251" s="29"/>
      <c r="H251" s="29">
        <v>0</v>
      </c>
      <c r="J251" s="29">
        <f t="shared" si="19"/>
        <v>0</v>
      </c>
      <c r="L251" s="140">
        <f>J251/درآمدها!$F$12</f>
        <v>0</v>
      </c>
      <c r="N251" s="29">
        <v>0</v>
      </c>
      <c r="P251" s="29">
        <v>0</v>
      </c>
      <c r="R251" s="29">
        <v>381041853</v>
      </c>
      <c r="T251" s="29">
        <f t="shared" si="20"/>
        <v>381041853</v>
      </c>
      <c r="V251" s="134">
        <f>T251/درآمدها!$F$12</f>
        <v>1.241404424231804E-3</v>
      </c>
    </row>
    <row r="252" spans="1:22" ht="18.75" x14ac:dyDescent="0.2">
      <c r="A252" s="185" t="s">
        <v>577</v>
      </c>
      <c r="B252" s="185"/>
      <c r="D252" s="29">
        <v>0</v>
      </c>
      <c r="F252" s="29">
        <v>0</v>
      </c>
      <c r="G252" s="29"/>
      <c r="H252" s="29">
        <v>0</v>
      </c>
      <c r="J252" s="29">
        <f t="shared" si="19"/>
        <v>0</v>
      </c>
      <c r="L252" s="140">
        <f>J252/درآمدها!$F$12</f>
        <v>0</v>
      </c>
      <c r="N252" s="29">
        <v>0</v>
      </c>
      <c r="P252" s="29">
        <v>0</v>
      </c>
      <c r="R252" s="29">
        <v>32595605</v>
      </c>
      <c r="T252" s="29">
        <f t="shared" si="20"/>
        <v>32595605</v>
      </c>
      <c r="V252" s="134">
        <f>T252/درآمدها!$F$12</f>
        <v>1.0619392053374334E-4</v>
      </c>
    </row>
    <row r="253" spans="1:22" ht="18.75" x14ac:dyDescent="0.2">
      <c r="A253" s="185" t="s">
        <v>578</v>
      </c>
      <c r="B253" s="185"/>
      <c r="D253" s="29">
        <v>0</v>
      </c>
      <c r="F253" s="29">
        <v>0</v>
      </c>
      <c r="G253" s="29"/>
      <c r="H253" s="29">
        <v>0</v>
      </c>
      <c r="J253" s="29">
        <f t="shared" si="19"/>
        <v>0</v>
      </c>
      <c r="L253" s="140">
        <f>J253/درآمدها!$F$12</f>
        <v>0</v>
      </c>
      <c r="N253" s="29">
        <v>0</v>
      </c>
      <c r="P253" s="29">
        <v>0</v>
      </c>
      <c r="R253" s="29">
        <v>319054300</v>
      </c>
      <c r="T253" s="29">
        <f t="shared" si="20"/>
        <v>319054300</v>
      </c>
      <c r="V253" s="134">
        <f>T253/درآمدها!$F$12</f>
        <v>1.0394538460062057E-3</v>
      </c>
    </row>
    <row r="254" spans="1:22" ht="18.75" x14ac:dyDescent="0.2">
      <c r="A254" s="185" t="s">
        <v>579</v>
      </c>
      <c r="B254" s="185"/>
      <c r="D254" s="29">
        <v>0</v>
      </c>
      <c r="F254" s="29">
        <v>0</v>
      </c>
      <c r="G254" s="29"/>
      <c r="H254" s="29">
        <v>0</v>
      </c>
      <c r="J254" s="29">
        <f t="shared" si="19"/>
        <v>0</v>
      </c>
      <c r="L254" s="140">
        <f>J254/درآمدها!$F$12</f>
        <v>0</v>
      </c>
      <c r="N254" s="29">
        <v>0</v>
      </c>
      <c r="P254" s="29">
        <v>0</v>
      </c>
      <c r="R254" s="29">
        <v>39950774</v>
      </c>
      <c r="T254" s="29">
        <f t="shared" si="20"/>
        <v>39950774</v>
      </c>
      <c r="V254" s="134">
        <f>T254/درآمدها!$F$12</f>
        <v>1.3015648334852319E-4</v>
      </c>
    </row>
    <row r="255" spans="1:22" ht="18.75" x14ac:dyDescent="0.2">
      <c r="A255" s="185" t="s">
        <v>580</v>
      </c>
      <c r="B255" s="185"/>
      <c r="D255" s="29">
        <v>0</v>
      </c>
      <c r="F255" s="29">
        <v>0</v>
      </c>
      <c r="G255" s="29"/>
      <c r="H255" s="29">
        <v>0</v>
      </c>
      <c r="J255" s="29">
        <f t="shared" si="19"/>
        <v>0</v>
      </c>
      <c r="L255" s="140">
        <f>J255/درآمدها!$F$12</f>
        <v>0</v>
      </c>
      <c r="N255" s="29">
        <v>0</v>
      </c>
      <c r="P255" s="29">
        <v>0</v>
      </c>
      <c r="R255" s="29">
        <v>3071351860</v>
      </c>
      <c r="T255" s="29">
        <f t="shared" si="20"/>
        <v>3071351860</v>
      </c>
      <c r="V255" s="134">
        <f>T255/درآمدها!$F$12</f>
        <v>1.0006223089033163E-2</v>
      </c>
    </row>
    <row r="256" spans="1:22" ht="18.75" x14ac:dyDescent="0.2">
      <c r="A256" s="185" t="s">
        <v>581</v>
      </c>
      <c r="B256" s="185"/>
      <c r="D256" s="29">
        <v>0</v>
      </c>
      <c r="F256" s="29">
        <v>0</v>
      </c>
      <c r="G256" s="29"/>
      <c r="H256" s="29">
        <v>0</v>
      </c>
      <c r="J256" s="29">
        <f t="shared" si="19"/>
        <v>0</v>
      </c>
      <c r="L256" s="140">
        <f>J256/درآمدها!$F$12</f>
        <v>0</v>
      </c>
      <c r="N256" s="29">
        <v>0</v>
      </c>
      <c r="P256" s="29">
        <v>0</v>
      </c>
      <c r="R256" s="29">
        <v>1725687726</v>
      </c>
      <c r="T256" s="29">
        <f t="shared" si="20"/>
        <v>1725687726</v>
      </c>
      <c r="V256" s="134">
        <f>T256/درآمدها!$F$12</f>
        <v>5.6221550494583621E-3</v>
      </c>
    </row>
    <row r="257" spans="1:22" ht="18.75" x14ac:dyDescent="0.2">
      <c r="A257" s="185" t="s">
        <v>582</v>
      </c>
      <c r="B257" s="185"/>
      <c r="D257" s="29">
        <v>0</v>
      </c>
      <c r="F257" s="29">
        <v>0</v>
      </c>
      <c r="G257" s="29"/>
      <c r="H257" s="29">
        <v>0</v>
      </c>
      <c r="J257" s="29">
        <f t="shared" si="19"/>
        <v>0</v>
      </c>
      <c r="L257" s="140">
        <f>J257/درآمدها!$F$12</f>
        <v>0</v>
      </c>
      <c r="N257" s="29">
        <v>0</v>
      </c>
      <c r="P257" s="29">
        <v>0</v>
      </c>
      <c r="R257" s="29">
        <v>1439629</v>
      </c>
      <c r="T257" s="29">
        <f t="shared" si="20"/>
        <v>1439629</v>
      </c>
      <c r="V257" s="134">
        <f>T257/درآمدها!$F$12</f>
        <v>4.6901981915682307E-6</v>
      </c>
    </row>
    <row r="258" spans="1:22" ht="18.75" x14ac:dyDescent="0.2">
      <c r="A258" s="185" t="s">
        <v>583</v>
      </c>
      <c r="B258" s="185"/>
      <c r="D258" s="29">
        <v>0</v>
      </c>
      <c r="F258" s="29">
        <v>0</v>
      </c>
      <c r="G258" s="29"/>
      <c r="H258" s="29">
        <v>0</v>
      </c>
      <c r="J258" s="29">
        <f t="shared" si="19"/>
        <v>0</v>
      </c>
      <c r="L258" s="140">
        <f>J258/درآمدها!$F$12</f>
        <v>0</v>
      </c>
      <c r="N258" s="29">
        <v>0</v>
      </c>
      <c r="P258" s="29">
        <v>0</v>
      </c>
      <c r="R258" s="29">
        <v>18000</v>
      </c>
      <c r="T258" s="29">
        <f t="shared" si="20"/>
        <v>18000</v>
      </c>
      <c r="V258" s="134">
        <f>T258/درآمدها!$F$12</f>
        <v>5.8642586005302861E-8</v>
      </c>
    </row>
    <row r="259" spans="1:22" ht="18.75" x14ac:dyDescent="0.2">
      <c r="A259" s="185" t="s">
        <v>584</v>
      </c>
      <c r="B259" s="185"/>
      <c r="D259" s="29">
        <v>0</v>
      </c>
      <c r="F259" s="29">
        <v>0</v>
      </c>
      <c r="G259" s="29"/>
      <c r="H259" s="29">
        <v>0</v>
      </c>
      <c r="J259" s="29">
        <f t="shared" si="19"/>
        <v>0</v>
      </c>
      <c r="L259" s="140">
        <f>J259/درآمدها!$F$12</f>
        <v>0</v>
      </c>
      <c r="N259" s="29">
        <v>0</v>
      </c>
      <c r="P259" s="29">
        <v>0</v>
      </c>
      <c r="R259" s="29">
        <v>32421297</v>
      </c>
      <c r="T259" s="29">
        <f t="shared" si="20"/>
        <v>32421297</v>
      </c>
      <c r="V259" s="134">
        <f>T259/درآمدها!$F$12</f>
        <v>1.0562603876255376E-4</v>
      </c>
    </row>
    <row r="260" spans="1:22" ht="18.75" x14ac:dyDescent="0.2">
      <c r="A260" s="185" t="s">
        <v>585</v>
      </c>
      <c r="B260" s="185"/>
      <c r="D260" s="29">
        <v>0</v>
      </c>
      <c r="F260" s="29">
        <v>0</v>
      </c>
      <c r="G260" s="29"/>
      <c r="H260" s="29">
        <v>0</v>
      </c>
      <c r="J260" s="29">
        <f t="shared" si="19"/>
        <v>0</v>
      </c>
      <c r="L260" s="140">
        <f>J260/درآمدها!$F$12</f>
        <v>0</v>
      </c>
      <c r="N260" s="29">
        <v>0</v>
      </c>
      <c r="P260" s="29">
        <v>0</v>
      </c>
      <c r="R260" s="29">
        <v>4054157</v>
      </c>
      <c r="T260" s="29">
        <f t="shared" si="20"/>
        <v>4054157</v>
      </c>
      <c r="V260" s="134">
        <f>T260/درآمدها!$F$12</f>
        <v>1.3208125030638925E-5</v>
      </c>
    </row>
    <row r="261" spans="1:22" ht="18.75" x14ac:dyDescent="0.2">
      <c r="A261" s="185" t="s">
        <v>586</v>
      </c>
      <c r="B261" s="185"/>
      <c r="D261" s="29">
        <v>0</v>
      </c>
      <c r="F261" s="29">
        <v>0</v>
      </c>
      <c r="G261" s="29"/>
      <c r="H261" s="29">
        <v>0</v>
      </c>
      <c r="J261" s="29">
        <f t="shared" si="19"/>
        <v>0</v>
      </c>
      <c r="L261" s="140">
        <f>J261/درآمدها!$F$12</f>
        <v>0</v>
      </c>
      <c r="N261" s="29">
        <v>0</v>
      </c>
      <c r="P261" s="29">
        <v>0</v>
      </c>
      <c r="R261" s="29">
        <v>2364422467</v>
      </c>
      <c r="T261" s="29">
        <f t="shared" si="20"/>
        <v>2364422467</v>
      </c>
      <c r="V261" s="134">
        <f>T261/درآمدها!$F$12</f>
        <v>7.7031026596621043E-3</v>
      </c>
    </row>
    <row r="262" spans="1:22" ht="18.75" x14ac:dyDescent="0.2">
      <c r="A262" s="185" t="s">
        <v>587</v>
      </c>
      <c r="B262" s="185"/>
      <c r="D262" s="29">
        <v>0</v>
      </c>
      <c r="F262" s="29">
        <v>0</v>
      </c>
      <c r="G262" s="29"/>
      <c r="H262" s="29">
        <v>0</v>
      </c>
      <c r="J262" s="29">
        <f t="shared" si="19"/>
        <v>0</v>
      </c>
      <c r="L262" s="140">
        <f>J262/درآمدها!$F$12</f>
        <v>0</v>
      </c>
      <c r="N262" s="29">
        <v>0</v>
      </c>
      <c r="P262" s="29">
        <v>0</v>
      </c>
      <c r="R262" s="29">
        <v>19833660</v>
      </c>
      <c r="T262" s="29">
        <f t="shared" si="20"/>
        <v>19833660</v>
      </c>
      <c r="V262" s="134">
        <f>T262/درآمدها!$F$12</f>
        <v>6.4616506241663071E-5</v>
      </c>
    </row>
    <row r="263" spans="1:22" ht="18.75" x14ac:dyDescent="0.2">
      <c r="A263" s="185" t="s">
        <v>588</v>
      </c>
      <c r="B263" s="185"/>
      <c r="D263" s="29">
        <v>0</v>
      </c>
      <c r="F263" s="29">
        <v>0</v>
      </c>
      <c r="G263" s="29"/>
      <c r="H263" s="29">
        <v>0</v>
      </c>
      <c r="J263" s="29">
        <f t="shared" si="19"/>
        <v>0</v>
      </c>
      <c r="L263" s="140">
        <f>J263/درآمدها!$F$12</f>
        <v>0</v>
      </c>
      <c r="N263" s="29">
        <v>0</v>
      </c>
      <c r="P263" s="29">
        <v>0</v>
      </c>
      <c r="R263" s="29">
        <v>91545102</v>
      </c>
      <c r="T263" s="29">
        <f t="shared" si="20"/>
        <v>91545102</v>
      </c>
      <c r="V263" s="134">
        <f>T263/درآمدها!$F$12</f>
        <v>2.9824675096662353E-4</v>
      </c>
    </row>
    <row r="264" spans="1:22" ht="18.75" x14ac:dyDescent="0.2">
      <c r="A264" s="185" t="s">
        <v>589</v>
      </c>
      <c r="B264" s="185"/>
      <c r="D264" s="29">
        <v>0</v>
      </c>
      <c r="F264" s="29">
        <v>0</v>
      </c>
      <c r="G264" s="29"/>
      <c r="H264" s="29">
        <v>0</v>
      </c>
      <c r="J264" s="29">
        <f t="shared" si="19"/>
        <v>0</v>
      </c>
      <c r="L264" s="140">
        <f>J264/درآمدها!$F$12</f>
        <v>0</v>
      </c>
      <c r="N264" s="29">
        <v>0</v>
      </c>
      <c r="P264" s="29">
        <v>0</v>
      </c>
      <c r="R264" s="29">
        <v>351806517</v>
      </c>
      <c r="T264" s="29">
        <f t="shared" si="20"/>
        <v>351806517</v>
      </c>
      <c r="V264" s="134">
        <f>T264/درآمدها!$F$12</f>
        <v>1.1461579961332524E-3</v>
      </c>
    </row>
    <row r="265" spans="1:22" ht="18.75" x14ac:dyDescent="0.2">
      <c r="A265" s="185" t="s">
        <v>590</v>
      </c>
      <c r="B265" s="185"/>
      <c r="D265" s="29">
        <v>0</v>
      </c>
      <c r="F265" s="29">
        <v>0</v>
      </c>
      <c r="G265" s="29"/>
      <c r="H265" s="29">
        <v>0</v>
      </c>
      <c r="J265" s="29">
        <f t="shared" si="19"/>
        <v>0</v>
      </c>
      <c r="L265" s="140">
        <f>J265/درآمدها!$F$12</f>
        <v>0</v>
      </c>
      <c r="N265" s="29">
        <v>0</v>
      </c>
      <c r="P265" s="29">
        <v>0</v>
      </c>
      <c r="R265" s="29">
        <v>625891691</v>
      </c>
      <c r="T265" s="29">
        <f t="shared" si="20"/>
        <v>625891691</v>
      </c>
      <c r="V265" s="134">
        <f>T265/درآمدها!$F$12</f>
        <v>2.039105962192886E-3</v>
      </c>
    </row>
    <row r="266" spans="1:22" ht="18.75" x14ac:dyDescent="0.2">
      <c r="A266" s="185" t="s">
        <v>591</v>
      </c>
      <c r="B266" s="185"/>
      <c r="D266" s="29">
        <v>0</v>
      </c>
      <c r="F266" s="29">
        <v>0</v>
      </c>
      <c r="G266" s="29"/>
      <c r="H266" s="29">
        <v>0</v>
      </c>
      <c r="J266" s="29">
        <f t="shared" si="19"/>
        <v>0</v>
      </c>
      <c r="L266" s="140">
        <f>J266/درآمدها!$F$12</f>
        <v>0</v>
      </c>
      <c r="N266" s="29">
        <v>0</v>
      </c>
      <c r="P266" s="29">
        <v>0</v>
      </c>
      <c r="R266" s="29">
        <v>2221885575</v>
      </c>
      <c r="T266" s="29">
        <f t="shared" si="20"/>
        <v>2221885575</v>
      </c>
      <c r="V266" s="134">
        <f>T266/درآمدها!$F$12</f>
        <v>7.2387286625488507E-3</v>
      </c>
    </row>
    <row r="267" spans="1:22" ht="18.75" x14ac:dyDescent="0.2">
      <c r="A267" s="185" t="s">
        <v>592</v>
      </c>
      <c r="B267" s="185"/>
      <c r="D267" s="29">
        <v>0</v>
      </c>
      <c r="F267" s="29">
        <v>0</v>
      </c>
      <c r="G267" s="29"/>
      <c r="H267" s="29">
        <v>0</v>
      </c>
      <c r="J267" s="29">
        <f t="shared" si="19"/>
        <v>0</v>
      </c>
      <c r="L267" s="140">
        <f>J267/درآمدها!$F$12</f>
        <v>0</v>
      </c>
      <c r="N267" s="29">
        <v>0</v>
      </c>
      <c r="P267" s="29">
        <v>0</v>
      </c>
      <c r="R267" s="29">
        <v>697411776</v>
      </c>
      <c r="T267" s="29">
        <f t="shared" si="20"/>
        <v>697411776</v>
      </c>
      <c r="V267" s="134">
        <f>T267/درآمدها!$F$12</f>
        <v>2.2721127808439452E-3</v>
      </c>
    </row>
    <row r="268" spans="1:22" ht="18.75" x14ac:dyDescent="0.2">
      <c r="A268" s="185" t="s">
        <v>593</v>
      </c>
      <c r="B268" s="185"/>
      <c r="D268" s="29">
        <v>0</v>
      </c>
      <c r="F268" s="29">
        <v>0</v>
      </c>
      <c r="G268" s="29"/>
      <c r="H268" s="29">
        <v>0</v>
      </c>
      <c r="J268" s="29">
        <f t="shared" si="19"/>
        <v>0</v>
      </c>
      <c r="L268" s="140">
        <f>J268/درآمدها!$F$12</f>
        <v>0</v>
      </c>
      <c r="N268" s="29">
        <v>0</v>
      </c>
      <c r="P268" s="29">
        <v>0</v>
      </c>
      <c r="R268" s="29">
        <v>47539126</v>
      </c>
      <c r="T268" s="29">
        <f t="shared" si="20"/>
        <v>47539126</v>
      </c>
      <c r="V268" s="134">
        <f>T268/درآمدها!$F$12</f>
        <v>1.5487873805955163E-4</v>
      </c>
    </row>
    <row r="269" spans="1:22" ht="18.75" x14ac:dyDescent="0.2">
      <c r="A269" s="185" t="s">
        <v>594</v>
      </c>
      <c r="B269" s="185"/>
      <c r="D269" s="29">
        <v>0</v>
      </c>
      <c r="F269" s="29">
        <v>0</v>
      </c>
      <c r="G269" s="29"/>
      <c r="H269" s="29">
        <v>0</v>
      </c>
      <c r="J269" s="29">
        <f t="shared" si="19"/>
        <v>0</v>
      </c>
      <c r="L269" s="140">
        <f>J269/درآمدها!$F$12</f>
        <v>0</v>
      </c>
      <c r="N269" s="29">
        <v>0</v>
      </c>
      <c r="P269" s="29">
        <v>0</v>
      </c>
      <c r="R269" s="29">
        <v>337281204</v>
      </c>
      <c r="T269" s="29">
        <f t="shared" si="20"/>
        <v>337281204</v>
      </c>
      <c r="V269" s="134">
        <f>T269/درآمدها!$F$12</f>
        <v>1.0988356674190055E-3</v>
      </c>
    </row>
    <row r="270" spans="1:22" ht="18.75" x14ac:dyDescent="0.2">
      <c r="A270" s="185" t="s">
        <v>595</v>
      </c>
      <c r="B270" s="185"/>
      <c r="D270" s="29">
        <v>0</v>
      </c>
      <c r="F270" s="29">
        <v>0</v>
      </c>
      <c r="G270" s="29"/>
      <c r="H270" s="29">
        <v>0</v>
      </c>
      <c r="J270" s="29">
        <f t="shared" si="19"/>
        <v>0</v>
      </c>
      <c r="L270" s="140">
        <f>J270/درآمدها!$F$12</f>
        <v>0</v>
      </c>
      <c r="N270" s="29">
        <v>0</v>
      </c>
      <c r="P270" s="29">
        <v>0</v>
      </c>
      <c r="R270" s="29">
        <v>3997515367</v>
      </c>
      <c r="T270" s="29">
        <f t="shared" si="20"/>
        <v>3997515367</v>
      </c>
      <c r="V270" s="134">
        <f>T270/درآمدها!$F$12</f>
        <v>1.3023591039823186E-2</v>
      </c>
    </row>
    <row r="271" spans="1:22" ht="18.75" x14ac:dyDescent="0.2">
      <c r="A271" s="185" t="s">
        <v>596</v>
      </c>
      <c r="B271" s="185"/>
      <c r="D271" s="29">
        <v>0</v>
      </c>
      <c r="F271" s="29">
        <v>0</v>
      </c>
      <c r="G271" s="29"/>
      <c r="H271" s="29">
        <v>0</v>
      </c>
      <c r="J271" s="29">
        <f t="shared" si="19"/>
        <v>0</v>
      </c>
      <c r="L271" s="140">
        <f>J271/درآمدها!$F$12</f>
        <v>0</v>
      </c>
      <c r="N271" s="29">
        <v>0</v>
      </c>
      <c r="P271" s="29">
        <v>0</v>
      </c>
      <c r="R271" s="29">
        <v>412295378</v>
      </c>
      <c r="T271" s="29">
        <f t="shared" si="20"/>
        <v>412295378</v>
      </c>
      <c r="V271" s="134">
        <f>T271/درآمدها!$F$12</f>
        <v>1.343225953552992E-3</v>
      </c>
    </row>
    <row r="272" spans="1:22" ht="18.75" x14ac:dyDescent="0.2">
      <c r="A272" s="185" t="s">
        <v>597</v>
      </c>
      <c r="B272" s="185"/>
      <c r="D272" s="29">
        <v>0</v>
      </c>
      <c r="F272" s="29">
        <v>0</v>
      </c>
      <c r="G272" s="29"/>
      <c r="H272" s="29">
        <v>0</v>
      </c>
      <c r="J272" s="29">
        <f t="shared" si="19"/>
        <v>0</v>
      </c>
      <c r="L272" s="140">
        <f>J272/درآمدها!$F$12</f>
        <v>0</v>
      </c>
      <c r="N272" s="29">
        <v>0</v>
      </c>
      <c r="P272" s="29">
        <v>0</v>
      </c>
      <c r="R272" s="29">
        <v>2616006358</v>
      </c>
      <c r="T272" s="29">
        <f t="shared" si="20"/>
        <v>2616006358</v>
      </c>
      <c r="V272" s="134">
        <f>T272/درآمدها!$F$12</f>
        <v>8.5227432133018945E-3</v>
      </c>
    </row>
    <row r="273" spans="1:22" ht="18.75" x14ac:dyDescent="0.2">
      <c r="A273" s="185" t="s">
        <v>598</v>
      </c>
      <c r="B273" s="185"/>
      <c r="D273" s="29">
        <v>0</v>
      </c>
      <c r="F273" s="29">
        <v>0</v>
      </c>
      <c r="G273" s="29"/>
      <c r="H273" s="29">
        <v>0</v>
      </c>
      <c r="J273" s="29">
        <f t="shared" si="19"/>
        <v>0</v>
      </c>
      <c r="L273" s="140">
        <f>J273/درآمدها!$F$12</f>
        <v>0</v>
      </c>
      <c r="N273" s="29">
        <v>0</v>
      </c>
      <c r="P273" s="29">
        <v>0</v>
      </c>
      <c r="R273" s="29">
        <v>3830111134</v>
      </c>
      <c r="T273" s="29">
        <f t="shared" si="20"/>
        <v>3830111134</v>
      </c>
      <c r="V273" s="134">
        <f>T273/درآمدها!$F$12</f>
        <v>1.2478201199192393E-2</v>
      </c>
    </row>
    <row r="274" spans="1:22" ht="18.75" x14ac:dyDescent="0.2">
      <c r="A274" s="185" t="s">
        <v>599</v>
      </c>
      <c r="B274" s="185"/>
      <c r="D274" s="29">
        <v>0</v>
      </c>
      <c r="F274" s="29">
        <v>0</v>
      </c>
      <c r="G274" s="29"/>
      <c r="H274" s="29">
        <v>0</v>
      </c>
      <c r="J274" s="29">
        <f t="shared" si="19"/>
        <v>0</v>
      </c>
      <c r="L274" s="140">
        <f>J274/درآمدها!$F$12</f>
        <v>0</v>
      </c>
      <c r="N274" s="29">
        <v>0</v>
      </c>
      <c r="P274" s="29">
        <v>0</v>
      </c>
      <c r="R274" s="29">
        <v>2184129107</v>
      </c>
      <c r="T274" s="29">
        <f t="shared" si="20"/>
        <v>2184129107</v>
      </c>
      <c r="V274" s="134">
        <f>T274/درآمدها!$F$12</f>
        <v>7.115721055774047E-3</v>
      </c>
    </row>
    <row r="275" spans="1:22" ht="18.75" x14ac:dyDescent="0.2">
      <c r="A275" s="185" t="s">
        <v>600</v>
      </c>
      <c r="B275" s="185"/>
      <c r="D275" s="29">
        <v>0</v>
      </c>
      <c r="F275" s="29">
        <v>0</v>
      </c>
      <c r="G275" s="29"/>
      <c r="H275" s="29">
        <v>0</v>
      </c>
      <c r="J275" s="29">
        <f t="shared" si="19"/>
        <v>0</v>
      </c>
      <c r="L275" s="140">
        <f>J275/درآمدها!$F$12</f>
        <v>0</v>
      </c>
      <c r="N275" s="29">
        <v>0</v>
      </c>
      <c r="P275" s="29">
        <v>0</v>
      </c>
      <c r="R275" s="29">
        <v>331626677</v>
      </c>
      <c r="T275" s="29">
        <f t="shared" si="20"/>
        <v>331626677</v>
      </c>
      <c r="V275" s="134">
        <f>T275/درآمدها!$F$12</f>
        <v>1.0804136626458496E-3</v>
      </c>
    </row>
    <row r="276" spans="1:22" ht="18.75" x14ac:dyDescent="0.2">
      <c r="A276" s="185" t="s">
        <v>601</v>
      </c>
      <c r="B276" s="185"/>
      <c r="D276" s="29">
        <v>0</v>
      </c>
      <c r="F276" s="29">
        <v>0</v>
      </c>
      <c r="G276" s="29"/>
      <c r="H276" s="29">
        <v>0</v>
      </c>
      <c r="J276" s="29">
        <f t="shared" si="19"/>
        <v>0</v>
      </c>
      <c r="L276" s="140">
        <f>J276/درآمدها!$F$12</f>
        <v>0</v>
      </c>
      <c r="N276" s="29">
        <v>0</v>
      </c>
      <c r="P276" s="29">
        <v>0</v>
      </c>
      <c r="R276" s="29">
        <v>429056866</v>
      </c>
      <c r="T276" s="29">
        <f t="shared" si="20"/>
        <v>429056866</v>
      </c>
      <c r="V276" s="134">
        <f>T276/درآمدها!$F$12</f>
        <v>1.3978335647539281E-3</v>
      </c>
    </row>
    <row r="277" spans="1:22" ht="18.75" x14ac:dyDescent="0.2">
      <c r="A277" s="185" t="s">
        <v>114</v>
      </c>
      <c r="B277" s="185"/>
      <c r="D277" s="29">
        <v>0</v>
      </c>
      <c r="F277" s="29">
        <f>VLOOKUP(A277,'[2]تحقق نیافته 6 ستون'!$C:$K,9,0)</f>
        <v>-210613245</v>
      </c>
      <c r="G277" s="29"/>
      <c r="H277" s="29">
        <v>210612759</v>
      </c>
      <c r="J277" s="29">
        <f t="shared" ref="J277:J493" si="21">D277+F277+H277</f>
        <v>-486</v>
      </c>
      <c r="L277" s="140">
        <f>J277/درآمدها!$F$12</f>
        <v>-1.5833498221431773E-9</v>
      </c>
      <c r="N277" s="29">
        <v>0</v>
      </c>
      <c r="P277" s="29">
        <v>0</v>
      </c>
      <c r="R277" s="29">
        <v>210612759</v>
      </c>
      <c r="T277" s="29">
        <f t="shared" ref="T277:T492" si="22">N277+P277+R277</f>
        <v>210612759</v>
      </c>
      <c r="V277" s="134">
        <f>T277/درآمدها!$F$12</f>
        <v>6.8615982408175692E-4</v>
      </c>
    </row>
    <row r="278" spans="1:22" ht="21" x14ac:dyDescent="0.2">
      <c r="A278" s="202" t="s">
        <v>731</v>
      </c>
      <c r="B278" s="202"/>
      <c r="D278" s="24">
        <f>SUM(D241:D277)</f>
        <v>111927000000</v>
      </c>
      <c r="F278" s="24">
        <f>SUM(F241:F277)</f>
        <v>-520505425854</v>
      </c>
      <c r="H278" s="24">
        <f>SUM(H241:H277)</f>
        <v>1096102963</v>
      </c>
      <c r="J278" s="24">
        <f>SUM(J241:J277)</f>
        <v>-407482322891</v>
      </c>
      <c r="L278" s="138">
        <f>SUM(L241:L277)</f>
        <v>-1.32754539809867</v>
      </c>
      <c r="N278" s="24">
        <f>SUM(N241:N277)</f>
        <v>157990443550</v>
      </c>
      <c r="P278" s="24">
        <f>SUM(P241:P277)</f>
        <v>-454953608170</v>
      </c>
      <c r="R278" s="24">
        <f>SUM(R241:R277)</f>
        <v>88464178387</v>
      </c>
      <c r="T278" s="24">
        <f>SUM(T241:T277)</f>
        <v>-208498986233</v>
      </c>
      <c r="V278" s="138">
        <f>SUM(V241:V277)</f>
        <v>-0.6792733184548414</v>
      </c>
    </row>
    <row r="279" spans="1:22" ht="18.75" x14ac:dyDescent="0.2">
      <c r="A279" s="203">
        <v>15</v>
      </c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</row>
    <row r="280" spans="1:22" ht="18.75" customHeight="1" x14ac:dyDescent="0.2">
      <c r="A280" s="178" t="s">
        <v>0</v>
      </c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</row>
    <row r="281" spans="1:22" ht="18.75" customHeight="1" x14ac:dyDescent="0.2">
      <c r="A281" s="178" t="s">
        <v>262</v>
      </c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</row>
    <row r="282" spans="1:22" ht="18.75" customHeight="1" x14ac:dyDescent="0.2">
      <c r="A282" s="178" t="s">
        <v>2</v>
      </c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</row>
    <row r="283" spans="1:22" ht="24" x14ac:dyDescent="0.2">
      <c r="A283" s="1" t="s">
        <v>277</v>
      </c>
      <c r="B283" s="179" t="s">
        <v>278</v>
      </c>
      <c r="C283" s="179"/>
      <c r="D283" s="179"/>
      <c r="E283" s="179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</row>
    <row r="284" spans="1:22" ht="21" x14ac:dyDescent="0.2">
      <c r="D284" s="200" t="s">
        <v>279</v>
      </c>
      <c r="E284" s="200"/>
      <c r="F284" s="200"/>
      <c r="G284" s="200"/>
      <c r="H284" s="200"/>
      <c r="I284" s="200"/>
      <c r="J284" s="200"/>
      <c r="K284" s="200"/>
      <c r="L284" s="200"/>
      <c r="N284" s="191" t="s">
        <v>280</v>
      </c>
      <c r="O284" s="191"/>
      <c r="P284" s="191"/>
      <c r="Q284" s="191"/>
      <c r="R284" s="191"/>
      <c r="S284" s="191"/>
      <c r="T284" s="191"/>
      <c r="U284" s="191"/>
      <c r="V284" s="191"/>
    </row>
    <row r="285" spans="1:22" ht="21" x14ac:dyDescent="0.2">
      <c r="D285" s="35"/>
      <c r="E285" s="35"/>
      <c r="F285" s="35"/>
      <c r="G285" s="35"/>
      <c r="H285" s="35"/>
      <c r="I285" s="35"/>
      <c r="J285" s="201" t="s">
        <v>62</v>
      </c>
      <c r="K285" s="201"/>
      <c r="L285" s="201"/>
      <c r="N285" s="35"/>
      <c r="O285" s="35"/>
      <c r="P285" s="35"/>
      <c r="Q285" s="35"/>
      <c r="R285" s="61"/>
      <c r="S285" s="35"/>
      <c r="T285" s="181" t="s">
        <v>62</v>
      </c>
      <c r="U285" s="181"/>
      <c r="V285" s="181"/>
    </row>
    <row r="286" spans="1:22" ht="37.5" x14ac:dyDescent="0.2">
      <c r="A286" s="191" t="s">
        <v>281</v>
      </c>
      <c r="B286" s="191"/>
      <c r="D286" s="36" t="s">
        <v>282</v>
      </c>
      <c r="F286" s="36" t="s">
        <v>283</v>
      </c>
      <c r="H286" s="36" t="s">
        <v>284</v>
      </c>
      <c r="J286" s="37" t="s">
        <v>249</v>
      </c>
      <c r="K286" s="35"/>
      <c r="L286" s="142" t="s">
        <v>267</v>
      </c>
      <c r="N286" s="36" t="s">
        <v>282</v>
      </c>
      <c r="P286" s="36" t="s">
        <v>283</v>
      </c>
      <c r="R286" s="36" t="s">
        <v>284</v>
      </c>
      <c r="T286" s="37" t="s">
        <v>249</v>
      </c>
      <c r="U286" s="3"/>
      <c r="V286" s="142" t="s">
        <v>267</v>
      </c>
    </row>
    <row r="287" spans="1:22" ht="18.75" x14ac:dyDescent="0.2">
      <c r="A287" s="183" t="s">
        <v>730</v>
      </c>
      <c r="B287" s="183"/>
      <c r="D287" s="24">
        <f>D278</f>
        <v>111927000000</v>
      </c>
      <c r="F287" s="24">
        <f>F278</f>
        <v>-520505425854</v>
      </c>
      <c r="H287" s="24">
        <f>H278</f>
        <v>1096102963</v>
      </c>
      <c r="J287" s="24">
        <f>J278</f>
        <v>-407482322891</v>
      </c>
      <c r="L287" s="138">
        <f>L278</f>
        <v>-1.32754539809867</v>
      </c>
      <c r="N287" s="24">
        <f>N278</f>
        <v>157990443550</v>
      </c>
      <c r="P287" s="24">
        <f>P278</f>
        <v>-454953608170</v>
      </c>
      <c r="R287" s="24">
        <f>R278</f>
        <v>88464178387</v>
      </c>
      <c r="T287" s="24">
        <f>T278</f>
        <v>-208498986233</v>
      </c>
      <c r="V287" s="138">
        <f>V278</f>
        <v>-0.6792733184548414</v>
      </c>
    </row>
    <row r="288" spans="1:22" ht="18" customHeight="1" x14ac:dyDescent="0.2">
      <c r="A288" s="185" t="s">
        <v>705</v>
      </c>
      <c r="B288" s="185"/>
      <c r="D288" s="29">
        <v>0</v>
      </c>
      <c r="F288" s="29">
        <v>0</v>
      </c>
      <c r="G288" s="29"/>
      <c r="H288" s="29">
        <v>0</v>
      </c>
      <c r="J288" s="29">
        <f t="shared" si="21"/>
        <v>0</v>
      </c>
      <c r="L288" s="140">
        <f>J288/درآمدها!$F$12</f>
        <v>0</v>
      </c>
      <c r="N288" s="29">
        <v>0</v>
      </c>
      <c r="P288" s="29">
        <v>0</v>
      </c>
      <c r="R288" s="29">
        <v>21524582</v>
      </c>
      <c r="T288" s="29">
        <f t="shared" si="22"/>
        <v>21524582</v>
      </c>
      <c r="V288" s="134">
        <f>T288/درآمدها!$F$12</f>
        <v>7.0125397286844112E-5</v>
      </c>
    </row>
    <row r="289" spans="1:22" ht="18.75" x14ac:dyDescent="0.2">
      <c r="A289" s="185" t="s">
        <v>604</v>
      </c>
      <c r="B289" s="185"/>
      <c r="D289" s="29">
        <v>0</v>
      </c>
      <c r="F289" s="29">
        <v>0</v>
      </c>
      <c r="G289" s="29"/>
      <c r="H289" s="29">
        <v>0</v>
      </c>
      <c r="J289" s="29">
        <f t="shared" ref="J289:J323" si="23">D289+F289+H289</f>
        <v>0</v>
      </c>
      <c r="L289" s="140">
        <f>J289/درآمدها!$F$12</f>
        <v>0</v>
      </c>
      <c r="N289" s="29">
        <v>0</v>
      </c>
      <c r="P289" s="29">
        <v>0</v>
      </c>
      <c r="R289" s="29">
        <v>499872</v>
      </c>
      <c r="T289" s="29">
        <f t="shared" ref="T289:T323" si="24">N289+P289+R289</f>
        <v>499872</v>
      </c>
      <c r="V289" s="134">
        <f>T289/درآمدها!$F$12</f>
        <v>1.6285437084245974E-6</v>
      </c>
    </row>
    <row r="290" spans="1:22" ht="18.75" x14ac:dyDescent="0.2">
      <c r="A290" s="185" t="s">
        <v>605</v>
      </c>
      <c r="B290" s="185"/>
      <c r="D290" s="29">
        <v>0</v>
      </c>
      <c r="F290" s="29">
        <v>0</v>
      </c>
      <c r="G290" s="29"/>
      <c r="H290" s="29">
        <v>0</v>
      </c>
      <c r="J290" s="29">
        <f t="shared" si="23"/>
        <v>0</v>
      </c>
      <c r="L290" s="140">
        <f>J290/درآمدها!$F$12</f>
        <v>0</v>
      </c>
      <c r="N290" s="29">
        <v>0</v>
      </c>
      <c r="P290" s="29">
        <v>0</v>
      </c>
      <c r="R290" s="29">
        <v>2011763246</v>
      </c>
      <c r="T290" s="29">
        <f t="shared" si="24"/>
        <v>2011763246</v>
      </c>
      <c r="V290" s="134">
        <f>T290/درآمدها!$F$12</f>
        <v>6.5541666208812372E-3</v>
      </c>
    </row>
    <row r="291" spans="1:22" ht="18.75" x14ac:dyDescent="0.2">
      <c r="A291" s="185" t="s">
        <v>606</v>
      </c>
      <c r="B291" s="185"/>
      <c r="D291" s="29">
        <v>0</v>
      </c>
      <c r="F291" s="29">
        <v>0</v>
      </c>
      <c r="G291" s="29"/>
      <c r="H291" s="29">
        <v>0</v>
      </c>
      <c r="J291" s="29">
        <f t="shared" si="23"/>
        <v>0</v>
      </c>
      <c r="L291" s="140">
        <f>J291/درآمدها!$F$12</f>
        <v>0</v>
      </c>
      <c r="N291" s="29">
        <v>0</v>
      </c>
      <c r="P291" s="29">
        <v>0</v>
      </c>
      <c r="R291" s="29">
        <v>4979934</v>
      </c>
      <c r="T291" s="29">
        <f t="shared" si="24"/>
        <v>4979934</v>
      </c>
      <c r="V291" s="134">
        <f>T291/درآمدها!$F$12</f>
        <v>1.6224233771985106E-5</v>
      </c>
    </row>
    <row r="292" spans="1:22" ht="18.75" x14ac:dyDescent="0.2">
      <c r="A292" s="185" t="s">
        <v>607</v>
      </c>
      <c r="B292" s="185"/>
      <c r="D292" s="29">
        <v>0</v>
      </c>
      <c r="F292" s="29">
        <v>0</v>
      </c>
      <c r="G292" s="29"/>
      <c r="H292" s="29">
        <v>0</v>
      </c>
      <c r="J292" s="29">
        <f t="shared" si="23"/>
        <v>0</v>
      </c>
      <c r="L292" s="140">
        <f>J292/درآمدها!$F$12</f>
        <v>0</v>
      </c>
      <c r="N292" s="29">
        <v>0</v>
      </c>
      <c r="P292" s="29">
        <v>0</v>
      </c>
      <c r="R292" s="29">
        <v>4956872</v>
      </c>
      <c r="T292" s="29">
        <f t="shared" si="24"/>
        <v>4956872</v>
      </c>
      <c r="V292" s="134">
        <f>T292/درآمدها!$F$12</f>
        <v>1.6149099587626534E-5</v>
      </c>
    </row>
    <row r="293" spans="1:22" ht="18.75" x14ac:dyDescent="0.2">
      <c r="A293" s="185" t="s">
        <v>608</v>
      </c>
      <c r="B293" s="185"/>
      <c r="D293" s="29">
        <v>0</v>
      </c>
      <c r="F293" s="29">
        <v>0</v>
      </c>
      <c r="G293" s="29"/>
      <c r="H293" s="29">
        <v>0</v>
      </c>
      <c r="J293" s="29">
        <f t="shared" si="23"/>
        <v>0</v>
      </c>
      <c r="L293" s="140">
        <f>J293/درآمدها!$F$12</f>
        <v>0</v>
      </c>
      <c r="N293" s="29">
        <v>0</v>
      </c>
      <c r="P293" s="29">
        <v>0</v>
      </c>
      <c r="R293" s="29">
        <v>25960523</v>
      </c>
      <c r="T293" s="29">
        <f t="shared" si="24"/>
        <v>25960523</v>
      </c>
      <c r="V293" s="134">
        <f>T293/درآمدها!$F$12</f>
        <v>8.457734459834129E-5</v>
      </c>
    </row>
    <row r="294" spans="1:22" ht="18.75" x14ac:dyDescent="0.2">
      <c r="A294" s="185" t="s">
        <v>609</v>
      </c>
      <c r="B294" s="185"/>
      <c r="D294" s="29">
        <v>0</v>
      </c>
      <c r="F294" s="29">
        <v>0</v>
      </c>
      <c r="G294" s="29"/>
      <c r="H294" s="29">
        <v>0</v>
      </c>
      <c r="J294" s="29">
        <f t="shared" si="23"/>
        <v>0</v>
      </c>
      <c r="L294" s="140">
        <f>J294/درآمدها!$F$12</f>
        <v>0</v>
      </c>
      <c r="N294" s="29">
        <v>0</v>
      </c>
      <c r="P294" s="29">
        <v>0</v>
      </c>
      <c r="R294" s="29">
        <v>-3183135524</v>
      </c>
      <c r="T294" s="29">
        <f t="shared" si="24"/>
        <v>-3183135524</v>
      </c>
      <c r="V294" s="134">
        <f>T294/درآمدها!$F$12</f>
        <v>-1.0370405485150266E-2</v>
      </c>
    </row>
    <row r="295" spans="1:22" ht="18.75" x14ac:dyDescent="0.2">
      <c r="A295" s="185" t="s">
        <v>610</v>
      </c>
      <c r="B295" s="185"/>
      <c r="D295" s="29">
        <v>0</v>
      </c>
      <c r="F295" s="29">
        <v>0</v>
      </c>
      <c r="G295" s="29"/>
      <c r="H295" s="29">
        <v>0</v>
      </c>
      <c r="J295" s="29">
        <f t="shared" si="23"/>
        <v>0</v>
      </c>
      <c r="L295" s="140">
        <f>J295/درآمدها!$F$12</f>
        <v>0</v>
      </c>
      <c r="N295" s="29">
        <v>0</v>
      </c>
      <c r="P295" s="29">
        <v>0</v>
      </c>
      <c r="R295" s="29">
        <v>18828873801</v>
      </c>
      <c r="T295" s="29">
        <f t="shared" si="24"/>
        <v>18828873801</v>
      </c>
      <c r="V295" s="134">
        <f>T295/درآمدها!$F$12</f>
        <v>6.1342991736563129E-2</v>
      </c>
    </row>
    <row r="296" spans="1:22" ht="18.75" x14ac:dyDescent="0.2">
      <c r="A296" s="185" t="s">
        <v>611</v>
      </c>
      <c r="B296" s="185"/>
      <c r="D296" s="29">
        <v>0</v>
      </c>
      <c r="F296" s="29">
        <v>0</v>
      </c>
      <c r="G296" s="29"/>
      <c r="H296" s="29">
        <v>0</v>
      </c>
      <c r="J296" s="29">
        <f t="shared" si="23"/>
        <v>0</v>
      </c>
      <c r="L296" s="140">
        <f>J296/درآمدها!$F$12</f>
        <v>0</v>
      </c>
      <c r="N296" s="29">
        <v>0</v>
      </c>
      <c r="P296" s="29">
        <v>0</v>
      </c>
      <c r="R296" s="29">
        <v>766520732</v>
      </c>
      <c r="T296" s="29">
        <f t="shared" si="24"/>
        <v>766520732</v>
      </c>
      <c r="V296" s="134">
        <f>T296/درآمدها!$F$12</f>
        <v>2.4972643306198725E-3</v>
      </c>
    </row>
    <row r="297" spans="1:22" ht="18.75" x14ac:dyDescent="0.2">
      <c r="A297" s="185" t="s">
        <v>612</v>
      </c>
      <c r="B297" s="185"/>
      <c r="D297" s="29">
        <v>0</v>
      </c>
      <c r="F297" s="29">
        <v>0</v>
      </c>
      <c r="G297" s="29"/>
      <c r="H297" s="29">
        <v>0</v>
      </c>
      <c r="J297" s="29">
        <f t="shared" si="23"/>
        <v>0</v>
      </c>
      <c r="L297" s="140">
        <f>J297/درآمدها!$F$12</f>
        <v>0</v>
      </c>
      <c r="N297" s="29">
        <v>0</v>
      </c>
      <c r="P297" s="29">
        <v>0</v>
      </c>
      <c r="R297" s="29">
        <v>12124329</v>
      </c>
      <c r="T297" s="29">
        <f t="shared" si="24"/>
        <v>12124329</v>
      </c>
      <c r="V297" s="134">
        <f>T297/درآمدها!$F$12</f>
        <v>3.9500111452171539E-5</v>
      </c>
    </row>
    <row r="298" spans="1:22" ht="18.75" x14ac:dyDescent="0.2">
      <c r="A298" s="185" t="s">
        <v>613</v>
      </c>
      <c r="B298" s="185"/>
      <c r="D298" s="29">
        <v>0</v>
      </c>
      <c r="F298" s="29">
        <v>0</v>
      </c>
      <c r="G298" s="29"/>
      <c r="H298" s="29">
        <v>0</v>
      </c>
      <c r="J298" s="29">
        <f t="shared" si="23"/>
        <v>0</v>
      </c>
      <c r="L298" s="140">
        <f>J298/درآمدها!$F$12</f>
        <v>0</v>
      </c>
      <c r="N298" s="29">
        <v>0</v>
      </c>
      <c r="P298" s="29">
        <v>0</v>
      </c>
      <c r="R298" s="29">
        <v>-172827076</v>
      </c>
      <c r="T298" s="29">
        <f t="shared" si="24"/>
        <v>-172827076</v>
      </c>
      <c r="V298" s="134">
        <f>T298/درآمدها!$F$12</f>
        <v>-5.6305703713194525E-4</v>
      </c>
    </row>
    <row r="299" spans="1:22" ht="18.75" x14ac:dyDescent="0.2">
      <c r="A299" s="185" t="s">
        <v>614</v>
      </c>
      <c r="B299" s="185"/>
      <c r="D299" s="29">
        <v>0</v>
      </c>
      <c r="F299" s="29">
        <v>0</v>
      </c>
      <c r="G299" s="29"/>
      <c r="H299" s="29">
        <v>0</v>
      </c>
      <c r="J299" s="29">
        <f t="shared" si="23"/>
        <v>0</v>
      </c>
      <c r="L299" s="140">
        <f>J299/درآمدها!$F$12</f>
        <v>0</v>
      </c>
      <c r="N299" s="29">
        <v>0</v>
      </c>
      <c r="P299" s="29">
        <v>0</v>
      </c>
      <c r="R299" s="29">
        <v>-9453370113</v>
      </c>
      <c r="T299" s="29">
        <f t="shared" si="24"/>
        <v>-9453370113</v>
      </c>
      <c r="V299" s="134">
        <f>T299/درآمدها!$F$12</f>
        <v>-3.0798337216197898E-2</v>
      </c>
    </row>
    <row r="300" spans="1:22" ht="18.75" x14ac:dyDescent="0.2">
      <c r="A300" s="185" t="s">
        <v>615</v>
      </c>
      <c r="B300" s="185"/>
      <c r="D300" s="29">
        <v>0</v>
      </c>
      <c r="F300" s="29">
        <v>0</v>
      </c>
      <c r="G300" s="29"/>
      <c r="H300" s="29">
        <v>0</v>
      </c>
      <c r="J300" s="29">
        <f t="shared" si="23"/>
        <v>0</v>
      </c>
      <c r="L300" s="140">
        <f>J300/درآمدها!$F$12</f>
        <v>0</v>
      </c>
      <c r="N300" s="29">
        <v>0</v>
      </c>
      <c r="P300" s="29">
        <v>0</v>
      </c>
      <c r="R300" s="29">
        <v>-4853260249</v>
      </c>
      <c r="T300" s="29">
        <f t="shared" si="24"/>
        <v>-4853260249</v>
      </c>
      <c r="V300" s="134">
        <f>T300/درآمدها!$F$12</f>
        <v>-1.5811540642116671E-2</v>
      </c>
    </row>
    <row r="301" spans="1:22" ht="18.75" x14ac:dyDescent="0.2">
      <c r="A301" s="185" t="s">
        <v>616</v>
      </c>
      <c r="B301" s="185"/>
      <c r="D301" s="29">
        <v>0</v>
      </c>
      <c r="F301" s="29">
        <v>0</v>
      </c>
      <c r="G301" s="29"/>
      <c r="H301" s="29">
        <v>0</v>
      </c>
      <c r="J301" s="29">
        <f t="shared" si="23"/>
        <v>0</v>
      </c>
      <c r="L301" s="140">
        <f>J301/درآمدها!$F$12</f>
        <v>0</v>
      </c>
      <c r="N301" s="29">
        <v>0</v>
      </c>
      <c r="P301" s="29">
        <v>0</v>
      </c>
      <c r="R301" s="29">
        <v>5108271015</v>
      </c>
      <c r="T301" s="29">
        <f t="shared" si="24"/>
        <v>5108271015</v>
      </c>
      <c r="V301" s="134">
        <f>T301/درآمدها!$F$12</f>
        <v>1.6642345685307404E-2</v>
      </c>
    </row>
    <row r="302" spans="1:22" ht="18.75" x14ac:dyDescent="0.2">
      <c r="A302" s="185" t="s">
        <v>617</v>
      </c>
      <c r="B302" s="185"/>
      <c r="D302" s="29">
        <v>0</v>
      </c>
      <c r="F302" s="29">
        <v>0</v>
      </c>
      <c r="G302" s="29"/>
      <c r="H302" s="29">
        <v>0</v>
      </c>
      <c r="J302" s="29">
        <f t="shared" si="23"/>
        <v>0</v>
      </c>
      <c r="L302" s="140">
        <f>J302/درآمدها!$F$12</f>
        <v>0</v>
      </c>
      <c r="N302" s="29">
        <v>0</v>
      </c>
      <c r="P302" s="29">
        <v>0</v>
      </c>
      <c r="R302" s="29">
        <v>128925767</v>
      </c>
      <c r="T302" s="29">
        <f t="shared" si="24"/>
        <v>128925767</v>
      </c>
      <c r="V302" s="134">
        <f>T302/درآمدها!$F$12</f>
        <v>4.2003002108872989E-4</v>
      </c>
    </row>
    <row r="303" spans="1:22" ht="18.75" x14ac:dyDescent="0.2">
      <c r="A303" s="185" t="s">
        <v>618</v>
      </c>
      <c r="B303" s="185"/>
      <c r="D303" s="29">
        <v>0</v>
      </c>
      <c r="F303" s="29">
        <v>0</v>
      </c>
      <c r="G303" s="29"/>
      <c r="H303" s="29">
        <v>0</v>
      </c>
      <c r="J303" s="29">
        <f t="shared" si="23"/>
        <v>0</v>
      </c>
      <c r="L303" s="140">
        <f>J303/درآمدها!$F$12</f>
        <v>0</v>
      </c>
      <c r="N303" s="29">
        <v>0</v>
      </c>
      <c r="P303" s="29">
        <v>0</v>
      </c>
      <c r="R303" s="29">
        <v>26506171</v>
      </c>
      <c r="T303" s="29">
        <f t="shared" si="24"/>
        <v>26506171</v>
      </c>
      <c r="V303" s="134">
        <f>T303/درآمدها!$F$12</f>
        <v>8.6355022918820253E-5</v>
      </c>
    </row>
    <row r="304" spans="1:22" ht="18.75" x14ac:dyDescent="0.2">
      <c r="A304" s="185" t="s">
        <v>619</v>
      </c>
      <c r="B304" s="185"/>
      <c r="D304" s="29">
        <v>0</v>
      </c>
      <c r="F304" s="29">
        <v>0</v>
      </c>
      <c r="G304" s="29"/>
      <c r="H304" s="29">
        <v>0</v>
      </c>
      <c r="J304" s="29">
        <f t="shared" si="23"/>
        <v>0</v>
      </c>
      <c r="L304" s="140">
        <f>J304/درآمدها!$F$12</f>
        <v>0</v>
      </c>
      <c r="N304" s="29">
        <v>0</v>
      </c>
      <c r="P304" s="29">
        <v>0</v>
      </c>
      <c r="R304" s="29">
        <v>352956989</v>
      </c>
      <c r="T304" s="29">
        <f t="shared" si="24"/>
        <v>352956989</v>
      </c>
      <c r="V304" s="134">
        <f>T304/درآمدها!$F$12</f>
        <v>1.1499061435336242E-3</v>
      </c>
    </row>
    <row r="305" spans="1:22" ht="18.75" x14ac:dyDescent="0.2">
      <c r="A305" s="185" t="s">
        <v>620</v>
      </c>
      <c r="B305" s="185"/>
      <c r="D305" s="29">
        <v>0</v>
      </c>
      <c r="F305" s="29">
        <v>0</v>
      </c>
      <c r="G305" s="29"/>
      <c r="H305" s="29">
        <v>0</v>
      </c>
      <c r="J305" s="29">
        <f t="shared" si="23"/>
        <v>0</v>
      </c>
      <c r="L305" s="140">
        <f>J305/درآمدها!$F$12</f>
        <v>0</v>
      </c>
      <c r="N305" s="29">
        <v>0</v>
      </c>
      <c r="P305" s="29">
        <v>0</v>
      </c>
      <c r="R305" s="29">
        <v>5878426</v>
      </c>
      <c r="T305" s="29">
        <f t="shared" si="24"/>
        <v>5878426</v>
      </c>
      <c r="V305" s="134">
        <f>T305/درآمدها!$F$12</f>
        <v>1.9151450126711583E-5</v>
      </c>
    </row>
    <row r="306" spans="1:22" ht="18.75" x14ac:dyDescent="0.2">
      <c r="A306" s="185" t="s">
        <v>621</v>
      </c>
      <c r="B306" s="185"/>
      <c r="D306" s="29">
        <v>0</v>
      </c>
      <c r="F306" s="29">
        <v>0</v>
      </c>
      <c r="G306" s="29"/>
      <c r="H306" s="29">
        <v>0</v>
      </c>
      <c r="J306" s="29">
        <f t="shared" si="23"/>
        <v>0</v>
      </c>
      <c r="L306" s="140">
        <f>J306/درآمدها!$F$12</f>
        <v>0</v>
      </c>
      <c r="N306" s="29">
        <v>0</v>
      </c>
      <c r="P306" s="29">
        <v>0</v>
      </c>
      <c r="R306" s="29">
        <v>-75447628</v>
      </c>
      <c r="T306" s="29">
        <f t="shared" si="24"/>
        <v>-75447628</v>
      </c>
      <c r="V306" s="134">
        <f>T306/درآمدها!$F$12</f>
        <v>-2.4580244521589425E-4</v>
      </c>
    </row>
    <row r="307" spans="1:22" ht="18.75" x14ac:dyDescent="0.2">
      <c r="A307" s="185" t="s">
        <v>622</v>
      </c>
      <c r="B307" s="185"/>
      <c r="D307" s="29">
        <v>0</v>
      </c>
      <c r="F307" s="29">
        <v>0</v>
      </c>
      <c r="G307" s="29"/>
      <c r="H307" s="29">
        <v>0</v>
      </c>
      <c r="J307" s="29">
        <f t="shared" si="23"/>
        <v>0</v>
      </c>
      <c r="L307" s="140">
        <f>J307/درآمدها!$F$12</f>
        <v>0</v>
      </c>
      <c r="N307" s="29">
        <v>0</v>
      </c>
      <c r="P307" s="29">
        <v>0</v>
      </c>
      <c r="R307" s="29">
        <v>-329940611</v>
      </c>
      <c r="T307" s="29">
        <f t="shared" si="24"/>
        <v>-329940611</v>
      </c>
      <c r="V307" s="134">
        <f>T307/درآمدها!$F$12</f>
        <v>-1.0749205920672043E-3</v>
      </c>
    </row>
    <row r="308" spans="1:22" ht="18.75" x14ac:dyDescent="0.2">
      <c r="A308" s="185" t="s">
        <v>623</v>
      </c>
      <c r="B308" s="185"/>
      <c r="D308" s="29">
        <v>0</v>
      </c>
      <c r="F308" s="29">
        <v>0</v>
      </c>
      <c r="G308" s="29"/>
      <c r="H308" s="29">
        <v>0</v>
      </c>
      <c r="J308" s="29">
        <f t="shared" si="23"/>
        <v>0</v>
      </c>
      <c r="L308" s="140">
        <f>J308/درآمدها!$F$12</f>
        <v>0</v>
      </c>
      <c r="N308" s="29">
        <v>0</v>
      </c>
      <c r="P308" s="29">
        <v>0</v>
      </c>
      <c r="R308" s="29">
        <v>-3049291370</v>
      </c>
      <c r="T308" s="29">
        <f t="shared" si="24"/>
        <v>-3049291370</v>
      </c>
      <c r="V308" s="134">
        <f>T308/درآمدها!$F$12</f>
        <v>-9.934351745580711E-3</v>
      </c>
    </row>
    <row r="309" spans="1:22" ht="18.75" x14ac:dyDescent="0.2">
      <c r="A309" s="185" t="s">
        <v>624</v>
      </c>
      <c r="B309" s="185"/>
      <c r="D309" s="29">
        <v>0</v>
      </c>
      <c r="F309" s="29">
        <v>0</v>
      </c>
      <c r="G309" s="29"/>
      <c r="H309" s="29">
        <v>0</v>
      </c>
      <c r="J309" s="29">
        <f t="shared" si="23"/>
        <v>0</v>
      </c>
      <c r="L309" s="140">
        <f>J309/درآمدها!$F$12</f>
        <v>0</v>
      </c>
      <c r="N309" s="29">
        <v>0</v>
      </c>
      <c r="P309" s="29">
        <v>0</v>
      </c>
      <c r="R309" s="29">
        <v>-5461638010</v>
      </c>
      <c r="T309" s="29">
        <f t="shared" si="24"/>
        <v>-5461638010</v>
      </c>
      <c r="V309" s="134">
        <f>T309/درآمدها!$F$12</f>
        <v>-1.7793587596180899E-2</v>
      </c>
    </row>
    <row r="310" spans="1:22" ht="18.75" x14ac:dyDescent="0.2">
      <c r="A310" s="185" t="s">
        <v>625</v>
      </c>
      <c r="B310" s="185"/>
      <c r="D310" s="29">
        <v>0</v>
      </c>
      <c r="F310" s="29">
        <v>0</v>
      </c>
      <c r="G310" s="29"/>
      <c r="H310" s="29">
        <v>0</v>
      </c>
      <c r="J310" s="29">
        <f t="shared" si="23"/>
        <v>0</v>
      </c>
      <c r="L310" s="140">
        <f>J310/درآمدها!$F$12</f>
        <v>0</v>
      </c>
      <c r="N310" s="29">
        <v>0</v>
      </c>
      <c r="P310" s="29">
        <v>0</v>
      </c>
      <c r="R310" s="29">
        <v>290587099</v>
      </c>
      <c r="T310" s="29">
        <f t="shared" si="24"/>
        <v>290587099</v>
      </c>
      <c r="V310" s="134">
        <f>T310/درآمدها!$F$12</f>
        <v>9.4670994139660878E-4</v>
      </c>
    </row>
    <row r="311" spans="1:22" ht="18.75" x14ac:dyDescent="0.2">
      <c r="A311" s="185" t="s">
        <v>626</v>
      </c>
      <c r="B311" s="185"/>
      <c r="D311" s="29">
        <v>0</v>
      </c>
      <c r="F311" s="29">
        <v>0</v>
      </c>
      <c r="G311" s="29"/>
      <c r="H311" s="29">
        <v>0</v>
      </c>
      <c r="J311" s="29">
        <f t="shared" si="23"/>
        <v>0</v>
      </c>
      <c r="L311" s="140">
        <f>J311/درآمدها!$F$12</f>
        <v>0</v>
      </c>
      <c r="N311" s="29">
        <v>0</v>
      </c>
      <c r="P311" s="29">
        <v>0</v>
      </c>
      <c r="R311" s="29">
        <v>115301162</v>
      </c>
      <c r="T311" s="29">
        <f t="shared" si="24"/>
        <v>115301162</v>
      </c>
      <c r="V311" s="134">
        <f>T311/درآمدها!$F$12</f>
        <v>3.75642128283131E-4</v>
      </c>
    </row>
    <row r="312" spans="1:22" ht="18.75" x14ac:dyDescent="0.2">
      <c r="A312" s="185" t="s">
        <v>627</v>
      </c>
      <c r="B312" s="185"/>
      <c r="D312" s="29">
        <v>0</v>
      </c>
      <c r="F312" s="29">
        <v>0</v>
      </c>
      <c r="G312" s="29"/>
      <c r="H312" s="29">
        <v>0</v>
      </c>
      <c r="J312" s="29">
        <f t="shared" si="23"/>
        <v>0</v>
      </c>
      <c r="L312" s="140">
        <f>J312/درآمدها!$F$12</f>
        <v>0</v>
      </c>
      <c r="N312" s="29">
        <v>0</v>
      </c>
      <c r="P312" s="29">
        <v>0</v>
      </c>
      <c r="R312" s="29">
        <v>900298759</v>
      </c>
      <c r="T312" s="29">
        <f t="shared" si="24"/>
        <v>900298759</v>
      </c>
      <c r="V312" s="134">
        <f>T312/درآمدها!$F$12</f>
        <v>2.9331026336180521E-3</v>
      </c>
    </row>
    <row r="313" spans="1:22" ht="18.75" x14ac:dyDescent="0.2">
      <c r="A313" s="185" t="s">
        <v>628</v>
      </c>
      <c r="B313" s="185"/>
      <c r="D313" s="29">
        <v>0</v>
      </c>
      <c r="F313" s="29">
        <v>0</v>
      </c>
      <c r="G313" s="29"/>
      <c r="H313" s="29">
        <v>0</v>
      </c>
      <c r="J313" s="29">
        <f t="shared" si="23"/>
        <v>0</v>
      </c>
      <c r="L313" s="140">
        <f>J313/درآمدها!$F$12</f>
        <v>0</v>
      </c>
      <c r="N313" s="29">
        <v>0</v>
      </c>
      <c r="P313" s="29">
        <v>0</v>
      </c>
      <c r="R313" s="29">
        <v>1943094173</v>
      </c>
      <c r="T313" s="29">
        <f t="shared" si="24"/>
        <v>1943094173</v>
      </c>
      <c r="V313" s="134">
        <f>T313/درآمدها!$F$12</f>
        <v>6.3304481753641857E-3</v>
      </c>
    </row>
    <row r="314" spans="1:22" ht="18.75" x14ac:dyDescent="0.2">
      <c r="A314" s="185" t="s">
        <v>629</v>
      </c>
      <c r="B314" s="185"/>
      <c r="D314" s="29">
        <v>0</v>
      </c>
      <c r="F314" s="29">
        <v>0</v>
      </c>
      <c r="G314" s="29"/>
      <c r="H314" s="29">
        <v>0</v>
      </c>
      <c r="J314" s="29">
        <f t="shared" si="23"/>
        <v>0</v>
      </c>
      <c r="L314" s="140">
        <f>J314/درآمدها!$F$12</f>
        <v>0</v>
      </c>
      <c r="N314" s="29">
        <v>0</v>
      </c>
      <c r="P314" s="29">
        <v>0</v>
      </c>
      <c r="R314" s="29">
        <v>6979688551</v>
      </c>
      <c r="T314" s="29">
        <f t="shared" si="24"/>
        <v>6979688551</v>
      </c>
      <c r="V314" s="134">
        <f>T314/درآمدها!$F$12</f>
        <v>2.2739277007902514E-2</v>
      </c>
    </row>
    <row r="315" spans="1:22" ht="18.75" x14ac:dyDescent="0.2">
      <c r="A315" s="185" t="s">
        <v>630</v>
      </c>
      <c r="B315" s="185"/>
      <c r="D315" s="29">
        <v>0</v>
      </c>
      <c r="F315" s="29">
        <v>0</v>
      </c>
      <c r="G315" s="29"/>
      <c r="H315" s="29">
        <v>0</v>
      </c>
      <c r="J315" s="29">
        <f t="shared" si="23"/>
        <v>0</v>
      </c>
      <c r="L315" s="140">
        <f>J315/درآمدها!$F$12</f>
        <v>0</v>
      </c>
      <c r="N315" s="29">
        <v>0</v>
      </c>
      <c r="P315" s="29">
        <v>0</v>
      </c>
      <c r="R315" s="29">
        <v>16444938642</v>
      </c>
      <c r="T315" s="29">
        <f t="shared" si="24"/>
        <v>16444938642</v>
      </c>
      <c r="V315" s="134">
        <f>T315/درآمدها!$F$12</f>
        <v>5.357631825918964E-2</v>
      </c>
    </row>
    <row r="316" spans="1:22" ht="18.75" x14ac:dyDescent="0.2">
      <c r="A316" s="185" t="s">
        <v>631</v>
      </c>
      <c r="B316" s="185"/>
      <c r="D316" s="29">
        <v>0</v>
      </c>
      <c r="F316" s="29">
        <v>0</v>
      </c>
      <c r="G316" s="29"/>
      <c r="H316" s="29">
        <v>0</v>
      </c>
      <c r="J316" s="29">
        <f t="shared" si="23"/>
        <v>0</v>
      </c>
      <c r="L316" s="140">
        <f>J316/درآمدها!$F$12</f>
        <v>0</v>
      </c>
      <c r="N316" s="29">
        <v>0</v>
      </c>
      <c r="P316" s="29">
        <v>0</v>
      </c>
      <c r="R316" s="29">
        <v>-101573133</v>
      </c>
      <c r="T316" s="29">
        <f t="shared" si="24"/>
        <v>-101573133</v>
      </c>
      <c r="V316" s="134">
        <f>T316/درآمدها!$F$12</f>
        <v>-3.3091728821003149E-4</v>
      </c>
    </row>
    <row r="317" spans="1:22" ht="18.75" x14ac:dyDescent="0.2">
      <c r="A317" s="185" t="s">
        <v>632</v>
      </c>
      <c r="B317" s="185"/>
      <c r="D317" s="29">
        <v>0</v>
      </c>
      <c r="F317" s="29">
        <v>0</v>
      </c>
      <c r="G317" s="29"/>
      <c r="H317" s="29">
        <v>0</v>
      </c>
      <c r="J317" s="29">
        <f t="shared" si="23"/>
        <v>0</v>
      </c>
      <c r="L317" s="140">
        <f>J317/درآمدها!$F$12</f>
        <v>0</v>
      </c>
      <c r="N317" s="29">
        <v>0</v>
      </c>
      <c r="P317" s="29">
        <v>0</v>
      </c>
      <c r="R317" s="29">
        <v>-340346311</v>
      </c>
      <c r="T317" s="29">
        <f t="shared" si="24"/>
        <v>-340346311</v>
      </c>
      <c r="V317" s="134">
        <f>T317/درآمدها!$F$12</f>
        <v>-1.1088215452447253E-3</v>
      </c>
    </row>
    <row r="318" spans="1:22" ht="18.75" x14ac:dyDescent="0.2">
      <c r="A318" s="185" t="s">
        <v>633</v>
      </c>
      <c r="B318" s="185"/>
      <c r="D318" s="29">
        <v>0</v>
      </c>
      <c r="F318" s="29">
        <v>0</v>
      </c>
      <c r="G318" s="29"/>
      <c r="H318" s="29">
        <v>0</v>
      </c>
      <c r="J318" s="29">
        <f t="shared" si="23"/>
        <v>0</v>
      </c>
      <c r="L318" s="140">
        <f>J318/درآمدها!$F$12</f>
        <v>0</v>
      </c>
      <c r="N318" s="29">
        <v>0</v>
      </c>
      <c r="P318" s="29">
        <v>0</v>
      </c>
      <c r="R318" s="29">
        <v>-466329030</v>
      </c>
      <c r="T318" s="29">
        <f t="shared" si="24"/>
        <v>-466329030</v>
      </c>
      <c r="V318" s="134">
        <f>T318/درآمدها!$F$12</f>
        <v>-1.5192633471413589E-3</v>
      </c>
    </row>
    <row r="319" spans="1:22" ht="18.75" x14ac:dyDescent="0.2">
      <c r="A319" s="185" t="s">
        <v>634</v>
      </c>
      <c r="B319" s="185"/>
      <c r="D319" s="29">
        <v>0</v>
      </c>
      <c r="F319" s="29">
        <v>0</v>
      </c>
      <c r="G319" s="29"/>
      <c r="H319" s="29">
        <v>0</v>
      </c>
      <c r="J319" s="29">
        <f t="shared" si="23"/>
        <v>0</v>
      </c>
      <c r="L319" s="140">
        <f>J319/درآمدها!$F$12</f>
        <v>0</v>
      </c>
      <c r="N319" s="29">
        <v>0</v>
      </c>
      <c r="P319" s="29">
        <v>0</v>
      </c>
      <c r="R319" s="29">
        <v>69706371</v>
      </c>
      <c r="T319" s="29">
        <f t="shared" si="24"/>
        <v>69706371</v>
      </c>
      <c r="V319" s="134">
        <f>T319/درآمدها!$F$12</f>
        <v>2.2709788091583607E-4</v>
      </c>
    </row>
    <row r="320" spans="1:22" ht="18.75" x14ac:dyDescent="0.2">
      <c r="A320" s="185" t="s">
        <v>635</v>
      </c>
      <c r="B320" s="185"/>
      <c r="D320" s="29">
        <v>0</v>
      </c>
      <c r="F320" s="29">
        <v>0</v>
      </c>
      <c r="G320" s="29"/>
      <c r="H320" s="29">
        <v>0</v>
      </c>
      <c r="J320" s="29">
        <f t="shared" si="23"/>
        <v>0</v>
      </c>
      <c r="L320" s="140">
        <f>J320/درآمدها!$F$12</f>
        <v>0</v>
      </c>
      <c r="N320" s="29">
        <v>0</v>
      </c>
      <c r="P320" s="29">
        <v>0</v>
      </c>
      <c r="R320" s="29">
        <v>-1404778220</v>
      </c>
      <c r="T320" s="29">
        <f t="shared" si="24"/>
        <v>-1404778220</v>
      </c>
      <c r="V320" s="134">
        <f>T320/درآمدها!$F$12</f>
        <v>-4.576657088040348E-3</v>
      </c>
    </row>
    <row r="321" spans="1:22" ht="18.75" x14ac:dyDescent="0.2">
      <c r="A321" s="185" t="s">
        <v>636</v>
      </c>
      <c r="B321" s="185"/>
      <c r="D321" s="29">
        <v>0</v>
      </c>
      <c r="F321" s="29">
        <v>0</v>
      </c>
      <c r="G321" s="29"/>
      <c r="H321" s="29">
        <v>0</v>
      </c>
      <c r="J321" s="29">
        <f t="shared" si="23"/>
        <v>0</v>
      </c>
      <c r="L321" s="140">
        <f>J321/درآمدها!$F$12</f>
        <v>0</v>
      </c>
      <c r="N321" s="29">
        <v>0</v>
      </c>
      <c r="P321" s="29">
        <v>0</v>
      </c>
      <c r="R321" s="29">
        <v>-106158650</v>
      </c>
      <c r="T321" s="29">
        <f t="shared" si="24"/>
        <v>-106158650</v>
      </c>
      <c r="V321" s="134">
        <f>T321/درآمدها!$F$12</f>
        <v>-3.4585654237954695E-4</v>
      </c>
    </row>
    <row r="322" spans="1:22" ht="18.75" x14ac:dyDescent="0.2">
      <c r="A322" s="185" t="s">
        <v>637</v>
      </c>
      <c r="B322" s="185"/>
      <c r="D322" s="29">
        <v>0</v>
      </c>
      <c r="F322" s="29">
        <v>0</v>
      </c>
      <c r="G322" s="29"/>
      <c r="H322" s="29">
        <v>0</v>
      </c>
      <c r="J322" s="29">
        <f t="shared" si="23"/>
        <v>0</v>
      </c>
      <c r="L322" s="140">
        <f>J322/درآمدها!$F$12</f>
        <v>0</v>
      </c>
      <c r="N322" s="29">
        <v>0</v>
      </c>
      <c r="P322" s="29">
        <v>0</v>
      </c>
      <c r="R322" s="29">
        <v>732804255</v>
      </c>
      <c r="T322" s="29">
        <f t="shared" si="24"/>
        <v>732804255</v>
      </c>
      <c r="V322" s="134">
        <f>T322/درآمدها!$F$12</f>
        <v>2.3874186971605217E-3</v>
      </c>
    </row>
    <row r="323" spans="1:22" ht="18.75" x14ac:dyDescent="0.2">
      <c r="A323" s="185" t="s">
        <v>638</v>
      </c>
      <c r="B323" s="185"/>
      <c r="D323" s="29">
        <v>0</v>
      </c>
      <c r="F323" s="29">
        <v>0</v>
      </c>
      <c r="G323" s="29"/>
      <c r="H323" s="29">
        <v>0</v>
      </c>
      <c r="J323" s="29">
        <f t="shared" si="23"/>
        <v>0</v>
      </c>
      <c r="L323" s="140">
        <f>J323/درآمدها!$F$12</f>
        <v>0</v>
      </c>
      <c r="N323" s="29">
        <v>0</v>
      </c>
      <c r="P323" s="29">
        <v>0</v>
      </c>
      <c r="R323" s="29">
        <v>1759386240</v>
      </c>
      <c r="T323" s="29">
        <f t="shared" si="24"/>
        <v>1759386240</v>
      </c>
      <c r="V323" s="134">
        <f>T323/درآمدها!$F$12</f>
        <v>5.7319421608748016E-3</v>
      </c>
    </row>
    <row r="324" spans="1:22" ht="18.75" x14ac:dyDescent="0.2">
      <c r="A324" s="8"/>
      <c r="B324" s="8"/>
      <c r="D324" s="29">
        <f>SUM(D287:D323)</f>
        <v>111927000000</v>
      </c>
      <c r="F324" s="146">
        <f>SUM(F287:F323)</f>
        <v>-520505425854</v>
      </c>
      <c r="G324" s="29"/>
      <c r="H324" s="146">
        <f>SUM(H287:H323)</f>
        <v>1096102963</v>
      </c>
      <c r="J324" s="146">
        <f>SUM(J287:J323)</f>
        <v>-407482322891</v>
      </c>
      <c r="L324" s="146">
        <f>SUM(L287:L323)</f>
        <v>-1.32754539809867</v>
      </c>
      <c r="N324" s="146">
        <f>SUM(N287:N323)</f>
        <v>157990443550</v>
      </c>
      <c r="P324" s="146">
        <f>SUM(P287:P323)</f>
        <v>-454953608170</v>
      </c>
      <c r="R324" s="146">
        <f>SUM(R287:R323)</f>
        <v>116001629973</v>
      </c>
      <c r="T324" s="146">
        <f>SUM(T287:T323)</f>
        <v>-180961534647</v>
      </c>
      <c r="V324" s="147">
        <f>SUM(V287:V323)</f>
        <v>-0.58955846439934856</v>
      </c>
    </row>
    <row r="325" spans="1:22" ht="18.75" x14ac:dyDescent="0.2">
      <c r="A325" s="199">
        <f>A279+1</f>
        <v>16</v>
      </c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  <c r="T325" s="199"/>
      <c r="U325" s="199"/>
      <c r="V325" s="199"/>
    </row>
    <row r="326" spans="1:22" ht="18.75" customHeight="1" x14ac:dyDescent="0.2">
      <c r="A326" s="178" t="s">
        <v>0</v>
      </c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</row>
    <row r="327" spans="1:22" ht="18.75" customHeight="1" x14ac:dyDescent="0.2">
      <c r="A327" s="178" t="s">
        <v>262</v>
      </c>
      <c r="B327" s="178"/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8"/>
    </row>
    <row r="328" spans="1:22" ht="18.75" customHeight="1" x14ac:dyDescent="0.2">
      <c r="A328" s="178" t="s">
        <v>2</v>
      </c>
      <c r="B328" s="178"/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</row>
    <row r="329" spans="1:22" ht="24" x14ac:dyDescent="0.2">
      <c r="A329" s="1" t="s">
        <v>277</v>
      </c>
      <c r="B329" s="179" t="s">
        <v>278</v>
      </c>
      <c r="C329" s="179"/>
      <c r="D329" s="179"/>
      <c r="E329" s="179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</row>
    <row r="330" spans="1:22" ht="21" x14ac:dyDescent="0.2">
      <c r="D330" s="200" t="s">
        <v>279</v>
      </c>
      <c r="E330" s="200"/>
      <c r="F330" s="200"/>
      <c r="G330" s="200"/>
      <c r="H330" s="200"/>
      <c r="I330" s="200"/>
      <c r="J330" s="200"/>
      <c r="K330" s="200"/>
      <c r="L330" s="200"/>
      <c r="N330" s="191" t="s">
        <v>280</v>
      </c>
      <c r="O330" s="191"/>
      <c r="P330" s="191"/>
      <c r="Q330" s="191"/>
      <c r="R330" s="191"/>
      <c r="S330" s="191"/>
      <c r="T330" s="191"/>
      <c r="U330" s="191"/>
      <c r="V330" s="191"/>
    </row>
    <row r="331" spans="1:22" ht="21" x14ac:dyDescent="0.2">
      <c r="D331" s="35"/>
      <c r="E331" s="35"/>
      <c r="F331" s="35"/>
      <c r="G331" s="35"/>
      <c r="H331" s="35"/>
      <c r="I331" s="35"/>
      <c r="J331" s="201" t="s">
        <v>62</v>
      </c>
      <c r="K331" s="201"/>
      <c r="L331" s="201"/>
      <c r="N331" s="35"/>
      <c r="O331" s="35"/>
      <c r="P331" s="35"/>
      <c r="Q331" s="35"/>
      <c r="R331" s="61"/>
      <c r="S331" s="35"/>
      <c r="T331" s="181" t="s">
        <v>62</v>
      </c>
      <c r="U331" s="181"/>
      <c r="V331" s="181"/>
    </row>
    <row r="332" spans="1:22" ht="37.5" x14ac:dyDescent="0.2">
      <c r="A332" s="191" t="s">
        <v>281</v>
      </c>
      <c r="B332" s="191"/>
      <c r="D332" s="36" t="s">
        <v>282</v>
      </c>
      <c r="F332" s="36" t="s">
        <v>283</v>
      </c>
      <c r="H332" s="36" t="s">
        <v>284</v>
      </c>
      <c r="J332" s="37" t="s">
        <v>249</v>
      </c>
      <c r="K332" s="35"/>
      <c r="L332" s="142" t="s">
        <v>267</v>
      </c>
      <c r="N332" s="36" t="s">
        <v>282</v>
      </c>
      <c r="P332" s="36" t="s">
        <v>283</v>
      </c>
      <c r="R332" s="36" t="s">
        <v>284</v>
      </c>
      <c r="T332" s="37" t="s">
        <v>249</v>
      </c>
      <c r="U332" s="3"/>
      <c r="V332" s="142" t="s">
        <v>267</v>
      </c>
    </row>
    <row r="333" spans="1:22" ht="18.75" x14ac:dyDescent="0.2">
      <c r="A333" s="183" t="s">
        <v>730</v>
      </c>
      <c r="B333" s="183"/>
      <c r="D333" s="24">
        <f>D324</f>
        <v>111927000000</v>
      </c>
      <c r="F333" s="24">
        <f>F324</f>
        <v>-520505425854</v>
      </c>
      <c r="H333" s="24">
        <f>H324</f>
        <v>1096102963</v>
      </c>
      <c r="J333" s="24">
        <f>J324</f>
        <v>-407482322891</v>
      </c>
      <c r="L333" s="138">
        <f>L324</f>
        <v>-1.32754539809867</v>
      </c>
      <c r="N333" s="24">
        <f>N324</f>
        <v>157990443550</v>
      </c>
      <c r="P333" s="24">
        <f>P324</f>
        <v>-454953608170</v>
      </c>
      <c r="R333" s="24">
        <f>R324</f>
        <v>116001629973</v>
      </c>
      <c r="T333" s="24">
        <f>T324</f>
        <v>-180961534647</v>
      </c>
      <c r="V333" s="138">
        <f>V324</f>
        <v>-0.58955846439934856</v>
      </c>
    </row>
    <row r="334" spans="1:22" ht="18.75" x14ac:dyDescent="0.2">
      <c r="A334" s="185" t="s">
        <v>639</v>
      </c>
      <c r="B334" s="185"/>
      <c r="D334" s="29">
        <v>0</v>
      </c>
      <c r="F334" s="29">
        <v>0</v>
      </c>
      <c r="G334" s="29"/>
      <c r="H334" s="29">
        <v>0</v>
      </c>
      <c r="J334" s="29">
        <f t="shared" ref="J334:J369" si="25">D334+F334+H334</f>
        <v>0</v>
      </c>
      <c r="L334" s="140">
        <f>J334/درآمدها!$F$12</f>
        <v>0</v>
      </c>
      <c r="N334" s="29">
        <v>0</v>
      </c>
      <c r="P334" s="29">
        <v>0</v>
      </c>
      <c r="R334" s="29">
        <v>1227840979</v>
      </c>
      <c r="T334" s="29">
        <f t="shared" ref="T334:T369" si="26">N334+P334+R334</f>
        <v>1227840979</v>
      </c>
      <c r="V334" s="134">
        <f>T334/درآمدها!$F$12</f>
        <v>4.0002094562134874E-3</v>
      </c>
    </row>
    <row r="335" spans="1:22" ht="18.75" x14ac:dyDescent="0.2">
      <c r="A335" s="185" t="s">
        <v>640</v>
      </c>
      <c r="B335" s="185"/>
      <c r="D335" s="29">
        <v>0</v>
      </c>
      <c r="F335" s="29">
        <v>0</v>
      </c>
      <c r="G335" s="29"/>
      <c r="H335" s="29">
        <v>0</v>
      </c>
      <c r="J335" s="29">
        <f t="shared" si="25"/>
        <v>0</v>
      </c>
      <c r="L335" s="140">
        <f>J335/درآمدها!$F$12</f>
        <v>0</v>
      </c>
      <c r="N335" s="29">
        <v>0</v>
      </c>
      <c r="P335" s="29">
        <v>0</v>
      </c>
      <c r="R335" s="29">
        <v>9457003869</v>
      </c>
      <c r="T335" s="29">
        <f t="shared" si="26"/>
        <v>9457003869</v>
      </c>
      <c r="V335" s="134">
        <f>T335/درآمدها!$F$12</f>
        <v>3.0810175707795248E-2</v>
      </c>
    </row>
    <row r="336" spans="1:22" ht="18.75" x14ac:dyDescent="0.2">
      <c r="A336" s="185" t="s">
        <v>641</v>
      </c>
      <c r="B336" s="185"/>
      <c r="D336" s="29">
        <v>0</v>
      </c>
      <c r="F336" s="29">
        <v>0</v>
      </c>
      <c r="G336" s="29"/>
      <c r="H336" s="29">
        <v>0</v>
      </c>
      <c r="J336" s="29">
        <f t="shared" si="25"/>
        <v>0</v>
      </c>
      <c r="L336" s="140">
        <f>J336/درآمدها!$F$12</f>
        <v>0</v>
      </c>
      <c r="N336" s="29">
        <v>0</v>
      </c>
      <c r="P336" s="29">
        <v>0</v>
      </c>
      <c r="R336" s="29">
        <v>1941392792</v>
      </c>
      <c r="T336" s="29">
        <f t="shared" si="26"/>
        <v>1941392792</v>
      </c>
      <c r="V336" s="134">
        <f>T336/درآمدها!$F$12</f>
        <v>6.3249052097186145E-3</v>
      </c>
    </row>
    <row r="337" spans="1:22" ht="18.75" x14ac:dyDescent="0.2">
      <c r="A337" s="185" t="s">
        <v>642</v>
      </c>
      <c r="B337" s="185"/>
      <c r="D337" s="29">
        <v>0</v>
      </c>
      <c r="F337" s="29">
        <v>0</v>
      </c>
      <c r="G337" s="29"/>
      <c r="H337" s="29">
        <v>0</v>
      </c>
      <c r="J337" s="29">
        <f t="shared" si="25"/>
        <v>0</v>
      </c>
      <c r="L337" s="140">
        <f>J337/درآمدها!$F$12</f>
        <v>0</v>
      </c>
      <c r="N337" s="29">
        <v>0</v>
      </c>
      <c r="P337" s="29">
        <v>0</v>
      </c>
      <c r="R337" s="29">
        <v>1851184080</v>
      </c>
      <c r="T337" s="29">
        <f t="shared" si="26"/>
        <v>1851184080</v>
      </c>
      <c r="V337" s="134">
        <f>T337/درآمدها!$F$12</f>
        <v>6.0310123123915255E-3</v>
      </c>
    </row>
    <row r="338" spans="1:22" ht="18.75" x14ac:dyDescent="0.2">
      <c r="A338" s="185" t="s">
        <v>643</v>
      </c>
      <c r="B338" s="185"/>
      <c r="D338" s="29">
        <v>0</v>
      </c>
      <c r="F338" s="29">
        <v>0</v>
      </c>
      <c r="G338" s="29"/>
      <c r="H338" s="29">
        <v>0</v>
      </c>
      <c r="J338" s="29">
        <f t="shared" si="25"/>
        <v>0</v>
      </c>
      <c r="L338" s="140">
        <f>J338/درآمدها!$F$12</f>
        <v>0</v>
      </c>
      <c r="N338" s="29">
        <v>0</v>
      </c>
      <c r="P338" s="29">
        <v>0</v>
      </c>
      <c r="R338" s="29">
        <v>59478472</v>
      </c>
      <c r="T338" s="29">
        <f t="shared" si="26"/>
        <v>59478472</v>
      </c>
      <c r="V338" s="134">
        <f>T338/درآمدها!$F$12</f>
        <v>1.9377618942911101E-4</v>
      </c>
    </row>
    <row r="339" spans="1:22" ht="18.75" x14ac:dyDescent="0.2">
      <c r="A339" s="185" t="s">
        <v>644</v>
      </c>
      <c r="B339" s="185"/>
      <c r="D339" s="29">
        <v>0</v>
      </c>
      <c r="F339" s="29">
        <v>0</v>
      </c>
      <c r="G339" s="29"/>
      <c r="H339" s="29">
        <v>0</v>
      </c>
      <c r="J339" s="29">
        <f t="shared" si="25"/>
        <v>0</v>
      </c>
      <c r="L339" s="140">
        <f>J339/درآمدها!$F$12</f>
        <v>0</v>
      </c>
      <c r="N339" s="29">
        <v>0</v>
      </c>
      <c r="P339" s="29">
        <v>0</v>
      </c>
      <c r="R339" s="29">
        <v>20000000</v>
      </c>
      <c r="T339" s="29">
        <f t="shared" si="26"/>
        <v>20000000</v>
      </c>
      <c r="V339" s="134">
        <f>T339/درآمدها!$F$12</f>
        <v>6.5158428894780966E-5</v>
      </c>
    </row>
    <row r="340" spans="1:22" ht="18.75" x14ac:dyDescent="0.2">
      <c r="A340" s="185" t="s">
        <v>645</v>
      </c>
      <c r="B340" s="185"/>
      <c r="D340" s="29">
        <v>0</v>
      </c>
      <c r="F340" s="29">
        <v>0</v>
      </c>
      <c r="G340" s="29"/>
      <c r="H340" s="29">
        <v>0</v>
      </c>
      <c r="J340" s="29">
        <f t="shared" si="25"/>
        <v>0</v>
      </c>
      <c r="L340" s="140">
        <f>J340/درآمدها!$F$12</f>
        <v>0</v>
      </c>
      <c r="N340" s="29">
        <v>0</v>
      </c>
      <c r="P340" s="29">
        <v>0</v>
      </c>
      <c r="R340" s="29">
        <v>10700770</v>
      </c>
      <c r="T340" s="29">
        <f t="shared" si="26"/>
        <v>10700770</v>
      </c>
      <c r="V340" s="134">
        <f>T340/درآمدها!$F$12</f>
        <v>3.486226805822026E-5</v>
      </c>
    </row>
    <row r="341" spans="1:22" ht="18.75" x14ac:dyDescent="0.2">
      <c r="A341" s="185" t="s">
        <v>646</v>
      </c>
      <c r="B341" s="185"/>
      <c r="D341" s="29">
        <v>0</v>
      </c>
      <c r="F341" s="29">
        <v>0</v>
      </c>
      <c r="G341" s="29"/>
      <c r="H341" s="29">
        <v>0</v>
      </c>
      <c r="J341" s="29">
        <f t="shared" si="25"/>
        <v>0</v>
      </c>
      <c r="L341" s="140">
        <f>J341/درآمدها!$F$12</f>
        <v>0</v>
      </c>
      <c r="N341" s="29">
        <v>0</v>
      </c>
      <c r="P341" s="29">
        <v>0</v>
      </c>
      <c r="R341" s="29">
        <v>13940485</v>
      </c>
      <c r="T341" s="29">
        <f t="shared" si="26"/>
        <v>13940485</v>
      </c>
      <c r="V341" s="134">
        <f>T341/درآمدها!$F$12</f>
        <v>4.5417005031563025E-5</v>
      </c>
    </row>
    <row r="342" spans="1:22" ht="18.75" x14ac:dyDescent="0.2">
      <c r="A342" s="185" t="s">
        <v>647</v>
      </c>
      <c r="B342" s="185"/>
      <c r="D342" s="29">
        <v>0</v>
      </c>
      <c r="F342" s="29">
        <v>0</v>
      </c>
      <c r="G342" s="29"/>
      <c r="H342" s="29">
        <v>0</v>
      </c>
      <c r="J342" s="29">
        <f t="shared" si="25"/>
        <v>0</v>
      </c>
      <c r="L342" s="140">
        <f>J342/درآمدها!$F$12</f>
        <v>0</v>
      </c>
      <c r="N342" s="29">
        <v>0</v>
      </c>
      <c r="P342" s="29">
        <v>0</v>
      </c>
      <c r="R342" s="29">
        <v>70825</v>
      </c>
      <c r="T342" s="29">
        <f t="shared" si="26"/>
        <v>70825</v>
      </c>
      <c r="V342" s="134">
        <f>T342/درآمدها!$F$12</f>
        <v>2.3074228632364308E-7</v>
      </c>
    </row>
    <row r="343" spans="1:22" ht="18.75" x14ac:dyDescent="0.2">
      <c r="A343" s="185" t="s">
        <v>648</v>
      </c>
      <c r="B343" s="185"/>
      <c r="D343" s="29">
        <v>0</v>
      </c>
      <c r="F343" s="29">
        <v>0</v>
      </c>
      <c r="G343" s="29"/>
      <c r="H343" s="29">
        <v>0</v>
      </c>
      <c r="J343" s="29">
        <f t="shared" si="25"/>
        <v>0</v>
      </c>
      <c r="L343" s="140">
        <f>J343/درآمدها!$F$12</f>
        <v>0</v>
      </c>
      <c r="N343" s="29">
        <v>0</v>
      </c>
      <c r="P343" s="29">
        <v>0</v>
      </c>
      <c r="R343" s="29">
        <v>862426826</v>
      </c>
      <c r="T343" s="29">
        <f t="shared" si="26"/>
        <v>862426826</v>
      </c>
      <c r="V343" s="134">
        <f>T343/درآمدها!$F$12</f>
        <v>2.8097188509436316E-3</v>
      </c>
    </row>
    <row r="344" spans="1:22" ht="18.75" x14ac:dyDescent="0.2">
      <c r="A344" s="185" t="s">
        <v>649</v>
      </c>
      <c r="B344" s="185"/>
      <c r="D344" s="29">
        <v>0</v>
      </c>
      <c r="F344" s="29">
        <v>0</v>
      </c>
      <c r="G344" s="29"/>
      <c r="H344" s="29">
        <v>0</v>
      </c>
      <c r="J344" s="29">
        <f t="shared" si="25"/>
        <v>0</v>
      </c>
      <c r="L344" s="140">
        <f>J344/درآمدها!$F$12</f>
        <v>0</v>
      </c>
      <c r="N344" s="29">
        <v>0</v>
      </c>
      <c r="P344" s="29">
        <v>0</v>
      </c>
      <c r="R344" s="29">
        <v>64655486</v>
      </c>
      <c r="T344" s="29">
        <f t="shared" si="26"/>
        <v>64655486</v>
      </c>
      <c r="V344" s="134">
        <f>T344/درآمدها!$F$12</f>
        <v>2.1064249435942528E-4</v>
      </c>
    </row>
    <row r="345" spans="1:22" ht="18.75" x14ac:dyDescent="0.2">
      <c r="A345" s="185" t="s">
        <v>650</v>
      </c>
      <c r="B345" s="185"/>
      <c r="D345" s="29">
        <v>0</v>
      </c>
      <c r="F345" s="29">
        <v>0</v>
      </c>
      <c r="G345" s="29"/>
      <c r="H345" s="29">
        <v>0</v>
      </c>
      <c r="J345" s="29">
        <f t="shared" si="25"/>
        <v>0</v>
      </c>
      <c r="L345" s="140">
        <f>J345/درآمدها!$F$12</f>
        <v>0</v>
      </c>
      <c r="N345" s="29">
        <v>0</v>
      </c>
      <c r="P345" s="29">
        <v>0</v>
      </c>
      <c r="R345" s="29">
        <v>961911776</v>
      </c>
      <c r="T345" s="29">
        <f t="shared" si="26"/>
        <v>961911776</v>
      </c>
      <c r="V345" s="134">
        <f>T345/درآمدها!$F$12</f>
        <v>3.1338330029774234E-3</v>
      </c>
    </row>
    <row r="346" spans="1:22" ht="18.75" x14ac:dyDescent="0.2">
      <c r="A346" s="185" t="s">
        <v>651</v>
      </c>
      <c r="B346" s="185"/>
      <c r="D346" s="29">
        <v>0</v>
      </c>
      <c r="F346" s="29">
        <v>0</v>
      </c>
      <c r="G346" s="29"/>
      <c r="H346" s="29">
        <v>0</v>
      </c>
      <c r="J346" s="29">
        <f t="shared" si="25"/>
        <v>0</v>
      </c>
      <c r="L346" s="140">
        <f>J346/درآمدها!$F$12</f>
        <v>0</v>
      </c>
      <c r="N346" s="29">
        <v>0</v>
      </c>
      <c r="P346" s="29">
        <v>0</v>
      </c>
      <c r="R346" s="29">
        <v>21420000</v>
      </c>
      <c r="T346" s="29">
        <f t="shared" si="26"/>
        <v>21420000</v>
      </c>
      <c r="V346" s="134">
        <f>T346/درآمدها!$F$12</f>
        <v>6.978467734631041E-5</v>
      </c>
    </row>
    <row r="347" spans="1:22" ht="18.75" x14ac:dyDescent="0.2">
      <c r="A347" s="185" t="s">
        <v>652</v>
      </c>
      <c r="B347" s="185"/>
      <c r="D347" s="29">
        <v>0</v>
      </c>
      <c r="F347" s="29">
        <v>0</v>
      </c>
      <c r="G347" s="29"/>
      <c r="H347" s="29">
        <v>0</v>
      </c>
      <c r="J347" s="29">
        <f t="shared" si="25"/>
        <v>0</v>
      </c>
      <c r="L347" s="140">
        <f>J347/درآمدها!$F$12</f>
        <v>0</v>
      </c>
      <c r="N347" s="29">
        <v>0</v>
      </c>
      <c r="P347" s="29">
        <v>0</v>
      </c>
      <c r="R347" s="29">
        <v>309810148</v>
      </c>
      <c r="T347" s="29">
        <f t="shared" si="26"/>
        <v>309810148</v>
      </c>
      <c r="V347" s="134">
        <f>T347/درآمدها!$F$12</f>
        <v>1.0093371249669783E-3</v>
      </c>
    </row>
    <row r="348" spans="1:22" ht="18.75" x14ac:dyDescent="0.2">
      <c r="A348" s="185" t="s">
        <v>653</v>
      </c>
      <c r="B348" s="185"/>
      <c r="D348" s="29">
        <v>0</v>
      </c>
      <c r="F348" s="29">
        <v>0</v>
      </c>
      <c r="G348" s="29"/>
      <c r="H348" s="29">
        <v>0</v>
      </c>
      <c r="J348" s="29">
        <f t="shared" si="25"/>
        <v>0</v>
      </c>
      <c r="L348" s="140">
        <f>J348/درآمدها!$F$12</f>
        <v>0</v>
      </c>
      <c r="N348" s="29">
        <v>0</v>
      </c>
      <c r="P348" s="29">
        <v>0</v>
      </c>
      <c r="R348" s="29">
        <v>-11200013</v>
      </c>
      <c r="T348" s="29">
        <f t="shared" si="26"/>
        <v>-11200013</v>
      </c>
      <c r="V348" s="134">
        <f>T348/درآمدها!$F$12</f>
        <v>-3.6488762534056121E-5</v>
      </c>
    </row>
    <row r="349" spans="1:22" ht="18.75" x14ac:dyDescent="0.2">
      <c r="A349" s="185" t="s">
        <v>654</v>
      </c>
      <c r="B349" s="185"/>
      <c r="D349" s="29">
        <v>0</v>
      </c>
      <c r="F349" s="29">
        <v>0</v>
      </c>
      <c r="G349" s="29"/>
      <c r="H349" s="29">
        <v>0</v>
      </c>
      <c r="J349" s="29">
        <f t="shared" si="25"/>
        <v>0</v>
      </c>
      <c r="L349" s="140">
        <f>J349/درآمدها!$F$12</f>
        <v>0</v>
      </c>
      <c r="N349" s="29">
        <v>0</v>
      </c>
      <c r="P349" s="29">
        <v>0</v>
      </c>
      <c r="R349" s="29">
        <v>-18815035</v>
      </c>
      <c r="T349" s="29">
        <f t="shared" si="26"/>
        <v>-18815035</v>
      </c>
      <c r="V349" s="134">
        <f>T349/درآمدها!$F$12</f>
        <v>-6.1297906010015756E-5</v>
      </c>
    </row>
    <row r="350" spans="1:22" ht="18.75" x14ac:dyDescent="0.2">
      <c r="A350" s="185" t="s">
        <v>655</v>
      </c>
      <c r="B350" s="185"/>
      <c r="D350" s="29">
        <v>0</v>
      </c>
      <c r="F350" s="29">
        <v>0</v>
      </c>
      <c r="G350" s="29"/>
      <c r="H350" s="29">
        <v>0</v>
      </c>
      <c r="J350" s="29">
        <f t="shared" si="25"/>
        <v>0</v>
      </c>
      <c r="L350" s="140">
        <f>J350/درآمدها!$F$12</f>
        <v>0</v>
      </c>
      <c r="N350" s="29">
        <v>0</v>
      </c>
      <c r="P350" s="29">
        <v>0</v>
      </c>
      <c r="R350" s="29">
        <v>-23555941</v>
      </c>
      <c r="T350" s="29">
        <f t="shared" si="26"/>
        <v>-23555941</v>
      </c>
      <c r="V350" s="134">
        <f>T350/درآمدها!$F$12</f>
        <v>-7.6743405334907776E-5</v>
      </c>
    </row>
    <row r="351" spans="1:22" ht="18.75" x14ac:dyDescent="0.2">
      <c r="A351" s="185" t="s">
        <v>656</v>
      </c>
      <c r="B351" s="185"/>
      <c r="D351" s="29">
        <v>0</v>
      </c>
      <c r="F351" s="29">
        <v>0</v>
      </c>
      <c r="G351" s="29"/>
      <c r="H351" s="29">
        <v>0</v>
      </c>
      <c r="J351" s="29">
        <f t="shared" si="25"/>
        <v>0</v>
      </c>
      <c r="L351" s="140">
        <f>J351/درآمدها!$F$12</f>
        <v>0</v>
      </c>
      <c r="N351" s="29">
        <v>0</v>
      </c>
      <c r="P351" s="29">
        <v>0</v>
      </c>
      <c r="R351" s="29">
        <v>-5784047</v>
      </c>
      <c r="T351" s="29">
        <f t="shared" si="26"/>
        <v>-5784047</v>
      </c>
      <c r="V351" s="134">
        <f>T351/درآمدها!$F$12</f>
        <v>-1.8843970758678557E-5</v>
      </c>
    </row>
    <row r="352" spans="1:22" ht="18.75" x14ac:dyDescent="0.2">
      <c r="A352" s="185" t="s">
        <v>657</v>
      </c>
      <c r="B352" s="185"/>
      <c r="D352" s="29">
        <v>0</v>
      </c>
      <c r="F352" s="29">
        <v>0</v>
      </c>
      <c r="G352" s="29"/>
      <c r="H352" s="29">
        <v>0</v>
      </c>
      <c r="J352" s="29">
        <f t="shared" si="25"/>
        <v>0</v>
      </c>
      <c r="L352" s="140">
        <f>J352/درآمدها!$F$12</f>
        <v>0</v>
      </c>
      <c r="N352" s="29">
        <v>0</v>
      </c>
      <c r="P352" s="29">
        <v>0</v>
      </c>
      <c r="R352" s="29">
        <v>64773571</v>
      </c>
      <c r="T352" s="29">
        <f t="shared" si="26"/>
        <v>64773571</v>
      </c>
      <c r="V352" s="134">
        <f>T352/درآمدها!$F$12</f>
        <v>2.1102720601322731E-4</v>
      </c>
    </row>
    <row r="353" spans="1:22" ht="18.75" x14ac:dyDescent="0.2">
      <c r="A353" s="185" t="s">
        <v>658</v>
      </c>
      <c r="B353" s="185"/>
      <c r="D353" s="29">
        <v>0</v>
      </c>
      <c r="F353" s="29">
        <v>0</v>
      </c>
      <c r="G353" s="29"/>
      <c r="H353" s="29">
        <v>0</v>
      </c>
      <c r="J353" s="29">
        <f t="shared" si="25"/>
        <v>0</v>
      </c>
      <c r="L353" s="140">
        <f>J353/درآمدها!$F$12</f>
        <v>0</v>
      </c>
      <c r="N353" s="29">
        <v>0</v>
      </c>
      <c r="P353" s="29">
        <v>0</v>
      </c>
      <c r="R353" s="29">
        <v>-7514179</v>
      </c>
      <c r="T353" s="29">
        <f t="shared" si="26"/>
        <v>-7514179</v>
      </c>
      <c r="V353" s="134">
        <f>T353/درآمدها!$F$12</f>
        <v>-2.4480604903707815E-5</v>
      </c>
    </row>
    <row r="354" spans="1:22" ht="18.75" x14ac:dyDescent="0.2">
      <c r="A354" s="185" t="s">
        <v>661</v>
      </c>
      <c r="B354" s="185"/>
      <c r="D354" s="29">
        <v>0</v>
      </c>
      <c r="F354" s="29">
        <v>0</v>
      </c>
      <c r="G354" s="29"/>
      <c r="H354" s="29">
        <v>0</v>
      </c>
      <c r="J354" s="29">
        <f t="shared" si="25"/>
        <v>0</v>
      </c>
      <c r="L354" s="140">
        <f>J354/درآمدها!$F$12</f>
        <v>0</v>
      </c>
      <c r="N354" s="29">
        <v>0</v>
      </c>
      <c r="P354" s="29">
        <v>0</v>
      </c>
      <c r="R354" s="29">
        <v>398692065</v>
      </c>
      <c r="T354" s="29">
        <f t="shared" si="26"/>
        <v>398692065</v>
      </c>
      <c r="V354" s="134">
        <f>T354/درآمدها!$F$12</f>
        <v>1.2989074284107944E-3</v>
      </c>
    </row>
    <row r="355" spans="1:22" ht="18.75" x14ac:dyDescent="0.2">
      <c r="A355" s="185" t="s">
        <v>662</v>
      </c>
      <c r="B355" s="185"/>
      <c r="D355" s="29">
        <v>0</v>
      </c>
      <c r="F355" s="29">
        <v>0</v>
      </c>
      <c r="G355" s="29"/>
      <c r="H355" s="29">
        <v>0</v>
      </c>
      <c r="J355" s="29">
        <f t="shared" si="25"/>
        <v>0</v>
      </c>
      <c r="L355" s="140">
        <f>J355/درآمدها!$F$12</f>
        <v>0</v>
      </c>
      <c r="N355" s="29">
        <v>0</v>
      </c>
      <c r="P355" s="29">
        <v>0</v>
      </c>
      <c r="R355" s="29">
        <v>840019999</v>
      </c>
      <c r="T355" s="29">
        <f t="shared" si="26"/>
        <v>840019999</v>
      </c>
      <c r="V355" s="134">
        <f>T355/درآمدها!$F$12</f>
        <v>2.7367191687517737E-3</v>
      </c>
    </row>
    <row r="356" spans="1:22" ht="18.75" x14ac:dyDescent="0.2">
      <c r="A356" s="185" t="s">
        <v>663</v>
      </c>
      <c r="B356" s="185"/>
      <c r="D356" s="29">
        <v>0</v>
      </c>
      <c r="F356" s="29">
        <v>0</v>
      </c>
      <c r="G356" s="29"/>
      <c r="H356" s="29">
        <v>0</v>
      </c>
      <c r="J356" s="29">
        <f t="shared" si="25"/>
        <v>0</v>
      </c>
      <c r="L356" s="140">
        <f>J356/درآمدها!$F$12</f>
        <v>0</v>
      </c>
      <c r="N356" s="29">
        <v>0</v>
      </c>
      <c r="P356" s="29">
        <v>0</v>
      </c>
      <c r="R356" s="29">
        <v>-1149505630</v>
      </c>
      <c r="T356" s="29">
        <f t="shared" si="26"/>
        <v>-1149505630</v>
      </c>
      <c r="V356" s="134">
        <f>T356/درآمدها!$F$12</f>
        <v>-3.7449990428252695E-3</v>
      </c>
    </row>
    <row r="357" spans="1:22" ht="18.75" x14ac:dyDescent="0.2">
      <c r="A357" s="185" t="s">
        <v>664</v>
      </c>
      <c r="B357" s="185"/>
      <c r="D357" s="29">
        <v>0</v>
      </c>
      <c r="F357" s="29">
        <v>0</v>
      </c>
      <c r="G357" s="29"/>
      <c r="H357" s="29">
        <v>0</v>
      </c>
      <c r="J357" s="29">
        <f t="shared" si="25"/>
        <v>0</v>
      </c>
      <c r="L357" s="140">
        <f>J357/درآمدها!$F$12</f>
        <v>0</v>
      </c>
      <c r="N357" s="29">
        <v>0</v>
      </c>
      <c r="P357" s="29">
        <v>0</v>
      </c>
      <c r="R357" s="29">
        <v>-10959068617</v>
      </c>
      <c r="T357" s="29">
        <f t="shared" si="26"/>
        <v>-10959068617</v>
      </c>
      <c r="V357" s="134">
        <f>T357/درآمدها!$F$12</f>
        <v>-3.5703784661691003E-2</v>
      </c>
    </row>
    <row r="358" spans="1:22" ht="18.75" x14ac:dyDescent="0.2">
      <c r="A358" s="185" t="s">
        <v>665</v>
      </c>
      <c r="B358" s="185"/>
      <c r="D358" s="29">
        <v>0</v>
      </c>
      <c r="F358" s="29">
        <v>0</v>
      </c>
      <c r="G358" s="29"/>
      <c r="H358" s="29">
        <v>0</v>
      </c>
      <c r="J358" s="29">
        <f t="shared" si="25"/>
        <v>0</v>
      </c>
      <c r="L358" s="140">
        <f>J358/درآمدها!$F$12</f>
        <v>0</v>
      </c>
      <c r="N358" s="29">
        <v>0</v>
      </c>
      <c r="P358" s="29">
        <v>0</v>
      </c>
      <c r="R358" s="29">
        <v>1329754372</v>
      </c>
      <c r="T358" s="29">
        <f t="shared" si="26"/>
        <v>1329754372</v>
      </c>
      <c r="V358" s="134">
        <f>T358/درآمدها!$F$12</f>
        <v>4.3322352847743051E-3</v>
      </c>
    </row>
    <row r="359" spans="1:22" ht="18.75" x14ac:dyDescent="0.2">
      <c r="A359" s="185" t="s">
        <v>666</v>
      </c>
      <c r="B359" s="185"/>
      <c r="D359" s="29">
        <v>0</v>
      </c>
      <c r="F359" s="29">
        <v>0</v>
      </c>
      <c r="G359" s="29"/>
      <c r="H359" s="29">
        <v>0</v>
      </c>
      <c r="J359" s="29">
        <f t="shared" si="25"/>
        <v>0</v>
      </c>
      <c r="L359" s="140">
        <f>J359/درآمدها!$F$12</f>
        <v>0</v>
      </c>
      <c r="N359" s="29">
        <v>0</v>
      </c>
      <c r="P359" s="29">
        <v>0</v>
      </c>
      <c r="R359" s="29">
        <v>-4458759314</v>
      </c>
      <c r="T359" s="29">
        <f t="shared" si="26"/>
        <v>-4458759314</v>
      </c>
      <c r="V359" s="134">
        <f>T359/درآمدها!$F$12</f>
        <v>-1.4526287586010567E-2</v>
      </c>
    </row>
    <row r="360" spans="1:22" ht="18.75" x14ac:dyDescent="0.2">
      <c r="A360" s="185" t="s">
        <v>667</v>
      </c>
      <c r="B360" s="185"/>
      <c r="D360" s="29">
        <v>0</v>
      </c>
      <c r="F360" s="29">
        <v>0</v>
      </c>
      <c r="G360" s="29"/>
      <c r="H360" s="29">
        <v>0</v>
      </c>
      <c r="J360" s="29">
        <f t="shared" si="25"/>
        <v>0</v>
      </c>
      <c r="L360" s="140">
        <f>J360/درآمدها!$F$12</f>
        <v>0</v>
      </c>
      <c r="N360" s="29">
        <v>0</v>
      </c>
      <c r="P360" s="29">
        <v>0</v>
      </c>
      <c r="R360" s="29">
        <v>49016471</v>
      </c>
      <c r="T360" s="29">
        <f t="shared" si="26"/>
        <v>49016471</v>
      </c>
      <c r="V360" s="134">
        <f>T360/درآمدها!$F$12</f>
        <v>1.5969181201632964E-4</v>
      </c>
    </row>
    <row r="361" spans="1:22" ht="18.75" x14ac:dyDescent="0.2">
      <c r="A361" s="185" t="s">
        <v>668</v>
      </c>
      <c r="B361" s="185"/>
      <c r="D361" s="29">
        <v>0</v>
      </c>
      <c r="F361" s="29">
        <v>0</v>
      </c>
      <c r="G361" s="29"/>
      <c r="H361" s="29">
        <v>0</v>
      </c>
      <c r="J361" s="29">
        <f t="shared" si="25"/>
        <v>0</v>
      </c>
      <c r="L361" s="140">
        <f>J361/درآمدها!$F$12</f>
        <v>0</v>
      </c>
      <c r="N361" s="29">
        <v>0</v>
      </c>
      <c r="P361" s="29">
        <v>0</v>
      </c>
      <c r="R361" s="29">
        <v>602258</v>
      </c>
      <c r="T361" s="29">
        <f t="shared" si="26"/>
        <v>602258</v>
      </c>
      <c r="V361" s="134">
        <f>T361/درآمدها!$F$12</f>
        <v>1.9621092534656494E-6</v>
      </c>
    </row>
    <row r="362" spans="1:22" ht="18.75" x14ac:dyDescent="0.2">
      <c r="A362" s="185" t="s">
        <v>669</v>
      </c>
      <c r="B362" s="185"/>
      <c r="D362" s="29">
        <v>0</v>
      </c>
      <c r="F362" s="29">
        <v>0</v>
      </c>
      <c r="G362" s="29"/>
      <c r="H362" s="29">
        <v>0</v>
      </c>
      <c r="J362" s="29">
        <f t="shared" si="25"/>
        <v>0</v>
      </c>
      <c r="L362" s="140">
        <f>J362/درآمدها!$F$12</f>
        <v>0</v>
      </c>
      <c r="N362" s="29">
        <v>0</v>
      </c>
      <c r="P362" s="29">
        <v>0</v>
      </c>
      <c r="R362" s="29">
        <v>26220785</v>
      </c>
      <c r="T362" s="29">
        <f t="shared" si="26"/>
        <v>26220785</v>
      </c>
      <c r="V362" s="134">
        <f>T362/درآمدها!$F$12</f>
        <v>8.5425257749391955E-5</v>
      </c>
    </row>
    <row r="363" spans="1:22" ht="18.75" x14ac:dyDescent="0.2">
      <c r="A363" s="185" t="s">
        <v>670</v>
      </c>
      <c r="B363" s="185"/>
      <c r="D363" s="29">
        <v>0</v>
      </c>
      <c r="F363" s="29">
        <v>0</v>
      </c>
      <c r="G363" s="29"/>
      <c r="H363" s="29">
        <v>0</v>
      </c>
      <c r="J363" s="29">
        <f t="shared" si="25"/>
        <v>0</v>
      </c>
      <c r="L363" s="140">
        <f>J363/درآمدها!$F$12</f>
        <v>0</v>
      </c>
      <c r="N363" s="29">
        <v>0</v>
      </c>
      <c r="P363" s="29">
        <v>0</v>
      </c>
      <c r="R363" s="29">
        <v>38230855</v>
      </c>
      <c r="T363" s="29">
        <f t="shared" si="26"/>
        <v>38230855</v>
      </c>
      <c r="V363" s="134">
        <f>T363/درآمدها!$F$12</f>
        <v>1.2455312235520907E-4</v>
      </c>
    </row>
    <row r="364" spans="1:22" ht="18.75" x14ac:dyDescent="0.2">
      <c r="A364" s="185" t="s">
        <v>671</v>
      </c>
      <c r="B364" s="185"/>
      <c r="D364" s="29">
        <v>0</v>
      </c>
      <c r="F364" s="29">
        <v>0</v>
      </c>
      <c r="G364" s="29"/>
      <c r="H364" s="29">
        <v>0</v>
      </c>
      <c r="J364" s="29">
        <f t="shared" si="25"/>
        <v>0</v>
      </c>
      <c r="L364" s="140">
        <f>J364/درآمدها!$F$12</f>
        <v>0</v>
      </c>
      <c r="N364" s="29">
        <v>0</v>
      </c>
      <c r="P364" s="29">
        <v>0</v>
      </c>
      <c r="R364" s="29">
        <v>27150281</v>
      </c>
      <c r="T364" s="29">
        <f t="shared" si="26"/>
        <v>27150281</v>
      </c>
      <c r="V364" s="134">
        <f>T364/درآمدها!$F$12</f>
        <v>8.8453482700591129E-5</v>
      </c>
    </row>
    <row r="365" spans="1:22" ht="18.75" x14ac:dyDescent="0.2">
      <c r="A365" s="185" t="s">
        <v>672</v>
      </c>
      <c r="B365" s="185"/>
      <c r="D365" s="29">
        <v>0</v>
      </c>
      <c r="F365" s="29">
        <v>0</v>
      </c>
      <c r="G365" s="29"/>
      <c r="H365" s="29">
        <v>0</v>
      </c>
      <c r="J365" s="29">
        <f t="shared" si="25"/>
        <v>0</v>
      </c>
      <c r="L365" s="140">
        <f>J365/درآمدها!$F$12</f>
        <v>0</v>
      </c>
      <c r="N365" s="29">
        <v>0</v>
      </c>
      <c r="P365" s="29">
        <v>0</v>
      </c>
      <c r="R365" s="29">
        <v>96399121</v>
      </c>
      <c r="T365" s="29">
        <f t="shared" si="26"/>
        <v>96399121</v>
      </c>
      <c r="V365" s="134">
        <f>T365/درآمدها!$F$12</f>
        <v>3.1406076355989431E-4</v>
      </c>
    </row>
    <row r="366" spans="1:22" ht="18.75" x14ac:dyDescent="0.2">
      <c r="A366" s="185" t="s">
        <v>673</v>
      </c>
      <c r="B366" s="185"/>
      <c r="D366" s="29">
        <v>0</v>
      </c>
      <c r="F366" s="29">
        <v>0</v>
      </c>
      <c r="G366" s="29"/>
      <c r="H366" s="29">
        <v>0</v>
      </c>
      <c r="J366" s="29">
        <f t="shared" si="25"/>
        <v>0</v>
      </c>
      <c r="L366" s="140">
        <f>J366/درآمدها!$F$12</f>
        <v>0</v>
      </c>
      <c r="N366" s="29">
        <v>0</v>
      </c>
      <c r="P366" s="29">
        <v>0</v>
      </c>
      <c r="R366" s="29">
        <v>18965168767</v>
      </c>
      <c r="T366" s="29">
        <f t="shared" si="26"/>
        <v>18965168767</v>
      </c>
      <c r="V366" s="134">
        <f>T366/درآمدها!$F$12</f>
        <v>6.178703002910451E-2</v>
      </c>
    </row>
    <row r="367" spans="1:22" ht="18.75" x14ac:dyDescent="0.2">
      <c r="A367" s="185" t="s">
        <v>674</v>
      </c>
      <c r="B367" s="185"/>
      <c r="D367" s="29">
        <v>0</v>
      </c>
      <c r="F367" s="29">
        <v>0</v>
      </c>
      <c r="G367" s="29"/>
      <c r="H367" s="29">
        <v>0</v>
      </c>
      <c r="J367" s="29">
        <f t="shared" si="25"/>
        <v>0</v>
      </c>
      <c r="L367" s="140">
        <f>J367/درآمدها!$F$12</f>
        <v>0</v>
      </c>
      <c r="N367" s="29">
        <v>0</v>
      </c>
      <c r="P367" s="29">
        <v>0</v>
      </c>
      <c r="R367" s="29">
        <v>5772919289</v>
      </c>
      <c r="T367" s="29">
        <f t="shared" si="26"/>
        <v>5772919289</v>
      </c>
      <c r="V367" s="134">
        <f>T367/درآمدها!$F$12</f>
        <v>1.8807717550380798E-2</v>
      </c>
    </row>
    <row r="368" spans="1:22" ht="18.75" x14ac:dyDescent="0.2">
      <c r="A368" s="185" t="s">
        <v>675</v>
      </c>
      <c r="B368" s="185"/>
      <c r="D368" s="29">
        <v>0</v>
      </c>
      <c r="F368" s="29">
        <v>0</v>
      </c>
      <c r="G368" s="29"/>
      <c r="H368" s="29">
        <v>0</v>
      </c>
      <c r="J368" s="29">
        <f t="shared" si="25"/>
        <v>0</v>
      </c>
      <c r="L368" s="140">
        <f>J368/درآمدها!$F$12</f>
        <v>0</v>
      </c>
      <c r="N368" s="29">
        <v>0</v>
      </c>
      <c r="P368" s="29">
        <v>0</v>
      </c>
      <c r="R368" s="29">
        <v>6988676296</v>
      </c>
      <c r="T368" s="29">
        <f t="shared" si="26"/>
        <v>6988676296</v>
      </c>
      <c r="V368" s="134">
        <f>T368/درآمدها!$F$12</f>
        <v>2.2768558375077859E-2</v>
      </c>
    </row>
    <row r="369" spans="1:22" ht="18.75" x14ac:dyDescent="0.2">
      <c r="A369" s="185" t="s">
        <v>676</v>
      </c>
      <c r="B369" s="185"/>
      <c r="D369" s="29">
        <v>0</v>
      </c>
      <c r="F369" s="29">
        <v>0</v>
      </c>
      <c r="G369" s="29"/>
      <c r="H369" s="29">
        <v>0</v>
      </c>
      <c r="J369" s="29">
        <f t="shared" si="25"/>
        <v>0</v>
      </c>
      <c r="L369" s="140">
        <f>J369/درآمدها!$F$12</f>
        <v>0</v>
      </c>
      <c r="N369" s="29">
        <v>0</v>
      </c>
      <c r="P369" s="29">
        <v>0</v>
      </c>
      <c r="R369" s="29">
        <v>1782020640</v>
      </c>
      <c r="T369" s="29">
        <f t="shared" si="26"/>
        <v>1782020640</v>
      </c>
      <c r="V369" s="134">
        <f>T369/درآمدها!$F$12</f>
        <v>5.8056832580236032E-3</v>
      </c>
    </row>
    <row r="370" spans="1:22" ht="18.75" x14ac:dyDescent="0.2">
      <c r="A370" s="8"/>
      <c r="B370" s="8"/>
      <c r="D370" s="146">
        <f>SUM(D333:D369)</f>
        <v>111927000000</v>
      </c>
      <c r="F370" s="146">
        <f>SUM(F333:F369)</f>
        <v>-520505425854</v>
      </c>
      <c r="G370" s="29"/>
      <c r="H370" s="146">
        <f>SUM(H333:H369)</f>
        <v>1096102963</v>
      </c>
      <c r="J370" s="146">
        <f>SUM(J333:J369)</f>
        <v>-407482322891</v>
      </c>
      <c r="L370" s="146">
        <f>SUM(L333:L369)</f>
        <v>-1.32754539809867</v>
      </c>
      <c r="N370" s="146">
        <f>SUM(N333:N369)</f>
        <v>157990443550</v>
      </c>
      <c r="P370" s="146">
        <f>SUM(P333:P369)</f>
        <v>-454953608170</v>
      </c>
      <c r="R370" s="146">
        <f>SUM(R333:R369)</f>
        <v>152548908475</v>
      </c>
      <c r="T370" s="146">
        <f>SUM(T333:T369)</f>
        <v>-144414256145</v>
      </c>
      <c r="V370" s="147">
        <f>SUM(V333:V369)</f>
        <v>-0.47049030202083247</v>
      </c>
    </row>
    <row r="371" spans="1:22" ht="18.75" x14ac:dyDescent="0.2">
      <c r="A371" s="199">
        <f>A325+1</f>
        <v>17</v>
      </c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</row>
    <row r="372" spans="1:22" ht="18.75" customHeight="1" x14ac:dyDescent="0.2">
      <c r="A372" s="178" t="s">
        <v>0</v>
      </c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  <c r="L372" s="178"/>
      <c r="M372" s="178"/>
      <c r="N372" s="178"/>
      <c r="O372" s="178"/>
      <c r="P372" s="178"/>
      <c r="Q372" s="178"/>
      <c r="R372" s="178"/>
      <c r="S372" s="178"/>
      <c r="T372" s="178"/>
      <c r="U372" s="178"/>
      <c r="V372" s="178"/>
    </row>
    <row r="373" spans="1:22" ht="18.75" customHeight="1" x14ac:dyDescent="0.2">
      <c r="A373" s="178" t="s">
        <v>262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8"/>
    </row>
    <row r="374" spans="1:22" ht="18.75" customHeight="1" x14ac:dyDescent="0.2">
      <c r="A374" s="178" t="s">
        <v>2</v>
      </c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8"/>
    </row>
    <row r="375" spans="1:22" ht="24" x14ac:dyDescent="0.2">
      <c r="A375" s="1" t="s">
        <v>277</v>
      </c>
      <c r="B375" s="179" t="s">
        <v>278</v>
      </c>
      <c r="C375" s="179"/>
      <c r="D375" s="179"/>
      <c r="E375" s="179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</row>
    <row r="376" spans="1:22" ht="21" x14ac:dyDescent="0.2">
      <c r="D376" s="200" t="s">
        <v>279</v>
      </c>
      <c r="E376" s="200"/>
      <c r="F376" s="200"/>
      <c r="G376" s="200"/>
      <c r="H376" s="200"/>
      <c r="I376" s="200"/>
      <c r="J376" s="200"/>
      <c r="K376" s="200"/>
      <c r="L376" s="200"/>
      <c r="N376" s="191" t="s">
        <v>280</v>
      </c>
      <c r="O376" s="191"/>
      <c r="P376" s="191"/>
      <c r="Q376" s="191"/>
      <c r="R376" s="191"/>
      <c r="S376" s="191"/>
      <c r="T376" s="191"/>
      <c r="U376" s="191"/>
      <c r="V376" s="191"/>
    </row>
    <row r="377" spans="1:22" ht="21" x14ac:dyDescent="0.2">
      <c r="D377" s="35"/>
      <c r="E377" s="35"/>
      <c r="F377" s="35"/>
      <c r="G377" s="35"/>
      <c r="H377" s="35"/>
      <c r="I377" s="35"/>
      <c r="J377" s="201" t="s">
        <v>62</v>
      </c>
      <c r="K377" s="201"/>
      <c r="L377" s="201"/>
      <c r="N377" s="35"/>
      <c r="O377" s="35"/>
      <c r="P377" s="35"/>
      <c r="Q377" s="35"/>
      <c r="R377" s="61"/>
      <c r="S377" s="35"/>
      <c r="T377" s="181" t="s">
        <v>62</v>
      </c>
      <c r="U377" s="181"/>
      <c r="V377" s="181"/>
    </row>
    <row r="378" spans="1:22" ht="37.5" x14ac:dyDescent="0.2">
      <c r="A378" s="191" t="s">
        <v>281</v>
      </c>
      <c r="B378" s="191"/>
      <c r="D378" s="36" t="s">
        <v>282</v>
      </c>
      <c r="F378" s="36" t="s">
        <v>283</v>
      </c>
      <c r="H378" s="36" t="s">
        <v>284</v>
      </c>
      <c r="J378" s="37" t="s">
        <v>249</v>
      </c>
      <c r="K378" s="35"/>
      <c r="L378" s="142" t="s">
        <v>267</v>
      </c>
      <c r="N378" s="36" t="s">
        <v>282</v>
      </c>
      <c r="P378" s="36" t="s">
        <v>283</v>
      </c>
      <c r="R378" s="36" t="s">
        <v>284</v>
      </c>
      <c r="T378" s="37" t="s">
        <v>249</v>
      </c>
      <c r="U378" s="3"/>
      <c r="V378" s="142" t="s">
        <v>267</v>
      </c>
    </row>
    <row r="379" spans="1:22" ht="18.75" x14ac:dyDescent="0.2">
      <c r="A379" s="183" t="s">
        <v>730</v>
      </c>
      <c r="B379" s="183"/>
      <c r="D379" s="24">
        <f>D370</f>
        <v>111927000000</v>
      </c>
      <c r="F379" s="24">
        <f>F370</f>
        <v>-520505425854</v>
      </c>
      <c r="H379" s="24">
        <f>H370</f>
        <v>1096102963</v>
      </c>
      <c r="J379" s="24">
        <f>J370</f>
        <v>-407482322891</v>
      </c>
      <c r="L379" s="24">
        <f>L370</f>
        <v>-1.32754539809867</v>
      </c>
      <c r="N379" s="24">
        <f>N370</f>
        <v>157990443550</v>
      </c>
      <c r="P379" s="24">
        <f>P370</f>
        <v>-454953608170</v>
      </c>
      <c r="R379" s="24">
        <f>R370</f>
        <v>152548908475</v>
      </c>
      <c r="T379" s="24">
        <f>T370</f>
        <v>-144414256145</v>
      </c>
      <c r="V379" s="148">
        <f>V370</f>
        <v>-0.47049030202083247</v>
      </c>
    </row>
    <row r="380" spans="1:22" ht="18.75" x14ac:dyDescent="0.2">
      <c r="A380" s="185" t="s">
        <v>677</v>
      </c>
      <c r="B380" s="185"/>
      <c r="D380" s="29">
        <v>0</v>
      </c>
      <c r="F380" s="29">
        <v>0</v>
      </c>
      <c r="G380" s="29"/>
      <c r="H380" s="29">
        <v>0</v>
      </c>
      <c r="J380" s="29">
        <f t="shared" ref="J380:J415" si="27">D380+F380+H380</f>
        <v>0</v>
      </c>
      <c r="L380" s="140">
        <f>J380/درآمدها!$F$12</f>
        <v>0</v>
      </c>
      <c r="N380" s="29">
        <v>0</v>
      </c>
      <c r="P380" s="29">
        <v>0</v>
      </c>
      <c r="R380" s="29">
        <v>10526066</v>
      </c>
      <c r="T380" s="29">
        <f t="shared" ref="T380:T415" si="28">N380+P380+R380</f>
        <v>10526066</v>
      </c>
      <c r="V380" s="134">
        <f>T380/درآمدها!$F$12</f>
        <v>3.429309615013857E-5</v>
      </c>
    </row>
    <row r="381" spans="1:22" ht="18.75" x14ac:dyDescent="0.2">
      <c r="A381" s="185" t="s">
        <v>678</v>
      </c>
      <c r="B381" s="185"/>
      <c r="D381" s="29">
        <v>0</v>
      </c>
      <c r="F381" s="29">
        <v>0</v>
      </c>
      <c r="G381" s="29"/>
      <c r="H381" s="29">
        <v>0</v>
      </c>
      <c r="J381" s="29">
        <f t="shared" si="27"/>
        <v>0</v>
      </c>
      <c r="L381" s="140">
        <f>J381/درآمدها!$F$12</f>
        <v>0</v>
      </c>
      <c r="N381" s="29">
        <v>0</v>
      </c>
      <c r="P381" s="29">
        <v>0</v>
      </c>
      <c r="R381" s="29">
        <v>7825220</v>
      </c>
      <c r="T381" s="29">
        <f t="shared" si="28"/>
        <v>7825220</v>
      </c>
      <c r="V381" s="134">
        <f>T381/درآمدها!$F$12</f>
        <v>2.5493952047800894E-5</v>
      </c>
    </row>
    <row r="382" spans="1:22" ht="18.75" x14ac:dyDescent="0.2">
      <c r="A382" s="185" t="s">
        <v>679</v>
      </c>
      <c r="B382" s="185"/>
      <c r="D382" s="29">
        <v>0</v>
      </c>
      <c r="F382" s="29">
        <v>0</v>
      </c>
      <c r="G382" s="29"/>
      <c r="H382" s="29">
        <v>0</v>
      </c>
      <c r="J382" s="29">
        <f t="shared" si="27"/>
        <v>0</v>
      </c>
      <c r="L382" s="140">
        <f>J382/درآمدها!$F$12</f>
        <v>0</v>
      </c>
      <c r="N382" s="29">
        <v>0</v>
      </c>
      <c r="P382" s="29">
        <v>0</v>
      </c>
      <c r="R382" s="29">
        <v>2298409</v>
      </c>
      <c r="T382" s="29">
        <f t="shared" si="28"/>
        <v>2298409</v>
      </c>
      <c r="V382" s="134">
        <f>T382/درآمدها!$F$12</f>
        <v>7.4880359698812307E-6</v>
      </c>
    </row>
    <row r="383" spans="1:22" ht="18.75" x14ac:dyDescent="0.2">
      <c r="A383" s="185" t="s">
        <v>680</v>
      </c>
      <c r="B383" s="185"/>
      <c r="D383" s="29">
        <v>0</v>
      </c>
      <c r="F383" s="29">
        <v>0</v>
      </c>
      <c r="G383" s="29"/>
      <c r="H383" s="29">
        <v>0</v>
      </c>
      <c r="J383" s="29">
        <f t="shared" si="27"/>
        <v>0</v>
      </c>
      <c r="L383" s="140">
        <f>J383/درآمدها!$F$12</f>
        <v>0</v>
      </c>
      <c r="N383" s="29">
        <v>0</v>
      </c>
      <c r="P383" s="29">
        <v>0</v>
      </c>
      <c r="R383" s="29">
        <v>1277432388</v>
      </c>
      <c r="T383" s="29">
        <f t="shared" si="28"/>
        <v>1277432388</v>
      </c>
      <c r="V383" s="134">
        <f>T383/درآمدها!$F$12</f>
        <v>4.1617743710694122E-3</v>
      </c>
    </row>
    <row r="384" spans="1:22" ht="18.75" x14ac:dyDescent="0.2">
      <c r="A384" s="185" t="s">
        <v>681</v>
      </c>
      <c r="B384" s="185"/>
      <c r="D384" s="29">
        <v>0</v>
      </c>
      <c r="F384" s="29">
        <v>0</v>
      </c>
      <c r="G384" s="29"/>
      <c r="H384" s="29">
        <v>0</v>
      </c>
      <c r="J384" s="29">
        <f t="shared" si="27"/>
        <v>0</v>
      </c>
      <c r="L384" s="140">
        <f>J384/درآمدها!$F$12</f>
        <v>0</v>
      </c>
      <c r="N384" s="29">
        <v>0</v>
      </c>
      <c r="P384" s="29">
        <v>0</v>
      </c>
      <c r="R384" s="29">
        <v>5055569599</v>
      </c>
      <c r="T384" s="29">
        <f t="shared" si="28"/>
        <v>5055569599</v>
      </c>
      <c r="V384" s="134">
        <f>T384/درآمدها!$F$12</f>
        <v>1.6470648611952889E-2</v>
      </c>
    </row>
    <row r="385" spans="1:22" ht="18.75" x14ac:dyDescent="0.2">
      <c r="A385" s="185" t="s">
        <v>682</v>
      </c>
      <c r="B385" s="185"/>
      <c r="D385" s="29">
        <v>0</v>
      </c>
      <c r="F385" s="29">
        <v>0</v>
      </c>
      <c r="G385" s="29"/>
      <c r="H385" s="29">
        <v>0</v>
      </c>
      <c r="J385" s="29">
        <f t="shared" si="27"/>
        <v>0</v>
      </c>
      <c r="L385" s="140">
        <f>J385/درآمدها!$F$12</f>
        <v>0</v>
      </c>
      <c r="N385" s="29">
        <v>0</v>
      </c>
      <c r="P385" s="29">
        <v>0</v>
      </c>
      <c r="R385" s="29">
        <v>87582040</v>
      </c>
      <c r="T385" s="29">
        <f t="shared" si="28"/>
        <v>87582040</v>
      </c>
      <c r="V385" s="134">
        <f>T385/درآمدها!$F$12</f>
        <v>2.8533540628999308E-4</v>
      </c>
    </row>
    <row r="386" spans="1:22" ht="18.75" x14ac:dyDescent="0.2">
      <c r="A386" s="185" t="s">
        <v>683</v>
      </c>
      <c r="B386" s="185"/>
      <c r="D386" s="29">
        <v>0</v>
      </c>
      <c r="F386" s="29">
        <v>0</v>
      </c>
      <c r="G386" s="29"/>
      <c r="H386" s="29">
        <v>0</v>
      </c>
      <c r="J386" s="29">
        <f t="shared" si="27"/>
        <v>0</v>
      </c>
      <c r="L386" s="140">
        <f>J386/درآمدها!$F$12</f>
        <v>0</v>
      </c>
      <c r="N386" s="29">
        <v>0</v>
      </c>
      <c r="P386" s="29">
        <v>0</v>
      </c>
      <c r="R386" s="29">
        <v>98343054</v>
      </c>
      <c r="T386" s="29">
        <f t="shared" si="28"/>
        <v>98343054</v>
      </c>
      <c r="V386" s="134">
        <f>T386/درآمدها!$F$12</f>
        <v>3.2039394456773022E-4</v>
      </c>
    </row>
    <row r="387" spans="1:22" ht="18.75" x14ac:dyDescent="0.2">
      <c r="A387" s="185" t="s">
        <v>684</v>
      </c>
      <c r="B387" s="185"/>
      <c r="D387" s="29">
        <v>0</v>
      </c>
      <c r="F387" s="29">
        <v>0</v>
      </c>
      <c r="G387" s="29"/>
      <c r="H387" s="29">
        <v>0</v>
      </c>
      <c r="J387" s="29">
        <f t="shared" si="27"/>
        <v>0</v>
      </c>
      <c r="L387" s="140">
        <f>J387/درآمدها!$F$12</f>
        <v>0</v>
      </c>
      <c r="N387" s="29">
        <v>0</v>
      </c>
      <c r="P387" s="29">
        <v>0</v>
      </c>
      <c r="R387" s="29">
        <v>3919982</v>
      </c>
      <c r="T387" s="29">
        <f t="shared" si="28"/>
        <v>3919982</v>
      </c>
      <c r="V387" s="134">
        <f>T387/درآمدها!$F$12</f>
        <v>1.2770993420791063E-5</v>
      </c>
    </row>
    <row r="388" spans="1:22" ht="18.75" x14ac:dyDescent="0.2">
      <c r="A388" s="185" t="s">
        <v>685</v>
      </c>
      <c r="B388" s="185"/>
      <c r="D388" s="29">
        <v>0</v>
      </c>
      <c r="F388" s="29">
        <v>0</v>
      </c>
      <c r="G388" s="29"/>
      <c r="H388" s="29">
        <v>0</v>
      </c>
      <c r="J388" s="29">
        <f t="shared" si="27"/>
        <v>0</v>
      </c>
      <c r="L388" s="140">
        <f>J388/درآمدها!$F$12</f>
        <v>0</v>
      </c>
      <c r="N388" s="29">
        <v>0</v>
      </c>
      <c r="P388" s="29">
        <v>0</v>
      </c>
      <c r="R388" s="29">
        <v>198320</v>
      </c>
      <c r="T388" s="29">
        <f t="shared" si="28"/>
        <v>198320</v>
      </c>
      <c r="V388" s="134">
        <f>T388/درآمدها!$F$12</f>
        <v>6.4611098092064801E-7</v>
      </c>
    </row>
    <row r="389" spans="1:22" ht="18.75" x14ac:dyDescent="0.2">
      <c r="A389" s="185" t="s">
        <v>686</v>
      </c>
      <c r="B389" s="185"/>
      <c r="D389" s="29">
        <v>0</v>
      </c>
      <c r="F389" s="29">
        <v>0</v>
      </c>
      <c r="G389" s="29"/>
      <c r="H389" s="29">
        <v>0</v>
      </c>
      <c r="J389" s="29">
        <f t="shared" si="27"/>
        <v>0</v>
      </c>
      <c r="L389" s="140">
        <f>J389/درآمدها!$F$12</f>
        <v>0</v>
      </c>
      <c r="N389" s="29">
        <v>0</v>
      </c>
      <c r="P389" s="29">
        <v>0</v>
      </c>
      <c r="R389" s="29">
        <v>-93462420</v>
      </c>
      <c r="T389" s="29">
        <f t="shared" si="28"/>
        <v>-93462420</v>
      </c>
      <c r="V389" s="134">
        <f>T389/درآمدها!$F$12</f>
        <v>-3.0449322239520769E-4</v>
      </c>
    </row>
    <row r="390" spans="1:22" ht="18.75" x14ac:dyDescent="0.2">
      <c r="A390" s="185" t="s">
        <v>687</v>
      </c>
      <c r="B390" s="185"/>
      <c r="D390" s="29">
        <v>0</v>
      </c>
      <c r="F390" s="69">
        <v>0</v>
      </c>
      <c r="G390" s="69"/>
      <c r="H390" s="69">
        <v>0</v>
      </c>
      <c r="I390" s="149"/>
      <c r="J390" s="69">
        <f t="shared" si="27"/>
        <v>0</v>
      </c>
      <c r="K390" s="149"/>
      <c r="L390" s="150">
        <f>J390/درآمدها!$F$12</f>
        <v>0</v>
      </c>
      <c r="M390" s="149"/>
      <c r="N390" s="69">
        <v>0</v>
      </c>
      <c r="P390" s="29">
        <v>0</v>
      </c>
      <c r="R390" s="29">
        <v>-7647539</v>
      </c>
      <c r="T390" s="29">
        <f t="shared" si="28"/>
        <v>-7647539</v>
      </c>
      <c r="V390" s="134">
        <f>T390/درآمدها!$F$12</f>
        <v>-2.4915081307578215E-5</v>
      </c>
    </row>
    <row r="391" spans="1:22" ht="18.75" x14ac:dyDescent="0.2">
      <c r="A391" s="185" t="s">
        <v>688</v>
      </c>
      <c r="B391" s="185"/>
      <c r="D391" s="29">
        <v>0</v>
      </c>
      <c r="F391" s="69">
        <v>0</v>
      </c>
      <c r="G391" s="69"/>
      <c r="H391" s="69">
        <v>0</v>
      </c>
      <c r="I391" s="149"/>
      <c r="J391" s="69">
        <f t="shared" si="27"/>
        <v>0</v>
      </c>
      <c r="K391" s="149"/>
      <c r="L391" s="150">
        <f>J391/درآمدها!$F$12</f>
        <v>0</v>
      </c>
      <c r="M391" s="149"/>
      <c r="N391" s="69">
        <v>0</v>
      </c>
      <c r="P391" s="29">
        <v>0</v>
      </c>
      <c r="R391" s="29">
        <v>-61847615</v>
      </c>
      <c r="T391" s="29">
        <f t="shared" si="28"/>
        <v>-61847615</v>
      </c>
      <c r="V391" s="134">
        <f>T391/درآمدها!$F$12</f>
        <v>-2.0149467121446441E-4</v>
      </c>
    </row>
    <row r="392" spans="1:22" ht="18.75" x14ac:dyDescent="0.2">
      <c r="A392" s="185" t="s">
        <v>28</v>
      </c>
      <c r="B392" s="185"/>
      <c r="D392" s="29">
        <v>0</v>
      </c>
      <c r="F392" s="69">
        <f>VLOOKUP(A392,'[2]تحقق نیافته 6 ستون'!$C:$K,9,0)</f>
        <v>250579</v>
      </c>
      <c r="G392" s="69"/>
      <c r="H392" s="69">
        <v>-450321</v>
      </c>
      <c r="I392" s="149"/>
      <c r="J392" s="69">
        <f t="shared" si="27"/>
        <v>-199742</v>
      </c>
      <c r="K392" s="149"/>
      <c r="L392" s="150">
        <f>J392/درآمدها!$F$12</f>
        <v>-6.507437452150669E-7</v>
      </c>
      <c r="M392" s="149"/>
      <c r="N392" s="69">
        <v>0</v>
      </c>
      <c r="P392" s="29">
        <v>0</v>
      </c>
      <c r="R392" s="29">
        <v>-450321</v>
      </c>
      <c r="T392" s="29">
        <f t="shared" si="28"/>
        <v>-450321</v>
      </c>
      <c r="V392" s="134">
        <f>T392/درآمدها!$F$12</f>
        <v>-1.4671104429163328E-6</v>
      </c>
    </row>
    <row r="393" spans="1:22" ht="18.75" x14ac:dyDescent="0.2">
      <c r="A393" s="185" t="s">
        <v>30</v>
      </c>
      <c r="B393" s="185"/>
      <c r="D393" s="29">
        <v>0</v>
      </c>
      <c r="F393" s="69">
        <f>VLOOKUP(A393,'[2]تحقق نیافته 6 ستون'!$C:$K,9,0)</f>
        <v>1352300419</v>
      </c>
      <c r="G393" s="69"/>
      <c r="H393" s="69">
        <v>-1292244116</v>
      </c>
      <c r="I393" s="149"/>
      <c r="J393" s="69">
        <f t="shared" si="27"/>
        <v>60056303</v>
      </c>
      <c r="K393" s="149"/>
      <c r="L393" s="150">
        <f>J393/درآمدها!$F$12</f>
        <v>1.9565871743544602E-4</v>
      </c>
      <c r="M393" s="149"/>
      <c r="N393" s="69">
        <v>0</v>
      </c>
      <c r="P393" s="29">
        <v>0</v>
      </c>
      <c r="R393" s="29">
        <v>-1292244405</v>
      </c>
      <c r="T393" s="29">
        <f t="shared" si="28"/>
        <v>-1292244405</v>
      </c>
      <c r="V393" s="134">
        <f>T393/درآمدها!$F$12</f>
        <v>-4.2100307588935513E-3</v>
      </c>
    </row>
    <row r="394" spans="1:22" ht="18.75" x14ac:dyDescent="0.2">
      <c r="A394" s="185" t="s">
        <v>32</v>
      </c>
      <c r="B394" s="185"/>
      <c r="D394" s="29">
        <v>0</v>
      </c>
      <c r="F394" s="69">
        <f>VLOOKUP(A394,'[2]تحقق نیافته 6 ستون'!$C:$K,9,0)</f>
        <v>2620355598</v>
      </c>
      <c r="G394" s="69"/>
      <c r="H394" s="69">
        <v>-3121279901</v>
      </c>
      <c r="I394" s="149"/>
      <c r="J394" s="69">
        <f t="shared" si="27"/>
        <v>-500924303</v>
      </c>
      <c r="K394" s="149"/>
      <c r="L394" s="150">
        <f>J394/درآمدها!$F$12</f>
        <v>-1.6319720289346606E-3</v>
      </c>
      <c r="M394" s="149"/>
      <c r="N394" s="69">
        <v>0</v>
      </c>
      <c r="P394" s="29">
        <v>0</v>
      </c>
      <c r="R394" s="29">
        <v>-3121660494</v>
      </c>
      <c r="T394" s="29">
        <f t="shared" si="28"/>
        <v>-3121660494</v>
      </c>
      <c r="V394" s="134">
        <f>T394/درآمدها!$F$12</f>
        <v>-1.017012466659729E-2</v>
      </c>
    </row>
    <row r="395" spans="1:22" ht="18.75" x14ac:dyDescent="0.2">
      <c r="A395" s="185" t="s">
        <v>22</v>
      </c>
      <c r="B395" s="185"/>
      <c r="D395" s="29">
        <v>0</v>
      </c>
      <c r="F395" s="69">
        <f>VLOOKUP(A395,'[2]تحقق نیافته 6 ستون'!$C:$K,9,0)</f>
        <v>1235196420</v>
      </c>
      <c r="G395" s="69"/>
      <c r="H395" s="69">
        <v>-1508464299</v>
      </c>
      <c r="I395" s="149"/>
      <c r="J395" s="69">
        <f t="shared" si="27"/>
        <v>-273267879</v>
      </c>
      <c r="K395" s="149"/>
      <c r="L395" s="150">
        <f>J395/درآمدها!$F$12</f>
        <v>-8.9028528315245536E-4</v>
      </c>
      <c r="M395" s="149"/>
      <c r="N395" s="69">
        <v>0</v>
      </c>
      <c r="P395" s="29">
        <v>0</v>
      </c>
      <c r="R395" s="29">
        <v>-1506465200</v>
      </c>
      <c r="T395" s="29">
        <f t="shared" si="28"/>
        <v>-1506465200</v>
      </c>
      <c r="V395" s="134">
        <f>T395/درآمدها!$F$12</f>
        <v>-4.9079452808330993E-3</v>
      </c>
    </row>
    <row r="396" spans="1:22" ht="18.75" x14ac:dyDescent="0.2">
      <c r="A396" s="185" t="s">
        <v>689</v>
      </c>
      <c r="B396" s="185"/>
      <c r="D396" s="29">
        <v>0</v>
      </c>
      <c r="F396" s="69">
        <v>0</v>
      </c>
      <c r="G396" s="69"/>
      <c r="H396" s="69">
        <v>0</v>
      </c>
      <c r="I396" s="149"/>
      <c r="J396" s="69">
        <f t="shared" si="27"/>
        <v>0</v>
      </c>
      <c r="K396" s="149"/>
      <c r="L396" s="150">
        <f>J396/درآمدها!$F$12</f>
        <v>0</v>
      </c>
      <c r="M396" s="149"/>
      <c r="N396" s="69">
        <v>0</v>
      </c>
      <c r="P396" s="29">
        <v>0</v>
      </c>
      <c r="R396" s="29">
        <v>500000</v>
      </c>
      <c r="T396" s="29">
        <f t="shared" si="28"/>
        <v>500000</v>
      </c>
      <c r="V396" s="134">
        <f>T396/درآمدها!$F$12</f>
        <v>1.6289607223695241E-6</v>
      </c>
    </row>
    <row r="397" spans="1:22" ht="18.75" x14ac:dyDescent="0.2">
      <c r="A397" s="185" t="s">
        <v>690</v>
      </c>
      <c r="B397" s="185"/>
      <c r="D397" s="29">
        <v>0</v>
      </c>
      <c r="F397" s="69">
        <v>0</v>
      </c>
      <c r="G397" s="69"/>
      <c r="H397" s="69">
        <v>0</v>
      </c>
      <c r="I397" s="149"/>
      <c r="J397" s="69">
        <f t="shared" si="27"/>
        <v>0</v>
      </c>
      <c r="K397" s="149"/>
      <c r="L397" s="150">
        <f>J397/درآمدها!$F$12</f>
        <v>0</v>
      </c>
      <c r="M397" s="149"/>
      <c r="N397" s="69">
        <v>0</v>
      </c>
      <c r="P397" s="29">
        <v>0</v>
      </c>
      <c r="R397" s="29">
        <v>92169000</v>
      </c>
      <c r="T397" s="29">
        <f t="shared" si="28"/>
        <v>92169000</v>
      </c>
      <c r="V397" s="134">
        <f>T397/درآمدها!$F$12</f>
        <v>3.0027936164015329E-4</v>
      </c>
    </row>
    <row r="398" spans="1:22" ht="18.75" x14ac:dyDescent="0.2">
      <c r="A398" s="185" t="s">
        <v>691</v>
      </c>
      <c r="B398" s="185"/>
      <c r="D398" s="29">
        <v>0</v>
      </c>
      <c r="F398" s="69">
        <v>0</v>
      </c>
      <c r="G398" s="69"/>
      <c r="H398" s="69">
        <v>0</v>
      </c>
      <c r="I398" s="149"/>
      <c r="J398" s="69">
        <f t="shared" si="27"/>
        <v>0</v>
      </c>
      <c r="K398" s="149"/>
      <c r="L398" s="150">
        <f>J398/درآمدها!$F$12</f>
        <v>0</v>
      </c>
      <c r="M398" s="149"/>
      <c r="N398" s="69">
        <v>0</v>
      </c>
      <c r="P398" s="29">
        <v>0</v>
      </c>
      <c r="R398" s="29">
        <v>49820000</v>
      </c>
      <c r="T398" s="29">
        <f t="shared" si="28"/>
        <v>49820000</v>
      </c>
      <c r="V398" s="134">
        <f>T398/درآمدها!$F$12</f>
        <v>1.6230964637689937E-4</v>
      </c>
    </row>
    <row r="399" spans="1:22" ht="18.75" x14ac:dyDescent="0.2">
      <c r="A399" s="185" t="s">
        <v>692</v>
      </c>
      <c r="B399" s="185"/>
      <c r="D399" s="29">
        <v>0</v>
      </c>
      <c r="F399" s="69">
        <v>0</v>
      </c>
      <c r="G399" s="69"/>
      <c r="H399" s="69">
        <v>0</v>
      </c>
      <c r="I399" s="149"/>
      <c r="J399" s="69">
        <f t="shared" si="27"/>
        <v>0</v>
      </c>
      <c r="K399" s="149"/>
      <c r="L399" s="150">
        <f>J399/درآمدها!$F$12</f>
        <v>0</v>
      </c>
      <c r="M399" s="149"/>
      <c r="N399" s="69">
        <v>0</v>
      </c>
      <c r="P399" s="29">
        <v>0</v>
      </c>
      <c r="R399" s="29">
        <v>6000000</v>
      </c>
      <c r="T399" s="29">
        <f t="shared" si="28"/>
        <v>6000000</v>
      </c>
      <c r="V399" s="134">
        <f>T399/درآمدها!$F$12</f>
        <v>1.9547528668434287E-5</v>
      </c>
    </row>
    <row r="400" spans="1:22" ht="18.75" x14ac:dyDescent="0.2">
      <c r="A400" s="185" t="s">
        <v>693</v>
      </c>
      <c r="B400" s="185"/>
      <c r="D400" s="29">
        <v>0</v>
      </c>
      <c r="F400" s="69">
        <v>0</v>
      </c>
      <c r="G400" s="69"/>
      <c r="H400" s="69">
        <v>0</v>
      </c>
      <c r="I400" s="149"/>
      <c r="J400" s="69">
        <f t="shared" si="27"/>
        <v>0</v>
      </c>
      <c r="K400" s="149"/>
      <c r="L400" s="150">
        <f>J400/درآمدها!$F$12</f>
        <v>0</v>
      </c>
      <c r="M400" s="149"/>
      <c r="N400" s="69">
        <v>0</v>
      </c>
      <c r="P400" s="29">
        <v>0</v>
      </c>
      <c r="R400" s="29">
        <v>105619000</v>
      </c>
      <c r="T400" s="29">
        <f t="shared" si="28"/>
        <v>105619000</v>
      </c>
      <c r="V400" s="134">
        <f>T400/درآمدها!$F$12</f>
        <v>3.4409840507189349E-4</v>
      </c>
    </row>
    <row r="401" spans="1:22" ht="18.75" x14ac:dyDescent="0.2">
      <c r="A401" s="185" t="s">
        <v>694</v>
      </c>
      <c r="B401" s="185"/>
      <c r="D401" s="29">
        <v>0</v>
      </c>
      <c r="F401" s="69">
        <v>0</v>
      </c>
      <c r="G401" s="69"/>
      <c r="H401" s="69">
        <v>0</v>
      </c>
      <c r="I401" s="149"/>
      <c r="J401" s="69">
        <f t="shared" si="27"/>
        <v>0</v>
      </c>
      <c r="K401" s="149"/>
      <c r="L401" s="150">
        <f>J401/درآمدها!$F$12</f>
        <v>0</v>
      </c>
      <c r="M401" s="149"/>
      <c r="N401" s="69">
        <v>0</v>
      </c>
      <c r="P401" s="29">
        <v>0</v>
      </c>
      <c r="R401" s="29">
        <v>-174274469</v>
      </c>
      <c r="T401" s="29">
        <f t="shared" si="28"/>
        <v>-174274469</v>
      </c>
      <c r="V401" s="134">
        <f>T401/درآمدها!$F$12</f>
        <v>-5.6777252982561038E-4</v>
      </c>
    </row>
    <row r="402" spans="1:22" ht="18.75" x14ac:dyDescent="0.2">
      <c r="A402" s="185" t="s">
        <v>695</v>
      </c>
      <c r="B402" s="185"/>
      <c r="D402" s="29">
        <v>0</v>
      </c>
      <c r="F402" s="69">
        <v>0</v>
      </c>
      <c r="G402" s="69"/>
      <c r="H402" s="69">
        <v>0</v>
      </c>
      <c r="I402" s="149"/>
      <c r="J402" s="69">
        <f t="shared" si="27"/>
        <v>0</v>
      </c>
      <c r="K402" s="149"/>
      <c r="L402" s="150">
        <f>J402/درآمدها!$F$12</f>
        <v>0</v>
      </c>
      <c r="M402" s="149"/>
      <c r="N402" s="69">
        <v>0</v>
      </c>
      <c r="P402" s="29">
        <v>0</v>
      </c>
      <c r="R402" s="29">
        <v>1718098</v>
      </c>
      <c r="T402" s="29">
        <f t="shared" si="28"/>
        <v>1718098</v>
      </c>
      <c r="V402" s="134">
        <f>T402/درآمدها!$F$12</f>
        <v>5.5974283183632691E-6</v>
      </c>
    </row>
    <row r="403" spans="1:22" ht="18.75" x14ac:dyDescent="0.2">
      <c r="A403" s="185" t="s">
        <v>78</v>
      </c>
      <c r="B403" s="185"/>
      <c r="D403" s="29">
        <v>0</v>
      </c>
      <c r="F403" s="69">
        <f>VLOOKUP(A403,'[2]تحقق نیافته 6 ستون'!$C:$K,9,0)</f>
        <v>-100223500</v>
      </c>
      <c r="G403" s="69"/>
      <c r="H403" s="69">
        <v>146227000</v>
      </c>
      <c r="I403" s="149"/>
      <c r="J403" s="69">
        <f t="shared" si="27"/>
        <v>46003500</v>
      </c>
      <c r="K403" s="149"/>
      <c r="L403" s="150">
        <f>J403/درآمدها!$F$12</f>
        <v>1.4987578918305281E-4</v>
      </c>
      <c r="M403" s="149"/>
      <c r="N403" s="69">
        <v>0</v>
      </c>
      <c r="P403" s="29">
        <v>0</v>
      </c>
      <c r="R403" s="29">
        <v>146227000</v>
      </c>
      <c r="T403" s="29">
        <f t="shared" si="28"/>
        <v>146227000</v>
      </c>
      <c r="V403" s="134">
        <f>T403/درآمدها!$F$12</f>
        <v>4.7639607909985679E-4</v>
      </c>
    </row>
    <row r="404" spans="1:22" ht="18.75" x14ac:dyDescent="0.2">
      <c r="A404" s="185" t="s">
        <v>696</v>
      </c>
      <c r="B404" s="185"/>
      <c r="D404" s="29">
        <v>0</v>
      </c>
      <c r="F404" s="69">
        <v>0</v>
      </c>
      <c r="G404" s="69"/>
      <c r="H404" s="69">
        <v>0</v>
      </c>
      <c r="I404" s="149"/>
      <c r="J404" s="69">
        <f t="shared" si="27"/>
        <v>0</v>
      </c>
      <c r="K404" s="149"/>
      <c r="L404" s="150">
        <f>J404/درآمدها!$F$12</f>
        <v>0</v>
      </c>
      <c r="M404" s="149"/>
      <c r="N404" s="69">
        <v>0</v>
      </c>
      <c r="P404" s="29">
        <v>0</v>
      </c>
      <c r="R404" s="29">
        <v>407106338</v>
      </c>
      <c r="T404" s="29">
        <f t="shared" si="28"/>
        <v>407106338</v>
      </c>
      <c r="V404" s="134">
        <f>T404/درآمدها!$F$12</f>
        <v>1.3263204688593831E-3</v>
      </c>
    </row>
    <row r="405" spans="1:22" ht="18.75" x14ac:dyDescent="0.2">
      <c r="A405" s="185" t="s">
        <v>697</v>
      </c>
      <c r="B405" s="185"/>
      <c r="D405" s="29">
        <v>0</v>
      </c>
      <c r="F405" s="69">
        <v>0</v>
      </c>
      <c r="G405" s="69"/>
      <c r="H405" s="69">
        <v>0</v>
      </c>
      <c r="I405" s="149"/>
      <c r="J405" s="69">
        <f t="shared" si="27"/>
        <v>0</v>
      </c>
      <c r="K405" s="149"/>
      <c r="L405" s="150">
        <f>J405/درآمدها!$F$12</f>
        <v>0</v>
      </c>
      <c r="M405" s="149"/>
      <c r="N405" s="69">
        <v>0</v>
      </c>
      <c r="P405" s="29">
        <v>0</v>
      </c>
      <c r="R405" s="29">
        <v>-679367824</v>
      </c>
      <c r="T405" s="29">
        <f t="shared" si="28"/>
        <v>-679367824</v>
      </c>
      <c r="V405" s="134">
        <f>T405/درآمدها!$F$12</f>
        <v>-2.2133270026753033E-3</v>
      </c>
    </row>
    <row r="406" spans="1:22" ht="18.75" x14ac:dyDescent="0.2">
      <c r="A406" s="185" t="s">
        <v>698</v>
      </c>
      <c r="B406" s="185"/>
      <c r="D406" s="29">
        <v>0</v>
      </c>
      <c r="F406" s="69">
        <v>0</v>
      </c>
      <c r="G406" s="69"/>
      <c r="H406" s="69">
        <v>0</v>
      </c>
      <c r="I406" s="149"/>
      <c r="J406" s="69">
        <f t="shared" si="27"/>
        <v>0</v>
      </c>
      <c r="K406" s="149"/>
      <c r="L406" s="150">
        <f>J406/درآمدها!$F$12</f>
        <v>0</v>
      </c>
      <c r="M406" s="149"/>
      <c r="N406" s="69">
        <v>0</v>
      </c>
      <c r="P406" s="29">
        <v>0</v>
      </c>
      <c r="R406" s="29">
        <v>-618411160</v>
      </c>
      <c r="T406" s="29">
        <f t="shared" si="28"/>
        <v>-618411160</v>
      </c>
      <c r="V406" s="134">
        <f>T406/درآمدها!$F$12</f>
        <v>-2.0147349798299505E-3</v>
      </c>
    </row>
    <row r="407" spans="1:22" ht="18.75" x14ac:dyDescent="0.2">
      <c r="A407" s="185" t="s">
        <v>699</v>
      </c>
      <c r="B407" s="185"/>
      <c r="D407" s="29">
        <v>0</v>
      </c>
      <c r="F407" s="69">
        <v>0</v>
      </c>
      <c r="G407" s="69"/>
      <c r="H407" s="69">
        <v>0</v>
      </c>
      <c r="I407" s="149"/>
      <c r="J407" s="69">
        <f t="shared" si="27"/>
        <v>0</v>
      </c>
      <c r="K407" s="149"/>
      <c r="L407" s="150">
        <f>J407/درآمدها!$F$12</f>
        <v>0</v>
      </c>
      <c r="M407" s="149"/>
      <c r="N407" s="69">
        <v>0</v>
      </c>
      <c r="P407" s="29">
        <v>0</v>
      </c>
      <c r="R407" s="29">
        <v>-4814840171</v>
      </c>
      <c r="T407" s="29">
        <f t="shared" si="28"/>
        <v>-4814840171</v>
      </c>
      <c r="V407" s="134">
        <f>T407/درآمدها!$F$12</f>
        <v>-1.5686371046091926E-2</v>
      </c>
    </row>
    <row r="408" spans="1:22" ht="18.75" x14ac:dyDescent="0.2">
      <c r="A408" s="185" t="s">
        <v>700</v>
      </c>
      <c r="B408" s="185"/>
      <c r="D408" s="29">
        <v>0</v>
      </c>
      <c r="F408" s="69">
        <v>0</v>
      </c>
      <c r="G408" s="69"/>
      <c r="H408" s="69">
        <v>0</v>
      </c>
      <c r="I408" s="149"/>
      <c r="J408" s="69">
        <f t="shared" si="27"/>
        <v>0</v>
      </c>
      <c r="K408" s="149"/>
      <c r="L408" s="150">
        <f>J408/درآمدها!$F$12</f>
        <v>0</v>
      </c>
      <c r="M408" s="149"/>
      <c r="N408" s="69">
        <v>0</v>
      </c>
      <c r="P408" s="29">
        <v>0</v>
      </c>
      <c r="R408" s="29">
        <v>137308000</v>
      </c>
      <c r="T408" s="29">
        <f t="shared" si="28"/>
        <v>137308000</v>
      </c>
      <c r="V408" s="134">
        <f>T408/درآمدها!$F$12</f>
        <v>4.4733867773422923E-4</v>
      </c>
    </row>
    <row r="409" spans="1:22" ht="18.75" x14ac:dyDescent="0.2">
      <c r="A409" s="185" t="s">
        <v>113</v>
      </c>
      <c r="B409" s="185"/>
      <c r="D409" s="29">
        <v>0</v>
      </c>
      <c r="F409" s="69">
        <f>VLOOKUP(A409,'[2]تحقق نیافته 6 ستون'!$C:$K,9,0)</f>
        <v>14227984</v>
      </c>
      <c r="G409" s="69"/>
      <c r="H409" s="69">
        <v>5625028</v>
      </c>
      <c r="I409" s="149"/>
      <c r="J409" s="69">
        <f t="shared" si="27"/>
        <v>19853012</v>
      </c>
      <c r="K409" s="149"/>
      <c r="L409" s="150">
        <f>J409/درآمدها!$F$12</f>
        <v>6.4679553537461658E-5</v>
      </c>
      <c r="M409" s="149"/>
      <c r="N409" s="69">
        <v>0</v>
      </c>
      <c r="P409" s="29">
        <v>0</v>
      </c>
      <c r="R409" s="29">
        <v>5625028</v>
      </c>
      <c r="T409" s="29">
        <f t="shared" si="28"/>
        <v>5625028</v>
      </c>
      <c r="V409" s="134">
        <f>T409/درآمدها!$F$12</f>
        <v>1.8325899348457598E-5</v>
      </c>
    </row>
    <row r="410" spans="1:22" ht="18.75" x14ac:dyDescent="0.2">
      <c r="A410" s="185" t="s">
        <v>88</v>
      </c>
      <c r="B410" s="185"/>
      <c r="D410" s="29">
        <v>0</v>
      </c>
      <c r="F410" s="69">
        <f>VLOOKUP(A410,'[2]تحقق نیافته 6 ستون'!$C:$K,9,0)</f>
        <v>13981975</v>
      </c>
      <c r="G410" s="69"/>
      <c r="H410" s="69">
        <v>6435269</v>
      </c>
      <c r="I410" s="149"/>
      <c r="J410" s="69">
        <f t="shared" si="27"/>
        <v>20417244</v>
      </c>
      <c r="K410" s="149"/>
      <c r="L410" s="150">
        <f>J410/درآمدها!$F$12</f>
        <v>6.6517777070069654E-5</v>
      </c>
      <c r="M410" s="149"/>
      <c r="N410" s="69">
        <v>0</v>
      </c>
      <c r="P410" s="29">
        <v>0</v>
      </c>
      <c r="R410" s="29">
        <v>6435269</v>
      </c>
      <c r="T410" s="29">
        <f t="shared" si="28"/>
        <v>6435269</v>
      </c>
      <c r="V410" s="134">
        <f>T410/درآمدها!$F$12</f>
        <v>2.0965600877764408E-5</v>
      </c>
    </row>
    <row r="411" spans="1:22" ht="18.75" x14ac:dyDescent="0.2">
      <c r="A411" s="185" t="s">
        <v>119</v>
      </c>
      <c r="B411" s="185"/>
      <c r="D411" s="29">
        <v>0</v>
      </c>
      <c r="F411" s="69">
        <f>VLOOKUP(A411,'[2]تحقق نیافته 6 ستون'!$C:$K,9,0)</f>
        <v>4530541633</v>
      </c>
      <c r="G411" s="69"/>
      <c r="H411" s="69">
        <v>4601483932</v>
      </c>
      <c r="I411" s="149"/>
      <c r="J411" s="69">
        <f t="shared" si="27"/>
        <v>9132025565</v>
      </c>
      <c r="K411" s="149"/>
      <c r="L411" s="150">
        <f>J411/درآمدها!$F$12</f>
        <v>2.9751421922118722E-2</v>
      </c>
      <c r="M411" s="149"/>
      <c r="N411" s="69">
        <v>0</v>
      </c>
      <c r="P411" s="29">
        <v>0</v>
      </c>
      <c r="R411" s="29">
        <v>4601483932</v>
      </c>
      <c r="T411" s="29">
        <f t="shared" si="28"/>
        <v>4601483932</v>
      </c>
      <c r="V411" s="134">
        <f>T411/درآمدها!$F$12</f>
        <v>1.4991273179684956E-2</v>
      </c>
    </row>
    <row r="412" spans="1:22" ht="18.75" x14ac:dyDescent="0.2">
      <c r="A412" s="185" t="s">
        <v>117</v>
      </c>
      <c r="B412" s="185"/>
      <c r="D412" s="29">
        <v>0</v>
      </c>
      <c r="F412" s="69">
        <f>VLOOKUP(A412,'[2]تحقق نیافته 6 ستون'!$C:$K,9,0)</f>
        <v>2034515953</v>
      </c>
      <c r="G412" s="69"/>
      <c r="H412" s="69">
        <v>-1329465725</v>
      </c>
      <c r="I412" s="149"/>
      <c r="J412" s="69">
        <f t="shared" si="27"/>
        <v>705050228</v>
      </c>
      <c r="K412" s="149"/>
      <c r="L412" s="150">
        <f>J412/درآمدها!$F$12</f>
        <v>2.2969982574193551E-3</v>
      </c>
      <c r="M412" s="149"/>
      <c r="N412" s="69">
        <v>0</v>
      </c>
      <c r="P412" s="29">
        <v>0</v>
      </c>
      <c r="R412" s="29">
        <v>-1329465725</v>
      </c>
      <c r="T412" s="29">
        <f t="shared" si="28"/>
        <v>-1329465725</v>
      </c>
      <c r="V412" s="134">
        <f>T412/درآمدها!$F$12</f>
        <v>-4.3312948955230458E-3</v>
      </c>
    </row>
    <row r="413" spans="1:22" ht="18.75" x14ac:dyDescent="0.2">
      <c r="A413" s="185" t="s">
        <v>159</v>
      </c>
      <c r="B413" s="185"/>
      <c r="D413" s="29">
        <v>0</v>
      </c>
      <c r="F413" s="69">
        <f>VLOOKUP(A413,'[2]تحقق نیافته 6 ستون'!$C:$K,9,0)</f>
        <v>-2270620664</v>
      </c>
      <c r="G413" s="69"/>
      <c r="H413" s="69">
        <v>1411190947</v>
      </c>
      <c r="I413" s="149"/>
      <c r="J413" s="69">
        <f t="shared" si="27"/>
        <v>-859429717</v>
      </c>
      <c r="K413" s="149"/>
      <c r="L413" s="150">
        <f>J413/درآمدها!$F$12</f>
        <v>-2.7999545052603114E-3</v>
      </c>
      <c r="M413" s="149"/>
      <c r="N413" s="69">
        <v>0</v>
      </c>
      <c r="P413" s="29">
        <v>0</v>
      </c>
      <c r="R413" s="29">
        <v>1399302104</v>
      </c>
      <c r="T413" s="29">
        <f t="shared" si="28"/>
        <v>1399302104</v>
      </c>
      <c r="V413" s="134">
        <f>T413/درآمدها!$F$12</f>
        <v>4.5588163322900698E-3</v>
      </c>
    </row>
    <row r="414" spans="1:22" ht="18.75" x14ac:dyDescent="0.2">
      <c r="A414" s="185" t="s">
        <v>701</v>
      </c>
      <c r="B414" s="185"/>
      <c r="D414" s="29">
        <v>0</v>
      </c>
      <c r="F414" s="69">
        <f>VLOOKUP(A414,'[2]تحقق نیافته 6 ستون'!$C:$K,9,0)</f>
        <v>6883371699</v>
      </c>
      <c r="G414" s="69"/>
      <c r="H414" s="69">
        <v>1867150875</v>
      </c>
      <c r="I414" s="149"/>
      <c r="J414" s="69">
        <f t="shared" si="27"/>
        <v>8750522574</v>
      </c>
      <c r="K414" s="149"/>
      <c r="L414" s="150">
        <f>J414/درآمدها!$F$12</f>
        <v>2.8508515146507735E-2</v>
      </c>
      <c r="M414" s="149"/>
      <c r="N414" s="69">
        <v>0</v>
      </c>
      <c r="P414" s="29">
        <v>0</v>
      </c>
      <c r="R414" s="29">
        <v>1912937398</v>
      </c>
      <c r="T414" s="29">
        <f t="shared" si="28"/>
        <v>1912937398</v>
      </c>
      <c r="V414" s="134">
        <f>T414/درآمدها!$F$12</f>
        <v>6.2321997713875154E-3</v>
      </c>
    </row>
    <row r="415" spans="1:22" ht="18.75" x14ac:dyDescent="0.2">
      <c r="A415" s="185" t="s">
        <v>702</v>
      </c>
      <c r="B415" s="185"/>
      <c r="D415" s="29">
        <v>0</v>
      </c>
      <c r="F415" s="69">
        <f>VLOOKUP(A415,'[2]تحقق نیافته 6 ستون'!$C:$K,9,0)</f>
        <v>2612733154</v>
      </c>
      <c r="G415" s="69"/>
      <c r="H415" s="69">
        <v>4247268042</v>
      </c>
      <c r="I415" s="149"/>
      <c r="J415" s="69">
        <f t="shared" si="27"/>
        <v>6860001196</v>
      </c>
      <c r="K415" s="149"/>
      <c r="L415" s="150">
        <f>J415/درآمدها!$F$12</f>
        <v>2.2349345007383916E-2</v>
      </c>
      <c r="M415" s="149"/>
      <c r="N415" s="69">
        <v>0</v>
      </c>
      <c r="P415" s="29">
        <v>0</v>
      </c>
      <c r="R415" s="29">
        <v>4247268042</v>
      </c>
      <c r="T415" s="29">
        <f t="shared" si="28"/>
        <v>4247268042</v>
      </c>
      <c r="V415" s="134">
        <f>T415/درآمدها!$F$12</f>
        <v>1.3837265635586628E-2</v>
      </c>
    </row>
    <row r="416" spans="1:22" ht="18.75" x14ac:dyDescent="0.2">
      <c r="A416" s="8"/>
      <c r="B416" s="8"/>
      <c r="D416" s="146">
        <f>SUM(D379:D415)</f>
        <v>111927000000</v>
      </c>
      <c r="F416" s="146">
        <f>SUM(F379:F415)</f>
        <v>-501578794604</v>
      </c>
      <c r="G416" s="69"/>
      <c r="H416" s="146">
        <f>SUM(H379:H415)</f>
        <v>6129579694</v>
      </c>
      <c r="I416" s="149"/>
      <c r="J416" s="146">
        <f>SUM(J379:J415)</f>
        <v>-383522214910</v>
      </c>
      <c r="K416" s="149"/>
      <c r="L416" s="147">
        <f>SUM(L379:L415)</f>
        <v>-1.249485248489107</v>
      </c>
      <c r="M416" s="149"/>
      <c r="N416" s="146">
        <f>SUM(N379:N415)</f>
        <v>157990443550</v>
      </c>
      <c r="P416" s="146">
        <f>SUM(P379:P415)</f>
        <v>-454953608170</v>
      </c>
      <c r="R416" s="146">
        <f>SUM(R379:R415)</f>
        <v>158511985419</v>
      </c>
      <c r="T416" s="146">
        <f>SUM(T379:T415)</f>
        <v>-138451179201</v>
      </c>
      <c r="V416" s="147">
        <f>SUM(V379:V415)</f>
        <v>-0.45106306576834571</v>
      </c>
    </row>
    <row r="417" spans="1:22" ht="18.75" x14ac:dyDescent="0.2">
      <c r="A417" s="199">
        <f>A371+1</f>
        <v>18</v>
      </c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  <c r="T417" s="199"/>
      <c r="U417" s="199"/>
      <c r="V417" s="199"/>
    </row>
    <row r="418" spans="1:22" ht="18.75" customHeight="1" x14ac:dyDescent="0.2">
      <c r="A418" s="178" t="s">
        <v>0</v>
      </c>
      <c r="B418" s="178"/>
      <c r="C418" s="178"/>
      <c r="D418" s="178"/>
      <c r="E418" s="178"/>
      <c r="F418" s="178"/>
      <c r="G418" s="178"/>
      <c r="H418" s="178"/>
      <c r="I418" s="178"/>
      <c r="J418" s="178"/>
      <c r="K418" s="178"/>
      <c r="L418" s="178"/>
      <c r="M418" s="178"/>
      <c r="N418" s="178"/>
      <c r="O418" s="178"/>
      <c r="P418" s="178"/>
      <c r="Q418" s="178"/>
      <c r="R418" s="178"/>
      <c r="S418" s="178"/>
      <c r="T418" s="178"/>
      <c r="U418" s="178"/>
      <c r="V418" s="178"/>
    </row>
    <row r="419" spans="1:22" ht="18.75" customHeight="1" x14ac:dyDescent="0.2">
      <c r="A419" s="178" t="s">
        <v>262</v>
      </c>
      <c r="B419" s="178"/>
      <c r="C419" s="178"/>
      <c r="D419" s="178"/>
      <c r="E419" s="178"/>
      <c r="F419" s="178"/>
      <c r="G419" s="178"/>
      <c r="H419" s="178"/>
      <c r="I419" s="178"/>
      <c r="J419" s="178"/>
      <c r="K419" s="178"/>
      <c r="L419" s="178"/>
      <c r="M419" s="178"/>
      <c r="N419" s="178"/>
      <c r="O419" s="178"/>
      <c r="P419" s="178"/>
      <c r="Q419" s="178"/>
      <c r="R419" s="178"/>
      <c r="S419" s="178"/>
      <c r="T419" s="178"/>
      <c r="U419" s="178"/>
      <c r="V419" s="178"/>
    </row>
    <row r="420" spans="1:22" ht="18.75" customHeight="1" x14ac:dyDescent="0.2">
      <c r="A420" s="178" t="s">
        <v>2</v>
      </c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</row>
    <row r="421" spans="1:22" ht="24" x14ac:dyDescent="0.2">
      <c r="A421" s="1" t="s">
        <v>277</v>
      </c>
      <c r="B421" s="179" t="s">
        <v>278</v>
      </c>
      <c r="C421" s="179"/>
      <c r="D421" s="179"/>
      <c r="E421" s="179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</row>
    <row r="422" spans="1:22" ht="21" x14ac:dyDescent="0.2">
      <c r="D422" s="200" t="s">
        <v>279</v>
      </c>
      <c r="E422" s="200"/>
      <c r="F422" s="200"/>
      <c r="G422" s="200"/>
      <c r="H422" s="200"/>
      <c r="I422" s="200"/>
      <c r="J422" s="200"/>
      <c r="K422" s="200"/>
      <c r="L422" s="200"/>
      <c r="N422" s="191" t="s">
        <v>280</v>
      </c>
      <c r="O422" s="191"/>
      <c r="P422" s="191"/>
      <c r="Q422" s="191"/>
      <c r="R422" s="191"/>
      <c r="S422" s="191"/>
      <c r="T422" s="191"/>
      <c r="U422" s="191"/>
      <c r="V422" s="191"/>
    </row>
    <row r="423" spans="1:22" ht="21" x14ac:dyDescent="0.2">
      <c r="D423" s="35"/>
      <c r="E423" s="35"/>
      <c r="F423" s="35"/>
      <c r="G423" s="35"/>
      <c r="H423" s="35"/>
      <c r="I423" s="35"/>
      <c r="J423" s="201" t="s">
        <v>62</v>
      </c>
      <c r="K423" s="201"/>
      <c r="L423" s="201"/>
      <c r="N423" s="35"/>
      <c r="O423" s="35"/>
      <c r="P423" s="35"/>
      <c r="Q423" s="35"/>
      <c r="R423" s="61"/>
      <c r="S423" s="35"/>
      <c r="T423" s="181" t="s">
        <v>62</v>
      </c>
      <c r="U423" s="181"/>
      <c r="V423" s="181"/>
    </row>
    <row r="424" spans="1:22" ht="37.5" x14ac:dyDescent="0.2">
      <c r="A424" s="191" t="s">
        <v>281</v>
      </c>
      <c r="B424" s="191"/>
      <c r="D424" s="36" t="s">
        <v>282</v>
      </c>
      <c r="F424" s="36" t="s">
        <v>283</v>
      </c>
      <c r="H424" s="36" t="s">
        <v>284</v>
      </c>
      <c r="J424" s="37" t="s">
        <v>249</v>
      </c>
      <c r="K424" s="35"/>
      <c r="L424" s="142" t="s">
        <v>267</v>
      </c>
      <c r="N424" s="36" t="s">
        <v>282</v>
      </c>
      <c r="P424" s="36" t="s">
        <v>283</v>
      </c>
      <c r="R424" s="36" t="s">
        <v>284</v>
      </c>
      <c r="T424" s="37" t="s">
        <v>249</v>
      </c>
      <c r="U424" s="3"/>
      <c r="V424" s="142" t="s">
        <v>267</v>
      </c>
    </row>
    <row r="425" spans="1:22" ht="18.75" x14ac:dyDescent="0.2">
      <c r="A425" s="183" t="s">
        <v>730</v>
      </c>
      <c r="B425" s="183"/>
      <c r="D425" s="24">
        <f>D416</f>
        <v>111927000000</v>
      </c>
      <c r="F425" s="24">
        <f>F416</f>
        <v>-501578794604</v>
      </c>
      <c r="H425" s="24">
        <f>H416</f>
        <v>6129579694</v>
      </c>
      <c r="J425" s="24">
        <f>J416</f>
        <v>-383522214910</v>
      </c>
      <c r="L425" s="24">
        <f>L416</f>
        <v>-1.249485248489107</v>
      </c>
      <c r="N425" s="24">
        <f>N416</f>
        <v>157990443550</v>
      </c>
      <c r="P425" s="24">
        <f>P416</f>
        <v>-454953608170</v>
      </c>
      <c r="R425" s="24">
        <f>R416</f>
        <v>158511985419</v>
      </c>
      <c r="T425" s="24">
        <f>T416</f>
        <v>-138451179201</v>
      </c>
      <c r="V425" s="24">
        <f>V416</f>
        <v>-0.45106306576834571</v>
      </c>
    </row>
    <row r="426" spans="1:22" ht="18.75" x14ac:dyDescent="0.2">
      <c r="A426" s="185" t="s">
        <v>703</v>
      </c>
      <c r="B426" s="185"/>
      <c r="D426" s="29">
        <v>0</v>
      </c>
      <c r="F426" s="69">
        <v>0</v>
      </c>
      <c r="G426" s="69"/>
      <c r="H426" s="69">
        <v>0</v>
      </c>
      <c r="I426" s="149"/>
      <c r="J426" s="69">
        <f>D426+F426+H426</f>
        <v>0</v>
      </c>
      <c r="K426" s="149"/>
      <c r="L426" s="150">
        <f>J426/درآمدها!$F$12</f>
        <v>0</v>
      </c>
      <c r="M426" s="149"/>
      <c r="N426" s="69">
        <v>0</v>
      </c>
      <c r="P426" s="29">
        <v>0</v>
      </c>
      <c r="R426" s="29">
        <v>45337048909</v>
      </c>
      <c r="T426" s="29">
        <f>N426+P426+R426</f>
        <v>45337048909</v>
      </c>
      <c r="V426" s="134">
        <f>T426/درآمدها!$F$12</f>
        <v>0.14770454388181417</v>
      </c>
    </row>
    <row r="427" spans="1:22" ht="18.75" x14ac:dyDescent="0.2">
      <c r="A427" s="185" t="s">
        <v>704</v>
      </c>
      <c r="B427" s="185"/>
      <c r="D427" s="29">
        <v>0</v>
      </c>
      <c r="F427" s="69">
        <v>0</v>
      </c>
      <c r="G427" s="69"/>
      <c r="H427" s="69">
        <v>0</v>
      </c>
      <c r="I427" s="149"/>
      <c r="J427" s="69">
        <f>D427+F427+H427</f>
        <v>0</v>
      </c>
      <c r="K427" s="149"/>
      <c r="L427" s="150">
        <f>J427/درآمدها!$F$12</f>
        <v>0</v>
      </c>
      <c r="M427" s="149"/>
      <c r="N427" s="69">
        <v>0</v>
      </c>
      <c r="P427" s="29">
        <v>0</v>
      </c>
      <c r="R427" s="29">
        <v>159297623</v>
      </c>
      <c r="T427" s="29">
        <f>N427+P427+R427</f>
        <v>159297623</v>
      </c>
      <c r="V427" s="134">
        <f>T427/درآمدها!$F$12</f>
        <v>5.1897914206765617E-4</v>
      </c>
    </row>
    <row r="428" spans="1:22" ht="18" customHeight="1" x14ac:dyDescent="0.2">
      <c r="A428" s="185" t="s">
        <v>706</v>
      </c>
      <c r="B428" s="185"/>
      <c r="D428" s="29">
        <v>0</v>
      </c>
      <c r="F428" s="69">
        <v>0</v>
      </c>
      <c r="G428" s="69"/>
      <c r="H428" s="69">
        <v>0</v>
      </c>
      <c r="I428" s="149"/>
      <c r="J428" s="69">
        <f t="shared" si="21"/>
        <v>0</v>
      </c>
      <c r="K428" s="149"/>
      <c r="L428" s="150">
        <f>J428/درآمدها!$F$12</f>
        <v>0</v>
      </c>
      <c r="M428" s="149"/>
      <c r="N428" s="69">
        <v>0</v>
      </c>
      <c r="P428" s="29">
        <v>0</v>
      </c>
      <c r="R428" s="29">
        <v>4641160816</v>
      </c>
      <c r="T428" s="29">
        <f t="shared" si="22"/>
        <v>4641160816</v>
      </c>
      <c r="V428" s="134">
        <f>T428/درآمدها!$F$12</f>
        <v>1.5120537350928978E-2</v>
      </c>
    </row>
    <row r="429" spans="1:22" ht="18" customHeight="1" x14ac:dyDescent="0.2">
      <c r="A429" s="185" t="s">
        <v>707</v>
      </c>
      <c r="B429" s="185"/>
      <c r="D429" s="29">
        <v>0</v>
      </c>
      <c r="F429" s="69">
        <v>0</v>
      </c>
      <c r="G429" s="69"/>
      <c r="H429" s="69">
        <v>0</v>
      </c>
      <c r="I429" s="149"/>
      <c r="J429" s="69">
        <f t="shared" si="21"/>
        <v>0</v>
      </c>
      <c r="K429" s="149"/>
      <c r="L429" s="150">
        <f>J429/درآمدها!$F$12</f>
        <v>0</v>
      </c>
      <c r="M429" s="149"/>
      <c r="N429" s="69">
        <v>0</v>
      </c>
      <c r="P429" s="29">
        <v>0</v>
      </c>
      <c r="R429" s="29">
        <v>3810163689</v>
      </c>
      <c r="T429" s="29">
        <f t="shared" si="22"/>
        <v>3810163689</v>
      </c>
      <c r="V429" s="134">
        <f>T429/درآمدها!$F$12</f>
        <v>1.2413213990359141E-2</v>
      </c>
    </row>
    <row r="430" spans="1:22" ht="18" customHeight="1" x14ac:dyDescent="0.2">
      <c r="A430" s="185" t="s">
        <v>708</v>
      </c>
      <c r="B430" s="185"/>
      <c r="D430" s="29">
        <v>0</v>
      </c>
      <c r="F430" s="69">
        <v>0</v>
      </c>
      <c r="G430" s="69"/>
      <c r="H430" s="69">
        <v>0</v>
      </c>
      <c r="I430" s="149"/>
      <c r="J430" s="69">
        <f t="shared" si="21"/>
        <v>0</v>
      </c>
      <c r="K430" s="149"/>
      <c r="L430" s="150">
        <f>J430/درآمدها!$F$12</f>
        <v>0</v>
      </c>
      <c r="M430" s="149"/>
      <c r="N430" s="69">
        <v>0</v>
      </c>
      <c r="P430" s="29">
        <v>0</v>
      </c>
      <c r="R430" s="29">
        <v>-18954780</v>
      </c>
      <c r="T430" s="29">
        <f t="shared" si="22"/>
        <v>-18954780</v>
      </c>
      <c r="V430" s="134">
        <f>T430/درآمدها!$F$12</f>
        <v>-6.175318424231081E-5</v>
      </c>
    </row>
    <row r="431" spans="1:22" ht="18" customHeight="1" x14ac:dyDescent="0.2">
      <c r="A431" s="185" t="s">
        <v>709</v>
      </c>
      <c r="B431" s="185"/>
      <c r="D431" s="29">
        <v>0</v>
      </c>
      <c r="F431" s="69">
        <v>0</v>
      </c>
      <c r="G431" s="69"/>
      <c r="H431" s="69">
        <v>0</v>
      </c>
      <c r="I431" s="149"/>
      <c r="J431" s="69">
        <f t="shared" si="21"/>
        <v>0</v>
      </c>
      <c r="K431" s="149"/>
      <c r="L431" s="150">
        <f>J431/درآمدها!$F$12</f>
        <v>0</v>
      </c>
      <c r="M431" s="149"/>
      <c r="N431" s="69">
        <v>0</v>
      </c>
      <c r="P431" s="29">
        <v>0</v>
      </c>
      <c r="R431" s="29">
        <v>9632054672</v>
      </c>
      <c r="T431" s="29">
        <f t="shared" si="22"/>
        <v>9632054672</v>
      </c>
      <c r="V431" s="134">
        <f>T431/درآمدها!$F$12</f>
        <v>3.1380477472807734E-2</v>
      </c>
    </row>
    <row r="432" spans="1:22" ht="18" customHeight="1" x14ac:dyDescent="0.2">
      <c r="A432" s="185" t="s">
        <v>710</v>
      </c>
      <c r="B432" s="185"/>
      <c r="D432" s="29">
        <v>0</v>
      </c>
      <c r="F432" s="69">
        <v>0</v>
      </c>
      <c r="G432" s="69"/>
      <c r="H432" s="69">
        <v>0</v>
      </c>
      <c r="I432" s="149"/>
      <c r="J432" s="69">
        <f t="shared" si="21"/>
        <v>0</v>
      </c>
      <c r="K432" s="149"/>
      <c r="L432" s="150">
        <f>J432/درآمدها!$F$12</f>
        <v>0</v>
      </c>
      <c r="M432" s="149"/>
      <c r="N432" s="69">
        <v>0</v>
      </c>
      <c r="P432" s="29">
        <v>0</v>
      </c>
      <c r="R432" s="29">
        <v>11036702929</v>
      </c>
      <c r="T432" s="29">
        <f t="shared" si="22"/>
        <v>11036702929</v>
      </c>
      <c r="V432" s="134">
        <f>T432/درآمدها!$F$12</f>
        <v>3.5956711151603364E-2</v>
      </c>
    </row>
    <row r="433" spans="1:22" ht="18" customHeight="1" x14ac:dyDescent="0.2">
      <c r="A433" s="185" t="s">
        <v>711</v>
      </c>
      <c r="B433" s="185"/>
      <c r="D433" s="29">
        <v>0</v>
      </c>
      <c r="F433" s="69">
        <v>0</v>
      </c>
      <c r="G433" s="69"/>
      <c r="H433" s="69">
        <v>0</v>
      </c>
      <c r="I433" s="149"/>
      <c r="J433" s="69">
        <f t="shared" si="21"/>
        <v>0</v>
      </c>
      <c r="K433" s="149"/>
      <c r="L433" s="150">
        <f>J433/درآمدها!$F$12</f>
        <v>0</v>
      </c>
      <c r="M433" s="149"/>
      <c r="N433" s="69">
        <v>0</v>
      </c>
      <c r="P433" s="29">
        <v>0</v>
      </c>
      <c r="R433" s="29">
        <v>14483739469</v>
      </c>
      <c r="T433" s="29">
        <f t="shared" si="22"/>
        <v>14483739469</v>
      </c>
      <c r="V433" s="134">
        <f>T433/درآمدها!$F$12</f>
        <v>4.7186885416068455E-2</v>
      </c>
    </row>
    <row r="434" spans="1:22" ht="18" customHeight="1" x14ac:dyDescent="0.2">
      <c r="A434" s="185" t="s">
        <v>712</v>
      </c>
      <c r="B434" s="185"/>
      <c r="D434" s="29">
        <v>0</v>
      </c>
      <c r="F434" s="69">
        <v>0</v>
      </c>
      <c r="G434" s="69"/>
      <c r="H434" s="69">
        <v>0</v>
      </c>
      <c r="I434" s="149"/>
      <c r="J434" s="69">
        <f t="shared" si="21"/>
        <v>0</v>
      </c>
      <c r="K434" s="149"/>
      <c r="L434" s="150">
        <f>J434/درآمدها!$F$12</f>
        <v>0</v>
      </c>
      <c r="M434" s="149"/>
      <c r="N434" s="69">
        <v>0</v>
      </c>
      <c r="P434" s="29">
        <v>0</v>
      </c>
      <c r="R434" s="29">
        <v>2651720940</v>
      </c>
      <c r="T434" s="29">
        <f t="shared" si="22"/>
        <v>2651720940</v>
      </c>
      <c r="V434" s="134">
        <f>T434/درآمدها!$F$12</f>
        <v>8.6390985158895858E-3</v>
      </c>
    </row>
    <row r="435" spans="1:22" ht="18" customHeight="1" x14ac:dyDescent="0.2">
      <c r="A435" s="185" t="s">
        <v>713</v>
      </c>
      <c r="B435" s="185"/>
      <c r="D435" s="29">
        <v>0</v>
      </c>
      <c r="F435" s="69">
        <v>0</v>
      </c>
      <c r="G435" s="69"/>
      <c r="H435" s="69">
        <v>0</v>
      </c>
      <c r="I435" s="149"/>
      <c r="J435" s="69">
        <f t="shared" si="21"/>
        <v>0</v>
      </c>
      <c r="K435" s="149"/>
      <c r="L435" s="150">
        <f>J435/درآمدها!$F$12</f>
        <v>0</v>
      </c>
      <c r="M435" s="149"/>
      <c r="N435" s="69">
        <v>0</v>
      </c>
      <c r="P435" s="29">
        <v>0</v>
      </c>
      <c r="R435" s="29">
        <v>187686795</v>
      </c>
      <c r="T435" s="29">
        <f t="shared" si="22"/>
        <v>187686795</v>
      </c>
      <c r="V435" s="134">
        <f>T435/درآمدها!$F$12</f>
        <v>6.1146883432484152E-4</v>
      </c>
    </row>
    <row r="436" spans="1:22" ht="18" customHeight="1" x14ac:dyDescent="0.2">
      <c r="A436" s="185" t="s">
        <v>135</v>
      </c>
      <c r="B436" s="185"/>
      <c r="D436" s="29">
        <v>0</v>
      </c>
      <c r="F436" s="69">
        <f>VLOOKUP(A436,'[2]تحقق نیافته 6 ستون'!$C:$K,9,0)</f>
        <v>379644</v>
      </c>
      <c r="G436" s="69"/>
      <c r="H436" s="69">
        <v>-621101</v>
      </c>
      <c r="I436" s="149"/>
      <c r="J436" s="69">
        <f t="shared" si="21"/>
        <v>-241457</v>
      </c>
      <c r="K436" s="149"/>
      <c r="L436" s="150">
        <f>J436/درآمدها!$F$12</f>
        <v>-7.8664793828235627E-7</v>
      </c>
      <c r="M436" s="149"/>
      <c r="N436" s="69">
        <v>0</v>
      </c>
      <c r="P436" s="29">
        <v>0</v>
      </c>
      <c r="R436" s="29">
        <v>-621101</v>
      </c>
      <c r="T436" s="29">
        <f t="shared" si="22"/>
        <v>-621101</v>
      </c>
      <c r="V436" s="134">
        <f>T436/درآمدها!$F$12</f>
        <v>-2.0234982672488675E-6</v>
      </c>
    </row>
    <row r="437" spans="1:22" ht="18" customHeight="1" x14ac:dyDescent="0.2">
      <c r="A437" s="185" t="s">
        <v>158</v>
      </c>
      <c r="B437" s="185"/>
      <c r="D437" s="29">
        <v>0</v>
      </c>
      <c r="F437" s="69">
        <f>VLOOKUP(A437,'[2]تحقق نیافته 6 ستون'!$C:$K,9,0)</f>
        <v>723912</v>
      </c>
      <c r="G437" s="69"/>
      <c r="H437" s="69">
        <v>-2117059</v>
      </c>
      <c r="I437" s="149"/>
      <c r="J437" s="69">
        <f t="shared" si="21"/>
        <v>-1393147</v>
      </c>
      <c r="K437" s="149"/>
      <c r="L437" s="150">
        <f>J437/درآمدها!$F$12</f>
        <v>-4.5387634869738706E-6</v>
      </c>
      <c r="M437" s="149"/>
      <c r="N437" s="69">
        <v>0</v>
      </c>
      <c r="P437" s="29">
        <v>0</v>
      </c>
      <c r="R437" s="29">
        <v>-2117059</v>
      </c>
      <c r="T437" s="29">
        <f t="shared" si="22"/>
        <v>-2117059</v>
      </c>
      <c r="V437" s="134">
        <f>T437/درآمدها!$F$12</f>
        <v>-6.8972119158778039E-6</v>
      </c>
    </row>
    <row r="438" spans="1:22" ht="18" customHeight="1" x14ac:dyDescent="0.2">
      <c r="A438" s="185" t="s">
        <v>153</v>
      </c>
      <c r="B438" s="185"/>
      <c r="D438" s="29">
        <v>0</v>
      </c>
      <c r="F438" s="69">
        <f>VLOOKUP(A438,'[2]تحقق نیافته 6 ستون'!$C:$K,9,0)</f>
        <v>1954815588</v>
      </c>
      <c r="G438" s="69"/>
      <c r="H438" s="69">
        <v>-3646019660</v>
      </c>
      <c r="I438" s="149"/>
      <c r="J438" s="69">
        <f t="shared" si="21"/>
        <v>-1691204072</v>
      </c>
      <c r="K438" s="149"/>
      <c r="L438" s="150">
        <f>J438/درآمدها!$F$12</f>
        <v>-5.5098100135988013E-3</v>
      </c>
      <c r="M438" s="149"/>
      <c r="N438" s="69">
        <v>0</v>
      </c>
      <c r="P438" s="29">
        <v>0</v>
      </c>
      <c r="R438" s="29">
        <v>-3510109963</v>
      </c>
      <c r="T438" s="29">
        <f t="shared" si="22"/>
        <v>-3510109963</v>
      </c>
      <c r="V438" s="134">
        <f>T438/درآمدها!$F$12</f>
        <v>-1.1435662521849887E-2</v>
      </c>
    </row>
    <row r="439" spans="1:22" ht="18" customHeight="1" x14ac:dyDescent="0.2">
      <c r="A439" s="185" t="s">
        <v>714</v>
      </c>
      <c r="B439" s="185"/>
      <c r="D439" s="29">
        <v>0</v>
      </c>
      <c r="F439" s="69">
        <v>0</v>
      </c>
      <c r="G439" s="69"/>
      <c r="H439" s="69">
        <v>0</v>
      </c>
      <c r="I439" s="149"/>
      <c r="J439" s="69">
        <f t="shared" si="21"/>
        <v>0</v>
      </c>
      <c r="K439" s="149"/>
      <c r="L439" s="150">
        <f>J439/درآمدها!$F$12</f>
        <v>0</v>
      </c>
      <c r="M439" s="149"/>
      <c r="N439" s="69">
        <v>0</v>
      </c>
      <c r="P439" s="29">
        <v>0</v>
      </c>
      <c r="R439" s="29">
        <v>4939581022</v>
      </c>
      <c r="T439" s="29">
        <f t="shared" si="22"/>
        <v>4939581022</v>
      </c>
      <c r="V439" s="134">
        <f>T439/درآمدها!$F$12</f>
        <v>1.6092766939599823E-2</v>
      </c>
    </row>
    <row r="440" spans="1:22" ht="18" customHeight="1" x14ac:dyDescent="0.2">
      <c r="A440" s="185" t="s">
        <v>157</v>
      </c>
      <c r="B440" s="185"/>
      <c r="D440" s="29">
        <v>0</v>
      </c>
      <c r="F440" s="69">
        <f>VLOOKUP(A440,'[2]تحقق نیافته 6 ستون'!$C:$K,9,0)</f>
        <v>10693744224</v>
      </c>
      <c r="G440" s="69"/>
      <c r="H440" s="69">
        <v>12642991400</v>
      </c>
      <c r="I440" s="149"/>
      <c r="J440" s="69">
        <f t="shared" si="21"/>
        <v>23336735624</v>
      </c>
      <c r="K440" s="149"/>
      <c r="L440" s="150">
        <f>J440/درآمدها!$F$12</f>
        <v>7.6029251439635293E-2</v>
      </c>
      <c r="M440" s="149"/>
      <c r="N440" s="69">
        <v>0</v>
      </c>
      <c r="P440" s="29">
        <v>0</v>
      </c>
      <c r="R440" s="29">
        <v>12639035941</v>
      </c>
      <c r="T440" s="29">
        <f t="shared" si="22"/>
        <v>12639035941</v>
      </c>
      <c r="V440" s="134">
        <f>T440/درآمدها!$F$12</f>
        <v>4.117698623301147E-2</v>
      </c>
    </row>
    <row r="441" spans="1:22" ht="18" customHeight="1" x14ac:dyDescent="0.2">
      <c r="A441" s="185" t="s">
        <v>146</v>
      </c>
      <c r="B441" s="185"/>
      <c r="D441" s="29">
        <v>0</v>
      </c>
      <c r="F441" s="69">
        <f>VLOOKUP(A441,'[2]تحقق نیافته 6 ستون'!$C:$K,9,0)</f>
        <v>2204527722</v>
      </c>
      <c r="G441" s="69"/>
      <c r="H441" s="69">
        <v>10392315394</v>
      </c>
      <c r="I441" s="149"/>
      <c r="J441" s="69">
        <f t="shared" si="21"/>
        <v>12596843116</v>
      </c>
      <c r="K441" s="149"/>
      <c r="L441" s="150">
        <f>J441/درآمدها!$F$12</f>
        <v>4.1039525323629852E-2</v>
      </c>
      <c r="M441" s="149"/>
      <c r="N441" s="69">
        <v>0</v>
      </c>
      <c r="P441" s="29">
        <v>0</v>
      </c>
      <c r="R441" s="29">
        <v>10378052726</v>
      </c>
      <c r="T441" s="29">
        <f t="shared" si="22"/>
        <v>10378052726</v>
      </c>
      <c r="V441" s="134">
        <f>T441/درآمدها!$F$12</f>
        <v>3.3810880530667935E-2</v>
      </c>
    </row>
    <row r="442" spans="1:22" ht="18" customHeight="1" x14ac:dyDescent="0.2">
      <c r="A442" s="185" t="s">
        <v>59</v>
      </c>
      <c r="B442" s="185"/>
      <c r="D442" s="29">
        <v>0</v>
      </c>
      <c r="F442" s="69">
        <f>VLOOKUP(A442,'[2]تحقق نیافته 6 ستون'!$C:$K,9,0)</f>
        <v>-1</v>
      </c>
      <c r="G442" s="69"/>
      <c r="H442" s="69">
        <v>237943347</v>
      </c>
      <c r="I442" s="149"/>
      <c r="J442" s="69">
        <f t="shared" si="21"/>
        <v>237943346</v>
      </c>
      <c r="K442" s="149"/>
      <c r="L442" s="150">
        <f>J442/درآمدها!$F$12</f>
        <v>7.7520072956636314E-4</v>
      </c>
      <c r="M442" s="149"/>
      <c r="N442" s="69">
        <v>0</v>
      </c>
      <c r="P442" s="29">
        <v>0</v>
      </c>
      <c r="R442" s="29">
        <v>237943347</v>
      </c>
      <c r="T442" s="29">
        <f t="shared" si="22"/>
        <v>237943347</v>
      </c>
      <c r="V442" s="134">
        <f>T442/درآمدها!$F$12</f>
        <v>7.7520073282428463E-4</v>
      </c>
    </row>
    <row r="443" spans="1:22" ht="18" customHeight="1" x14ac:dyDescent="0.2">
      <c r="A443" s="185" t="s">
        <v>134</v>
      </c>
      <c r="B443" s="185"/>
      <c r="D443" s="29">
        <v>0</v>
      </c>
      <c r="F443" s="69">
        <f>VLOOKUP(A443,'[2]تحقق نیافته 6 ستون'!$C:$K,9,0)</f>
        <v>259922750</v>
      </c>
      <c r="G443" s="69"/>
      <c r="H443" s="69">
        <v>80737215</v>
      </c>
      <c r="I443" s="149"/>
      <c r="J443" s="69">
        <f t="shared" si="21"/>
        <v>340659965</v>
      </c>
      <c r="K443" s="149"/>
      <c r="L443" s="150">
        <f>J443/درآمدها!$F$12</f>
        <v>1.1098434053375536E-3</v>
      </c>
      <c r="M443" s="149"/>
      <c r="N443" s="69">
        <v>0</v>
      </c>
      <c r="P443" s="29">
        <v>0</v>
      </c>
      <c r="R443" s="29">
        <v>80737215</v>
      </c>
      <c r="T443" s="29">
        <f t="shared" si="22"/>
        <v>80737215</v>
      </c>
      <c r="V443" s="134">
        <f>T443/درآمدها!$F$12</f>
        <v>2.6303550413700716E-4</v>
      </c>
    </row>
    <row r="444" spans="1:22" ht="18" customHeight="1" x14ac:dyDescent="0.2">
      <c r="A444" s="185" t="s">
        <v>152</v>
      </c>
      <c r="B444" s="185"/>
      <c r="D444" s="29">
        <v>0</v>
      </c>
      <c r="F444" s="69">
        <f>VLOOKUP(A444,'[2]تحقق نیافته 6 ستون'!$C:$K,9,0)</f>
        <v>58782387</v>
      </c>
      <c r="G444" s="69"/>
      <c r="H444" s="69">
        <v>-39196988</v>
      </c>
      <c r="I444" s="149"/>
      <c r="J444" s="69">
        <f t="shared" si="21"/>
        <v>19585399</v>
      </c>
      <c r="K444" s="149"/>
      <c r="L444" s="150">
        <f>J444/درآمدها!$F$12</f>
        <v>6.3807691405870701E-5</v>
      </c>
      <c r="M444" s="149"/>
      <c r="N444" s="69">
        <v>0</v>
      </c>
      <c r="P444" s="29">
        <v>0</v>
      </c>
      <c r="R444" s="29">
        <v>-39196988</v>
      </c>
      <c r="T444" s="29">
        <f t="shared" si="22"/>
        <v>-39196988</v>
      </c>
      <c r="V444" s="134">
        <f>T444/درآمدها!$F$12</f>
        <v>-1.2770070777437913E-4</v>
      </c>
    </row>
    <row r="445" spans="1:22" ht="18" customHeight="1" x14ac:dyDescent="0.2">
      <c r="A445" s="185" t="s">
        <v>127</v>
      </c>
      <c r="B445" s="185"/>
      <c r="D445" s="29">
        <v>0</v>
      </c>
      <c r="F445" s="69">
        <f>VLOOKUP(A445,'[2]تحقق نیافته 6 ستون'!$C:$K,9,0)</f>
        <v>7495236</v>
      </c>
      <c r="G445" s="69"/>
      <c r="H445" s="69">
        <v>10870567</v>
      </c>
      <c r="I445" s="149"/>
      <c r="J445" s="69">
        <f t="shared" si="21"/>
        <v>18365803</v>
      </c>
      <c r="K445" s="149"/>
      <c r="L445" s="150">
        <f>J445/درآمدها!$F$12</f>
        <v>5.9834343443552742E-5</v>
      </c>
      <c r="M445" s="149"/>
      <c r="N445" s="69">
        <v>0</v>
      </c>
      <c r="P445" s="29">
        <v>0</v>
      </c>
      <c r="R445" s="29">
        <v>10870567</v>
      </c>
      <c r="T445" s="29">
        <f t="shared" si="22"/>
        <v>10870567</v>
      </c>
      <c r="V445" s="134">
        <f>T445/درآمدها!$F$12</f>
        <v>3.5415453345772616E-5</v>
      </c>
    </row>
    <row r="446" spans="1:22" ht="18" customHeight="1" x14ac:dyDescent="0.2">
      <c r="A446" s="185" t="s">
        <v>715</v>
      </c>
      <c r="B446" s="185"/>
      <c r="D446" s="29">
        <v>0</v>
      </c>
      <c r="F446" s="69">
        <v>0</v>
      </c>
      <c r="G446" s="69"/>
      <c r="H446" s="69">
        <v>1000000</v>
      </c>
      <c r="I446" s="149"/>
      <c r="J446" s="69">
        <f t="shared" si="21"/>
        <v>1000000</v>
      </c>
      <c r="K446" s="149"/>
      <c r="L446" s="150">
        <f>J446/درآمدها!$F$12</f>
        <v>3.2579214447390481E-6</v>
      </c>
      <c r="M446" s="149"/>
      <c r="N446" s="69">
        <v>0</v>
      </c>
      <c r="P446" s="29">
        <v>0</v>
      </c>
      <c r="R446" s="29">
        <v>1000000</v>
      </c>
      <c r="T446" s="29">
        <f t="shared" si="22"/>
        <v>1000000</v>
      </c>
      <c r="V446" s="134">
        <f>T446/درآمدها!$F$12</f>
        <v>3.2579214447390481E-6</v>
      </c>
    </row>
    <row r="447" spans="1:22" ht="18" customHeight="1" x14ac:dyDescent="0.2">
      <c r="A447" s="185" t="s">
        <v>108</v>
      </c>
      <c r="B447" s="185"/>
      <c r="D447" s="29">
        <v>0</v>
      </c>
      <c r="F447" s="69">
        <f>VLOOKUP(A447,'[2]تحقق نیافته 6 ستون'!$C:$K,9,0)</f>
        <v>916249</v>
      </c>
      <c r="G447" s="69"/>
      <c r="H447" s="69">
        <v>-2384181</v>
      </c>
      <c r="I447" s="149"/>
      <c r="J447" s="69">
        <f t="shared" si="21"/>
        <v>-1467932</v>
      </c>
      <c r="K447" s="149"/>
      <c r="L447" s="150">
        <f>J447/درآمدها!$F$12</f>
        <v>-4.7824071422186802E-6</v>
      </c>
      <c r="M447" s="149"/>
      <c r="N447" s="69">
        <v>0</v>
      </c>
      <c r="P447" s="29">
        <v>0</v>
      </c>
      <c r="R447" s="29">
        <v>-2384181</v>
      </c>
      <c r="T447" s="29">
        <f t="shared" si="22"/>
        <v>-2384181</v>
      </c>
      <c r="V447" s="134">
        <f>T447/درآمدها!$F$12</f>
        <v>-7.767474408039388E-6</v>
      </c>
    </row>
    <row r="448" spans="1:22" ht="18" customHeight="1" x14ac:dyDescent="0.2">
      <c r="A448" s="185" t="s">
        <v>128</v>
      </c>
      <c r="B448" s="185"/>
      <c r="D448" s="29">
        <v>0</v>
      </c>
      <c r="F448" s="69">
        <f>VLOOKUP(A448,'[2]تحقق نیافته 6 ستون'!$C:$K,9,0)</f>
        <v>138572652</v>
      </c>
      <c r="G448" s="69"/>
      <c r="H448" s="69">
        <v>559473121</v>
      </c>
      <c r="I448" s="149"/>
      <c r="J448" s="69">
        <f t="shared" si="21"/>
        <v>698045773</v>
      </c>
      <c r="K448" s="149"/>
      <c r="L448" s="150">
        <f>J448/درآمدها!$F$12</f>
        <v>2.2741782932661457E-3</v>
      </c>
      <c r="M448" s="149"/>
      <c r="N448" s="69">
        <v>0</v>
      </c>
      <c r="P448" s="29">
        <v>0</v>
      </c>
      <c r="R448" s="29">
        <v>578037883</v>
      </c>
      <c r="T448" s="29">
        <f t="shared" si="22"/>
        <v>578037883</v>
      </c>
      <c r="V448" s="134">
        <f>T448/درآمدها!$F$12</f>
        <v>1.8832020148972608E-3</v>
      </c>
    </row>
    <row r="449" spans="1:22" ht="18" customHeight="1" x14ac:dyDescent="0.2">
      <c r="A449" s="185" t="s">
        <v>136</v>
      </c>
      <c r="B449" s="185"/>
      <c r="D449" s="29">
        <v>0</v>
      </c>
      <c r="F449" s="69">
        <f>VLOOKUP(A449,'[2]تحقق نیافته 6 ستون'!$C:$K,9,0)</f>
        <v>40787040</v>
      </c>
      <c r="G449" s="69"/>
      <c r="H449" s="69">
        <v>693960817</v>
      </c>
      <c r="I449" s="149"/>
      <c r="J449" s="69">
        <f t="shared" si="21"/>
        <v>734747857</v>
      </c>
      <c r="K449" s="149"/>
      <c r="L449" s="150">
        <f>J449/درآمدها!$F$12</f>
        <v>2.3937507997963594E-3</v>
      </c>
      <c r="M449" s="149"/>
      <c r="N449" s="69">
        <v>0</v>
      </c>
      <c r="P449" s="29">
        <v>0</v>
      </c>
      <c r="R449" s="29">
        <v>693960817</v>
      </c>
      <c r="T449" s="29">
        <f t="shared" si="22"/>
        <v>693960817</v>
      </c>
      <c r="V449" s="134">
        <f>T449/درآمدها!$F$12</f>
        <v>2.2608698275129301E-3</v>
      </c>
    </row>
    <row r="450" spans="1:22" ht="18" customHeight="1" x14ac:dyDescent="0.2">
      <c r="A450" s="185" t="s">
        <v>98</v>
      </c>
      <c r="B450" s="185"/>
      <c r="D450" s="29">
        <v>0</v>
      </c>
      <c r="F450" s="69">
        <v>0</v>
      </c>
      <c r="G450" s="69"/>
      <c r="H450" s="69">
        <v>-94228959</v>
      </c>
      <c r="I450" s="149"/>
      <c r="J450" s="69">
        <f t="shared" si="21"/>
        <v>-94228959</v>
      </c>
      <c r="K450" s="149"/>
      <c r="L450" s="150">
        <f>J450/درآمدها!$F$12</f>
        <v>-3.0699054624153653E-4</v>
      </c>
      <c r="M450" s="149"/>
      <c r="N450" s="69">
        <v>0</v>
      </c>
      <c r="P450" s="29">
        <v>0</v>
      </c>
      <c r="R450" s="29">
        <v>-94228959</v>
      </c>
      <c r="T450" s="29">
        <f t="shared" si="22"/>
        <v>-94228959</v>
      </c>
      <c r="V450" s="134">
        <f>T450/درآمدها!$F$12</f>
        <v>-3.0699054624153653E-4</v>
      </c>
    </row>
    <row r="451" spans="1:22" ht="18" customHeight="1" x14ac:dyDescent="0.2">
      <c r="A451" s="185" t="s">
        <v>131</v>
      </c>
      <c r="B451" s="185"/>
      <c r="D451" s="29">
        <v>0</v>
      </c>
      <c r="F451" s="69">
        <v>0</v>
      </c>
      <c r="G451" s="69"/>
      <c r="H451" s="69">
        <v>-45715796</v>
      </c>
      <c r="I451" s="149"/>
      <c r="J451" s="69">
        <f t="shared" si="21"/>
        <v>-45715796</v>
      </c>
      <c r="K451" s="149"/>
      <c r="L451" s="150">
        <f>J451/درآمدها!$F$12</f>
        <v>-1.4893847215171558E-4</v>
      </c>
      <c r="M451" s="149"/>
      <c r="N451" s="69">
        <v>0</v>
      </c>
      <c r="P451" s="29">
        <v>0</v>
      </c>
      <c r="R451" s="29">
        <v>-45715796</v>
      </c>
      <c r="T451" s="29">
        <f t="shared" si="22"/>
        <v>-45715796</v>
      </c>
      <c r="V451" s="134">
        <f>T451/درآمدها!$F$12</f>
        <v>-1.4893847215171558E-4</v>
      </c>
    </row>
    <row r="452" spans="1:22" ht="18" customHeight="1" x14ac:dyDescent="0.2">
      <c r="A452" s="185" t="s">
        <v>110</v>
      </c>
      <c r="B452" s="185"/>
      <c r="D452" s="29">
        <v>0</v>
      </c>
      <c r="F452" s="69">
        <v>0</v>
      </c>
      <c r="G452" s="69"/>
      <c r="H452" s="69">
        <v>-153962</v>
      </c>
      <c r="I452" s="149"/>
      <c r="J452" s="69">
        <f t="shared" si="21"/>
        <v>-153962</v>
      </c>
      <c r="K452" s="149"/>
      <c r="L452" s="150">
        <f>J452/درآمدها!$F$12</f>
        <v>-5.015961014749133E-7</v>
      </c>
      <c r="M452" s="149"/>
      <c r="N452" s="69">
        <v>0</v>
      </c>
      <c r="P452" s="29">
        <v>0</v>
      </c>
      <c r="R452" s="29">
        <v>-153962</v>
      </c>
      <c r="T452" s="29">
        <f t="shared" si="22"/>
        <v>-153962</v>
      </c>
      <c r="V452" s="134">
        <f>T452/درآمدها!$F$12</f>
        <v>-5.015961014749133E-7</v>
      </c>
    </row>
    <row r="453" spans="1:22" ht="18" customHeight="1" x14ac:dyDescent="0.2">
      <c r="A453" s="185" t="s">
        <v>100</v>
      </c>
      <c r="B453" s="185"/>
      <c r="D453" s="29">
        <v>0</v>
      </c>
      <c r="F453" s="69">
        <f>VLOOKUP(A453,'[2]تحقق نیافته 6 ستون'!$C:$K,9,0)</f>
        <v>111548201</v>
      </c>
      <c r="G453" s="69"/>
      <c r="H453" s="69">
        <v>-20891247</v>
      </c>
      <c r="I453" s="149"/>
      <c r="J453" s="69">
        <f t="shared" si="21"/>
        <v>90656954</v>
      </c>
      <c r="K453" s="149"/>
      <c r="L453" s="150">
        <f>J453/درآمدها!$F$12</f>
        <v>2.9535323455132144E-4</v>
      </c>
      <c r="M453" s="149"/>
      <c r="N453" s="69">
        <v>0</v>
      </c>
      <c r="P453" s="29">
        <v>0</v>
      </c>
      <c r="R453" s="29">
        <v>-20891247</v>
      </c>
      <c r="T453" s="29">
        <f t="shared" si="22"/>
        <v>-20891247</v>
      </c>
      <c r="V453" s="134">
        <f>T453/درآمدها!$F$12</f>
        <v>-6.8062041608640307E-5</v>
      </c>
    </row>
    <row r="454" spans="1:22" ht="18" customHeight="1" x14ac:dyDescent="0.2">
      <c r="A454" s="185" t="s">
        <v>122</v>
      </c>
      <c r="B454" s="185"/>
      <c r="D454" s="29">
        <v>0</v>
      </c>
      <c r="F454" s="69">
        <f>VLOOKUP(A454,'[2]تحقق نیافته 6 ستون'!$C:$K,9,0)</f>
        <v>276745369</v>
      </c>
      <c r="G454" s="69"/>
      <c r="H454" s="69">
        <v>679028972</v>
      </c>
      <c r="I454" s="149"/>
      <c r="J454" s="69">
        <f t="shared" si="21"/>
        <v>955774341</v>
      </c>
      <c r="K454" s="149"/>
      <c r="L454" s="150">
        <f>J454/درآمدها!$F$12</f>
        <v>3.1138377218752314E-3</v>
      </c>
      <c r="M454" s="149"/>
      <c r="N454" s="69">
        <v>0</v>
      </c>
      <c r="P454" s="29">
        <v>0</v>
      </c>
      <c r="R454" s="29">
        <v>669247924</v>
      </c>
      <c r="T454" s="29">
        <f t="shared" si="22"/>
        <v>669247924</v>
      </c>
      <c r="V454" s="134">
        <f>T454/درآمدها!$F$12</f>
        <v>2.1803571634466884E-3</v>
      </c>
    </row>
    <row r="455" spans="1:22" ht="18" customHeight="1" x14ac:dyDescent="0.2">
      <c r="A455" s="185" t="s">
        <v>716</v>
      </c>
      <c r="B455" s="185"/>
      <c r="D455" s="29">
        <v>0</v>
      </c>
      <c r="F455" s="69">
        <v>0</v>
      </c>
      <c r="G455" s="69"/>
      <c r="H455" s="69">
        <v>0</v>
      </c>
      <c r="I455" s="149"/>
      <c r="J455" s="69">
        <f t="shared" si="21"/>
        <v>0</v>
      </c>
      <c r="K455" s="149"/>
      <c r="L455" s="150">
        <f>J455/درآمدها!$F$12</f>
        <v>0</v>
      </c>
      <c r="M455" s="149"/>
      <c r="N455" s="69">
        <v>0</v>
      </c>
      <c r="P455" s="29">
        <v>0</v>
      </c>
      <c r="R455" s="29">
        <v>2439834474</v>
      </c>
      <c r="T455" s="29">
        <f t="shared" si="22"/>
        <v>2439834474</v>
      </c>
      <c r="V455" s="134">
        <f>T455/درآمدها!$F$12</f>
        <v>7.9487890544582152E-3</v>
      </c>
    </row>
    <row r="456" spans="1:22" ht="18" customHeight="1" x14ac:dyDescent="0.2">
      <c r="A456" s="185" t="s">
        <v>717</v>
      </c>
      <c r="B456" s="185"/>
      <c r="D456" s="29">
        <v>0</v>
      </c>
      <c r="F456" s="69">
        <v>0</v>
      </c>
      <c r="G456" s="69"/>
      <c r="H456" s="69">
        <v>0</v>
      </c>
      <c r="I456" s="149"/>
      <c r="J456" s="69">
        <f t="shared" si="21"/>
        <v>0</v>
      </c>
      <c r="K456" s="149"/>
      <c r="L456" s="150">
        <f>J456/درآمدها!$F$12</f>
        <v>0</v>
      </c>
      <c r="M456" s="149"/>
      <c r="N456" s="69">
        <v>0</v>
      </c>
      <c r="P456" s="29">
        <v>0</v>
      </c>
      <c r="R456" s="29">
        <v>22390776496</v>
      </c>
      <c r="T456" s="29">
        <f t="shared" si="22"/>
        <v>22390776496</v>
      </c>
      <c r="V456" s="134">
        <f>T456/درآمدها!$F$12</f>
        <v>7.2947390910677437E-2</v>
      </c>
    </row>
    <row r="457" spans="1:22" ht="18" customHeight="1" x14ac:dyDescent="0.2">
      <c r="A457" s="185" t="s">
        <v>718</v>
      </c>
      <c r="B457" s="185"/>
      <c r="D457" s="29">
        <v>0</v>
      </c>
      <c r="F457" s="69">
        <v>0</v>
      </c>
      <c r="G457" s="69"/>
      <c r="H457" s="69">
        <v>0</v>
      </c>
      <c r="I457" s="149"/>
      <c r="J457" s="69">
        <f t="shared" si="21"/>
        <v>0</v>
      </c>
      <c r="K457" s="149"/>
      <c r="L457" s="150">
        <f>J457/درآمدها!$F$12</f>
        <v>0</v>
      </c>
      <c r="M457" s="149"/>
      <c r="N457" s="69">
        <v>0</v>
      </c>
      <c r="P457" s="29">
        <v>0</v>
      </c>
      <c r="R457" s="29">
        <v>16555509658</v>
      </c>
      <c r="T457" s="29">
        <f t="shared" si="22"/>
        <v>16555509658</v>
      </c>
      <c r="V457" s="134">
        <f>T457/درآمدها!$F$12</f>
        <v>5.3936549943382622E-2</v>
      </c>
    </row>
    <row r="458" spans="1:22" ht="18" customHeight="1" x14ac:dyDescent="0.2">
      <c r="A458" s="185" t="s">
        <v>719</v>
      </c>
      <c r="B458" s="185"/>
      <c r="D458" s="29">
        <v>0</v>
      </c>
      <c r="F458" s="69">
        <v>0</v>
      </c>
      <c r="G458" s="69"/>
      <c r="H458" s="69">
        <v>0</v>
      </c>
      <c r="I458" s="149"/>
      <c r="J458" s="69">
        <f t="shared" si="21"/>
        <v>0</v>
      </c>
      <c r="K458" s="149"/>
      <c r="L458" s="150">
        <f>J458/درآمدها!$F$12</f>
        <v>0</v>
      </c>
      <c r="M458" s="149"/>
      <c r="N458" s="69">
        <v>0</v>
      </c>
      <c r="P458" s="29">
        <v>0</v>
      </c>
      <c r="R458" s="29">
        <v>20194880</v>
      </c>
      <c r="T458" s="29">
        <f t="shared" si="22"/>
        <v>20194880</v>
      </c>
      <c r="V458" s="134">
        <f>T458/درآمدها!$F$12</f>
        <v>6.5793332625931707E-5</v>
      </c>
    </row>
    <row r="459" spans="1:22" ht="18" customHeight="1" x14ac:dyDescent="0.2">
      <c r="A459" s="185" t="s">
        <v>720</v>
      </c>
      <c r="B459" s="185"/>
      <c r="D459" s="29">
        <v>0</v>
      </c>
      <c r="F459" s="69">
        <v>0</v>
      </c>
      <c r="G459" s="69"/>
      <c r="H459" s="69">
        <v>0</v>
      </c>
      <c r="I459" s="149"/>
      <c r="J459" s="69">
        <f t="shared" si="21"/>
        <v>0</v>
      </c>
      <c r="K459" s="149"/>
      <c r="L459" s="150">
        <f>J459/درآمدها!$F$12</f>
        <v>0</v>
      </c>
      <c r="M459" s="149"/>
      <c r="N459" s="69">
        <v>0</v>
      </c>
      <c r="P459" s="29">
        <v>0</v>
      </c>
      <c r="R459" s="29">
        <v>229223854</v>
      </c>
      <c r="T459" s="29">
        <f t="shared" si="22"/>
        <v>229223854</v>
      </c>
      <c r="V459" s="134">
        <f>T459/درآمدها!$F$12</f>
        <v>7.4679330959233261E-4</v>
      </c>
    </row>
    <row r="460" spans="1:22" ht="18" customHeight="1" x14ac:dyDescent="0.2">
      <c r="A460" s="185" t="s">
        <v>721</v>
      </c>
      <c r="B460" s="185"/>
      <c r="D460" s="29">
        <v>0</v>
      </c>
      <c r="F460" s="69">
        <v>0</v>
      </c>
      <c r="G460" s="69"/>
      <c r="H460" s="69">
        <v>0</v>
      </c>
      <c r="I460" s="149"/>
      <c r="J460" s="69">
        <f t="shared" si="21"/>
        <v>0</v>
      </c>
      <c r="K460" s="149"/>
      <c r="L460" s="150">
        <f>J460/درآمدها!$F$12</f>
        <v>0</v>
      </c>
      <c r="M460" s="149"/>
      <c r="N460" s="69">
        <v>0</v>
      </c>
      <c r="P460" s="29">
        <v>0</v>
      </c>
      <c r="R460" s="29">
        <v>-5841124526</v>
      </c>
      <c r="T460" s="29">
        <f t="shared" si="22"/>
        <v>-5841124526</v>
      </c>
      <c r="V460" s="134">
        <f>T460/درآمدها!$F$12</f>
        <v>-1.9029924854646607E-2</v>
      </c>
    </row>
    <row r="461" spans="1:22" ht="18" customHeight="1" x14ac:dyDescent="0.2">
      <c r="A461" s="185" t="s">
        <v>722</v>
      </c>
      <c r="B461" s="185"/>
      <c r="D461" s="29">
        <v>0</v>
      </c>
      <c r="F461" s="69">
        <v>0</v>
      </c>
      <c r="G461" s="69"/>
      <c r="H461" s="69">
        <v>0</v>
      </c>
      <c r="I461" s="149"/>
      <c r="J461" s="69">
        <f t="shared" si="21"/>
        <v>0</v>
      </c>
      <c r="K461" s="149"/>
      <c r="L461" s="150">
        <f>J461/درآمدها!$F$12</f>
        <v>0</v>
      </c>
      <c r="M461" s="149"/>
      <c r="N461" s="69">
        <v>0</v>
      </c>
      <c r="P461" s="29">
        <v>0</v>
      </c>
      <c r="R461" s="29">
        <v>5723640855</v>
      </c>
      <c r="T461" s="29">
        <f t="shared" si="22"/>
        <v>5723640855</v>
      </c>
      <c r="V461" s="134">
        <f>T461/درآمدها!$F$12</f>
        <v>1.8647172283489041E-2</v>
      </c>
    </row>
    <row r="462" spans="1:22" ht="18" customHeight="1" x14ac:dyDescent="0.2">
      <c r="A462" s="185" t="s">
        <v>723</v>
      </c>
      <c r="B462" s="185"/>
      <c r="D462" s="29">
        <v>0</v>
      </c>
      <c r="F462" s="69">
        <v>0</v>
      </c>
      <c r="G462" s="69"/>
      <c r="H462" s="69">
        <v>0</v>
      </c>
      <c r="I462" s="149"/>
      <c r="J462" s="69">
        <f t="shared" si="21"/>
        <v>0</v>
      </c>
      <c r="K462" s="149"/>
      <c r="L462" s="150">
        <f>J462/درآمدها!$F$12</f>
        <v>0</v>
      </c>
      <c r="M462" s="149"/>
      <c r="N462" s="69">
        <v>0</v>
      </c>
      <c r="P462" s="29">
        <v>0</v>
      </c>
      <c r="R462" s="29">
        <v>42321000</v>
      </c>
      <c r="T462" s="29">
        <f t="shared" si="22"/>
        <v>42321000</v>
      </c>
      <c r="V462" s="134">
        <f>T462/درآمدها!$F$12</f>
        <v>1.3787849346280124E-4</v>
      </c>
    </row>
    <row r="463" spans="1:22" ht="18" customHeight="1" x14ac:dyDescent="0.2">
      <c r="A463" s="185" t="s">
        <v>95</v>
      </c>
      <c r="B463" s="185"/>
      <c r="D463" s="29">
        <v>0</v>
      </c>
      <c r="F463" s="69">
        <f>VLOOKUP(A463,'[2]تحقق نیافته 6 ستون'!$C:$K,9,0)</f>
        <v>1388432055</v>
      </c>
      <c r="G463" s="69"/>
      <c r="H463" s="69">
        <v>11229706892</v>
      </c>
      <c r="I463" s="149"/>
      <c r="J463" s="69">
        <f t="shared" si="21"/>
        <v>12618138947</v>
      </c>
      <c r="K463" s="149"/>
      <c r="L463" s="150">
        <f>J463/درآمدها!$F$12</f>
        <v>4.1108905468128287E-2</v>
      </c>
      <c r="M463" s="149"/>
      <c r="N463" s="69">
        <v>0</v>
      </c>
      <c r="P463" s="29">
        <v>0</v>
      </c>
      <c r="R463" s="29">
        <v>11229706892</v>
      </c>
      <c r="T463" s="29">
        <f t="shared" si="22"/>
        <v>11229706892</v>
      </c>
      <c r="V463" s="134">
        <f>T463/درآمدها!$F$12</f>
        <v>3.6585502901580684E-2</v>
      </c>
    </row>
    <row r="464" spans="1:22" ht="18" customHeight="1" x14ac:dyDescent="0.2">
      <c r="A464" s="8"/>
      <c r="B464" s="8"/>
      <c r="D464" s="146">
        <f>SUM(D425:D463)</f>
        <v>111927000000</v>
      </c>
      <c r="F464" s="146">
        <f>SUM(F425:F463)</f>
        <v>-484441401576</v>
      </c>
      <c r="G464" s="69"/>
      <c r="H464" s="146">
        <f>SUM(H425:H463)</f>
        <v>38806278466</v>
      </c>
      <c r="I464" s="149"/>
      <c r="J464" s="146">
        <f>SUM(J425:J463)</f>
        <v>-333708123110</v>
      </c>
      <c r="K464" s="149"/>
      <c r="L464" s="146">
        <f>SUM(L425:L463)</f>
        <v>-1.0871948505636881</v>
      </c>
      <c r="M464" s="149"/>
      <c r="N464" s="146">
        <f>SUM(N425:N463)</f>
        <v>157990443550</v>
      </c>
      <c r="P464" s="146">
        <f>SUM(P425:P463)</f>
        <v>-454953608170</v>
      </c>
      <c r="R464" s="146">
        <f>SUM(R425:R463)</f>
        <v>329735738250</v>
      </c>
      <c r="T464" s="146">
        <f>SUM(T425:T463)</f>
        <v>32772573630</v>
      </c>
      <c r="V464" s="146">
        <f>SUM(V425:V463)</f>
        <v>0.10677047042846755</v>
      </c>
    </row>
    <row r="465" spans="1:22" ht="18" customHeight="1" x14ac:dyDescent="0.2">
      <c r="A465" s="199">
        <f>A417+1</f>
        <v>19</v>
      </c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  <c r="T465" s="199"/>
      <c r="U465" s="199"/>
      <c r="V465" s="199"/>
    </row>
    <row r="466" spans="1:22" ht="18.75" customHeight="1" x14ac:dyDescent="0.2">
      <c r="A466" s="178" t="s">
        <v>0</v>
      </c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/>
      <c r="O466" s="178"/>
      <c r="P466" s="178"/>
      <c r="Q466" s="178"/>
      <c r="R466" s="178"/>
      <c r="S466" s="178"/>
      <c r="T466" s="178"/>
      <c r="U466" s="178"/>
      <c r="V466" s="178"/>
    </row>
    <row r="467" spans="1:22" ht="18.75" customHeight="1" x14ac:dyDescent="0.2">
      <c r="A467" s="178" t="s">
        <v>262</v>
      </c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178"/>
      <c r="O467" s="178"/>
      <c r="P467" s="178"/>
      <c r="Q467" s="178"/>
      <c r="R467" s="178"/>
      <c r="S467" s="178"/>
      <c r="T467" s="178"/>
      <c r="U467" s="178"/>
      <c r="V467" s="178"/>
    </row>
    <row r="468" spans="1:22" ht="18.75" customHeight="1" x14ac:dyDescent="0.2">
      <c r="A468" s="178" t="s">
        <v>2</v>
      </c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8"/>
    </row>
    <row r="469" spans="1:22" ht="24" x14ac:dyDescent="0.2">
      <c r="A469" s="1" t="s">
        <v>277</v>
      </c>
      <c r="B469" s="179" t="s">
        <v>278</v>
      </c>
      <c r="C469" s="179"/>
      <c r="D469" s="179"/>
      <c r="E469" s="179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</row>
    <row r="470" spans="1:22" ht="21" x14ac:dyDescent="0.2">
      <c r="D470" s="200" t="s">
        <v>279</v>
      </c>
      <c r="E470" s="200"/>
      <c r="F470" s="200"/>
      <c r="G470" s="200"/>
      <c r="H470" s="200"/>
      <c r="I470" s="200"/>
      <c r="J470" s="200"/>
      <c r="K470" s="200"/>
      <c r="L470" s="200"/>
      <c r="N470" s="191" t="s">
        <v>280</v>
      </c>
      <c r="O470" s="191"/>
      <c r="P470" s="191"/>
      <c r="Q470" s="191"/>
      <c r="R470" s="191"/>
      <c r="S470" s="191"/>
      <c r="T470" s="191"/>
      <c r="U470" s="191"/>
      <c r="V470" s="191"/>
    </row>
    <row r="471" spans="1:22" ht="21" x14ac:dyDescent="0.2">
      <c r="D471" s="35"/>
      <c r="E471" s="35"/>
      <c r="F471" s="35"/>
      <c r="G471" s="35"/>
      <c r="H471" s="35"/>
      <c r="I471" s="35"/>
      <c r="J471" s="201" t="s">
        <v>62</v>
      </c>
      <c r="K471" s="201"/>
      <c r="L471" s="201"/>
      <c r="N471" s="35"/>
      <c r="O471" s="35"/>
      <c r="P471" s="35"/>
      <c r="Q471" s="35"/>
      <c r="R471" s="61"/>
      <c r="S471" s="35"/>
      <c r="T471" s="181" t="s">
        <v>62</v>
      </c>
      <c r="U471" s="181"/>
      <c r="V471" s="181"/>
    </row>
    <row r="472" spans="1:22" ht="37.5" x14ac:dyDescent="0.2">
      <c r="A472" s="191" t="s">
        <v>281</v>
      </c>
      <c r="B472" s="191"/>
      <c r="D472" s="36" t="s">
        <v>282</v>
      </c>
      <c r="F472" s="36" t="s">
        <v>283</v>
      </c>
      <c r="H472" s="36" t="s">
        <v>284</v>
      </c>
      <c r="J472" s="37" t="s">
        <v>249</v>
      </c>
      <c r="K472" s="35"/>
      <c r="L472" s="142" t="s">
        <v>267</v>
      </c>
      <c r="N472" s="36" t="s">
        <v>282</v>
      </c>
      <c r="P472" s="36" t="s">
        <v>283</v>
      </c>
      <c r="R472" s="36" t="s">
        <v>284</v>
      </c>
      <c r="T472" s="37" t="s">
        <v>249</v>
      </c>
      <c r="U472" s="3"/>
      <c r="V472" s="142" t="s">
        <v>267</v>
      </c>
    </row>
    <row r="473" spans="1:22" ht="18.75" x14ac:dyDescent="0.2">
      <c r="A473" s="183" t="s">
        <v>730</v>
      </c>
      <c r="B473" s="183"/>
      <c r="D473" s="24">
        <f>D464</f>
        <v>111927000000</v>
      </c>
      <c r="F473" s="24">
        <f>F464</f>
        <v>-484441401576</v>
      </c>
      <c r="H473" s="24">
        <f>H464</f>
        <v>38806278466</v>
      </c>
      <c r="J473" s="24">
        <f>J464</f>
        <v>-333708123110</v>
      </c>
      <c r="L473" s="24">
        <f>L464</f>
        <v>-1.0871948505636881</v>
      </c>
      <c r="N473" s="24">
        <f>N464</f>
        <v>157990443550</v>
      </c>
      <c r="P473" s="24">
        <f>P464</f>
        <v>-454953608170</v>
      </c>
      <c r="R473" s="24">
        <f>R464</f>
        <v>329735738250</v>
      </c>
      <c r="T473" s="24">
        <f>T464</f>
        <v>32772573630</v>
      </c>
      <c r="V473" s="148">
        <f>V464</f>
        <v>0.10677047042846755</v>
      </c>
    </row>
    <row r="474" spans="1:22" ht="18" customHeight="1" x14ac:dyDescent="0.2">
      <c r="A474" s="185" t="s">
        <v>112</v>
      </c>
      <c r="B474" s="185"/>
      <c r="D474" s="29">
        <v>0</v>
      </c>
      <c r="F474" s="69">
        <f>VLOOKUP(A474,'[2]تحقق نیافته 6 ستون'!$C:$K,9,0)</f>
        <v>-491226259</v>
      </c>
      <c r="G474" s="69"/>
      <c r="H474" s="69">
        <v>3870078259</v>
      </c>
      <c r="I474" s="149"/>
      <c r="J474" s="69">
        <f t="shared" si="21"/>
        <v>3378852000</v>
      </c>
      <c r="K474" s="149"/>
      <c r="L474" s="150">
        <f>J474/درآمدها!$F$12</f>
        <v>1.1008034389399422E-2</v>
      </c>
      <c r="M474" s="149"/>
      <c r="N474" s="69">
        <v>0</v>
      </c>
      <c r="P474" s="29">
        <v>0</v>
      </c>
      <c r="R474" s="29">
        <v>3870078259</v>
      </c>
      <c r="T474" s="29">
        <f t="shared" si="22"/>
        <v>3870078259</v>
      </c>
      <c r="V474" s="134">
        <f>T474/درآمدها!$F$12</f>
        <v>1.260841095281446E-2</v>
      </c>
    </row>
    <row r="475" spans="1:22" ht="18" customHeight="1" x14ac:dyDescent="0.2">
      <c r="A475" s="185" t="s">
        <v>96</v>
      </c>
      <c r="B475" s="185"/>
      <c r="D475" s="29">
        <v>0</v>
      </c>
      <c r="F475" s="69">
        <f>VLOOKUP(A475,'[2]تحقق نیافته 6 ستون'!$C:$K,9,0)</f>
        <v>4852500306</v>
      </c>
      <c r="G475" s="69"/>
      <c r="H475" s="69">
        <v>60481080</v>
      </c>
      <c r="I475" s="149"/>
      <c r="J475" s="69">
        <f t="shared" si="21"/>
        <v>4912981386</v>
      </c>
      <c r="K475" s="149"/>
      <c r="L475" s="150">
        <f>J475/درآمدها!$F$12</f>
        <v>1.6006107415053171E-2</v>
      </c>
      <c r="M475" s="149"/>
      <c r="N475" s="69">
        <v>0</v>
      </c>
      <c r="P475" s="29">
        <v>0</v>
      </c>
      <c r="R475" s="29">
        <v>60481080</v>
      </c>
      <c r="T475" s="29">
        <f t="shared" si="22"/>
        <v>60481080</v>
      </c>
      <c r="V475" s="134">
        <f>T475/درآمدها!$F$12</f>
        <v>1.9704260753297795E-4</v>
      </c>
    </row>
    <row r="476" spans="1:22" ht="18" customHeight="1" x14ac:dyDescent="0.2">
      <c r="A476" s="185" t="s">
        <v>84</v>
      </c>
      <c r="B476" s="185"/>
      <c r="D476" s="29">
        <v>0</v>
      </c>
      <c r="F476" s="69">
        <f>VLOOKUP(A476,'[2]تحقق نیافته 6 ستون'!$C:$K,9,0)</f>
        <v>-60798235</v>
      </c>
      <c r="G476" s="69"/>
      <c r="H476" s="69">
        <v>65594000</v>
      </c>
      <c r="I476" s="149"/>
      <c r="J476" s="69">
        <f t="shared" si="21"/>
        <v>4795765</v>
      </c>
      <c r="K476" s="149"/>
      <c r="L476" s="150">
        <f>J476/درآمدها!$F$12</f>
        <v>1.5624225637428959E-5</v>
      </c>
      <c r="M476" s="149"/>
      <c r="N476" s="69">
        <v>0</v>
      </c>
      <c r="P476" s="29">
        <v>0</v>
      </c>
      <c r="R476" s="29">
        <v>65594000</v>
      </c>
      <c r="T476" s="29">
        <f t="shared" si="22"/>
        <v>65594000</v>
      </c>
      <c r="V476" s="134">
        <f>T476/درآمدها!$F$12</f>
        <v>2.1370009924621313E-4</v>
      </c>
    </row>
    <row r="477" spans="1:22" ht="18" customHeight="1" x14ac:dyDescent="0.2">
      <c r="A477" s="185" t="s">
        <v>91</v>
      </c>
      <c r="B477" s="185"/>
      <c r="D477" s="29">
        <v>0</v>
      </c>
      <c r="F477" s="69">
        <v>0</v>
      </c>
      <c r="G477" s="69"/>
      <c r="H477" s="69">
        <v>1084222</v>
      </c>
      <c r="I477" s="149"/>
      <c r="J477" s="69">
        <f t="shared" si="21"/>
        <v>1084222</v>
      </c>
      <c r="K477" s="149"/>
      <c r="L477" s="150">
        <f>J477/درآمدها!$F$12</f>
        <v>3.5323101046578603E-6</v>
      </c>
      <c r="M477" s="149"/>
      <c r="N477" s="69">
        <v>0</v>
      </c>
      <c r="P477" s="29">
        <v>0</v>
      </c>
      <c r="R477" s="29">
        <v>1084222</v>
      </c>
      <c r="T477" s="29">
        <f t="shared" si="22"/>
        <v>1084222</v>
      </c>
      <c r="V477" s="134">
        <f>T477/درآمدها!$F$12</f>
        <v>3.5323101046578603E-6</v>
      </c>
    </row>
    <row r="478" spans="1:22" ht="18" customHeight="1" x14ac:dyDescent="0.2">
      <c r="A478" s="185" t="s">
        <v>71</v>
      </c>
      <c r="B478" s="185"/>
      <c r="D478" s="29">
        <v>0</v>
      </c>
      <c r="F478" s="69">
        <f>VLOOKUP(A478,'[2]تحقق نیافته 6 ستون'!$C:$K,9,0)</f>
        <v>-210010</v>
      </c>
      <c r="G478" s="69"/>
      <c r="H478" s="69">
        <v>-478944</v>
      </c>
      <c r="I478" s="149"/>
      <c r="J478" s="69">
        <f t="shared" si="21"/>
        <v>-688954</v>
      </c>
      <c r="K478" s="149"/>
      <c r="L478" s="150">
        <f>J478/درآمدها!$F$12</f>
        <v>-2.2445580110387462E-6</v>
      </c>
      <c r="M478" s="149"/>
      <c r="N478" s="69">
        <v>0</v>
      </c>
      <c r="P478" s="29">
        <v>0</v>
      </c>
      <c r="R478" s="29">
        <v>-478944</v>
      </c>
      <c r="T478" s="29">
        <f t="shared" si="22"/>
        <v>-478944</v>
      </c>
      <c r="V478" s="134">
        <f>T478/درآمدها!$F$12</f>
        <v>-1.5603619284290987E-6</v>
      </c>
    </row>
    <row r="479" spans="1:22" ht="18" customHeight="1" x14ac:dyDescent="0.2">
      <c r="A479" s="185" t="s">
        <v>154</v>
      </c>
      <c r="B479" s="185"/>
      <c r="D479" s="29">
        <v>0</v>
      </c>
      <c r="F479" s="69">
        <v>0</v>
      </c>
      <c r="G479" s="69"/>
      <c r="H479" s="69">
        <v>32010000</v>
      </c>
      <c r="I479" s="149"/>
      <c r="J479" s="69">
        <f t="shared" si="21"/>
        <v>32010000</v>
      </c>
      <c r="K479" s="149"/>
      <c r="L479" s="150">
        <f>J479/درآمدها!$F$12</f>
        <v>1.0428606544609693E-4</v>
      </c>
      <c r="M479" s="149"/>
      <c r="N479" s="69">
        <v>0</v>
      </c>
      <c r="P479" s="29">
        <v>0</v>
      </c>
      <c r="R479" s="29">
        <v>32010000</v>
      </c>
      <c r="T479" s="29">
        <f t="shared" si="22"/>
        <v>32010000</v>
      </c>
      <c r="V479" s="134">
        <f>T479/درآمدها!$F$12</f>
        <v>1.0428606544609693E-4</v>
      </c>
    </row>
    <row r="480" spans="1:22" ht="18" customHeight="1" x14ac:dyDescent="0.2">
      <c r="A480" s="185" t="s">
        <v>138</v>
      </c>
      <c r="B480" s="185"/>
      <c r="D480" s="29">
        <v>0</v>
      </c>
      <c r="F480" s="69">
        <f>VLOOKUP(A480,'[2]تحقق نیافته 6 ستون'!$C:$K,9,0)</f>
        <v>6432273231</v>
      </c>
      <c r="G480" s="69"/>
      <c r="H480" s="69">
        <v>2593434401</v>
      </c>
      <c r="I480" s="149"/>
      <c r="J480" s="69">
        <f t="shared" si="21"/>
        <v>9025707632</v>
      </c>
      <c r="K480" s="149"/>
      <c r="L480" s="150">
        <f>J480/درآمدها!$F$12</f>
        <v>2.9405046448237691E-2</v>
      </c>
      <c r="M480" s="149"/>
      <c r="N480" s="69">
        <v>0</v>
      </c>
      <c r="P480" s="29">
        <v>0</v>
      </c>
      <c r="R480" s="29">
        <v>2593434401</v>
      </c>
      <c r="T480" s="29">
        <f t="shared" si="22"/>
        <v>2593434401</v>
      </c>
      <c r="V480" s="134">
        <f>T480/درآمدها!$F$12</f>
        <v>8.4492055505418669E-3</v>
      </c>
    </row>
    <row r="481" spans="1:22" ht="18" customHeight="1" x14ac:dyDescent="0.2">
      <c r="A481" s="185" t="s">
        <v>58</v>
      </c>
      <c r="B481" s="185"/>
      <c r="D481" s="29">
        <v>0</v>
      </c>
      <c r="F481" s="29">
        <f>VLOOKUP(A481,'[2]تحقق نیافته 6 ستون'!$C:$K,9,0)</f>
        <v>9402279</v>
      </c>
      <c r="G481" s="29"/>
      <c r="H481" s="29">
        <v>717418058</v>
      </c>
      <c r="J481" s="29">
        <f t="shared" si="21"/>
        <v>726820337</v>
      </c>
      <c r="L481" s="140">
        <f>J481/درآمدها!$F$12</f>
        <v>2.3679235623847617E-3</v>
      </c>
      <c r="N481" s="29">
        <v>0</v>
      </c>
      <c r="P481" s="29">
        <v>0</v>
      </c>
      <c r="R481" s="29">
        <v>717418058</v>
      </c>
      <c r="T481" s="29">
        <f t="shared" si="22"/>
        <v>717418058</v>
      </c>
      <c r="V481" s="134">
        <f>T481/درآمدها!$F$12</f>
        <v>2.337291676001242E-3</v>
      </c>
    </row>
    <row r="482" spans="1:22" ht="18" customHeight="1" x14ac:dyDescent="0.2">
      <c r="A482" s="185" t="s">
        <v>724</v>
      </c>
      <c r="B482" s="185"/>
      <c r="D482" s="29">
        <v>0</v>
      </c>
      <c r="F482" s="29">
        <v>0</v>
      </c>
      <c r="G482" s="29"/>
      <c r="H482" s="29">
        <v>0</v>
      </c>
      <c r="J482" s="29">
        <f t="shared" si="21"/>
        <v>0</v>
      </c>
      <c r="L482" s="140">
        <f>J482/درآمدها!$F$12</f>
        <v>0</v>
      </c>
      <c r="N482" s="29">
        <v>0</v>
      </c>
      <c r="P482" s="29">
        <v>0</v>
      </c>
      <c r="R482" s="29">
        <v>30000</v>
      </c>
      <c r="T482" s="29">
        <f t="shared" si="22"/>
        <v>30000</v>
      </c>
      <c r="V482" s="134">
        <f>T482/درآمدها!$F$12</f>
        <v>9.773764334217144E-8</v>
      </c>
    </row>
    <row r="483" spans="1:22" ht="18" customHeight="1" x14ac:dyDescent="0.2">
      <c r="A483" s="185" t="s">
        <v>155</v>
      </c>
      <c r="B483" s="185"/>
      <c r="D483" s="29">
        <v>0</v>
      </c>
      <c r="F483" s="29">
        <f>VLOOKUP(A483,'[2]تحقق نیافته 6 ستون'!$C:$K,9,0)</f>
        <v>840423430</v>
      </c>
      <c r="G483" s="29"/>
      <c r="H483" s="29">
        <v>501019337</v>
      </c>
      <c r="J483" s="29">
        <f t="shared" si="21"/>
        <v>1341442767</v>
      </c>
      <c r="L483" s="140">
        <f>J483/درآمدها!$F$12</f>
        <v>4.3703151574993864E-3</v>
      </c>
      <c r="N483" s="29">
        <v>0</v>
      </c>
      <c r="P483" s="29">
        <v>0</v>
      </c>
      <c r="R483" s="29">
        <v>501019337</v>
      </c>
      <c r="T483" s="29">
        <f t="shared" si="22"/>
        <v>501019337</v>
      </c>
      <c r="V483" s="134">
        <f>T483/درآمدها!$F$12</f>
        <v>1.63228164224124E-3</v>
      </c>
    </row>
    <row r="484" spans="1:22" ht="18" customHeight="1" x14ac:dyDescent="0.2">
      <c r="A484" s="185" t="s">
        <v>725</v>
      </c>
      <c r="B484" s="185"/>
      <c r="D484" s="29">
        <v>0</v>
      </c>
      <c r="F484" s="29">
        <v>0</v>
      </c>
      <c r="G484" s="29"/>
      <c r="H484" s="29">
        <v>0</v>
      </c>
      <c r="J484" s="29">
        <f t="shared" si="21"/>
        <v>0</v>
      </c>
      <c r="L484" s="140">
        <f>J484/درآمدها!$F$12</f>
        <v>0</v>
      </c>
      <c r="N484" s="29">
        <v>0</v>
      </c>
      <c r="P484" s="29">
        <v>0</v>
      </c>
      <c r="R484" s="29">
        <v>-878516</v>
      </c>
      <c r="T484" s="29">
        <f t="shared" si="22"/>
        <v>-878516</v>
      </c>
      <c r="V484" s="134">
        <f>T484/درآمدها!$F$12</f>
        <v>-2.8621361159463695E-6</v>
      </c>
    </row>
    <row r="485" spans="1:22" ht="18" customHeight="1" x14ac:dyDescent="0.2">
      <c r="A485" s="185" t="s">
        <v>726</v>
      </c>
      <c r="B485" s="185"/>
      <c r="D485" s="29">
        <v>0</v>
      </c>
      <c r="F485" s="29">
        <v>0</v>
      </c>
      <c r="G485" s="29"/>
      <c r="H485" s="29">
        <v>0</v>
      </c>
      <c r="J485" s="29">
        <f t="shared" si="21"/>
        <v>0</v>
      </c>
      <c r="L485" s="140">
        <f>J485/درآمدها!$F$12</f>
        <v>0</v>
      </c>
      <c r="N485" s="29">
        <v>0</v>
      </c>
      <c r="P485" s="29">
        <v>0</v>
      </c>
      <c r="R485" s="29">
        <v>-6085983</v>
      </c>
      <c r="T485" s="29">
        <f t="shared" si="22"/>
        <v>-6085983</v>
      </c>
      <c r="V485" s="134">
        <f>T485/درآمدها!$F$12</f>
        <v>-1.9827654528017287E-5</v>
      </c>
    </row>
    <row r="486" spans="1:22" ht="18" customHeight="1" x14ac:dyDescent="0.2">
      <c r="A486" s="185" t="s">
        <v>727</v>
      </c>
      <c r="B486" s="185"/>
      <c r="D486" s="29">
        <v>0</v>
      </c>
      <c r="F486" s="29">
        <v>0</v>
      </c>
      <c r="G486" s="29"/>
      <c r="H486" s="29">
        <v>0</v>
      </c>
      <c r="J486" s="29">
        <f t="shared" si="21"/>
        <v>0</v>
      </c>
      <c r="L486" s="140">
        <f>J486/درآمدها!$F$12</f>
        <v>0</v>
      </c>
      <c r="N486" s="29">
        <v>0</v>
      </c>
      <c r="P486" s="29">
        <v>0</v>
      </c>
      <c r="R486" s="29">
        <v>1500000</v>
      </c>
      <c r="T486" s="29">
        <f t="shared" si="22"/>
        <v>1500000</v>
      </c>
      <c r="V486" s="134">
        <f>T486/درآمدها!$F$12</f>
        <v>4.8868821671085718E-6</v>
      </c>
    </row>
    <row r="487" spans="1:22" ht="18" customHeight="1" x14ac:dyDescent="0.2">
      <c r="A487" s="185" t="s">
        <v>728</v>
      </c>
      <c r="B487" s="185"/>
      <c r="D487" s="29">
        <v>0</v>
      </c>
      <c r="F487" s="29">
        <v>0</v>
      </c>
      <c r="G487" s="29"/>
      <c r="H487" s="29">
        <v>0</v>
      </c>
      <c r="J487" s="29">
        <f t="shared" si="21"/>
        <v>0</v>
      </c>
      <c r="L487" s="140">
        <f>J487/درآمدها!$F$12</f>
        <v>0</v>
      </c>
      <c r="N487" s="29">
        <v>0</v>
      </c>
      <c r="P487" s="29">
        <v>0</v>
      </c>
      <c r="R487" s="29">
        <v>260185000</v>
      </c>
      <c r="T487" s="29">
        <f t="shared" si="22"/>
        <v>260185000</v>
      </c>
      <c r="V487" s="134">
        <f>T487/درآمدها!$F$12</f>
        <v>8.4766229109942918E-4</v>
      </c>
    </row>
    <row r="488" spans="1:22" ht="18" customHeight="1" x14ac:dyDescent="0.2">
      <c r="A488" s="185" t="s">
        <v>93</v>
      </c>
      <c r="B488" s="185"/>
      <c r="D488" s="29">
        <v>0</v>
      </c>
      <c r="F488" s="29">
        <f>VLOOKUP(A488,'[2]تحقق نیافته 6 ستون'!$C:$K,9,0)</f>
        <v>-1030</v>
      </c>
      <c r="G488" s="29"/>
      <c r="H488" s="29">
        <v>-41063930</v>
      </c>
      <c r="J488" s="29">
        <f t="shared" si="21"/>
        <v>-41064960</v>
      </c>
      <c r="L488" s="140">
        <f>J488/درآمدها!$F$12</f>
        <v>-1.3378641381135123E-4</v>
      </c>
      <c r="N488" s="29">
        <v>0</v>
      </c>
      <c r="P488" s="29">
        <v>0</v>
      </c>
      <c r="R488" s="29">
        <v>-41063930</v>
      </c>
      <c r="T488" s="29">
        <f t="shared" si="22"/>
        <v>-41063930</v>
      </c>
      <c r="V488" s="134">
        <f>T488/درآمدها!$F$12</f>
        <v>-1.3378305815226315E-4</v>
      </c>
    </row>
    <row r="489" spans="1:22" ht="18" customHeight="1" x14ac:dyDescent="0.2">
      <c r="A489" s="185" t="s">
        <v>82</v>
      </c>
      <c r="B489" s="185"/>
      <c r="D489" s="29">
        <v>0</v>
      </c>
      <c r="F489" s="29">
        <f>VLOOKUP(A489,'[2]تحقق نیافته 6 ستون'!$C:$K,9,0)</f>
        <v>-1120020</v>
      </c>
      <c r="G489" s="29"/>
      <c r="H489" s="29">
        <v>-2306393</v>
      </c>
      <c r="J489" s="29">
        <f t="shared" si="21"/>
        <v>-3426413</v>
      </c>
      <c r="L489" s="140">
        <f>J489/درآمدها!$F$12</f>
        <v>-1.1162984391232656E-5</v>
      </c>
      <c r="N489" s="29">
        <v>0</v>
      </c>
      <c r="P489" s="29">
        <v>0</v>
      </c>
      <c r="R489" s="29">
        <v>-2306393</v>
      </c>
      <c r="T489" s="29">
        <f t="shared" si="22"/>
        <v>-2306393</v>
      </c>
      <c r="V489" s="134">
        <f>T489/درآمدها!$F$12</f>
        <v>-7.5140472146960272E-6</v>
      </c>
    </row>
    <row r="490" spans="1:22" ht="18" customHeight="1" x14ac:dyDescent="0.2">
      <c r="A490" s="185" t="s">
        <v>104</v>
      </c>
      <c r="B490" s="185"/>
      <c r="D490" s="29">
        <v>0</v>
      </c>
      <c r="F490" s="29">
        <f>VLOOKUP(A490,'[2]تحقق نیافته 6 ستون'!$C:$K,9,0)</f>
        <v>1430881821</v>
      </c>
      <c r="G490" s="29"/>
      <c r="H490" s="29">
        <v>315174777</v>
      </c>
      <c r="J490" s="29">
        <f t="shared" si="21"/>
        <v>1746056598</v>
      </c>
      <c r="L490" s="140">
        <f>J490/درآمدها!$F$12</f>
        <v>5.6885152343523074E-3</v>
      </c>
      <c r="N490" s="29">
        <v>0</v>
      </c>
      <c r="P490" s="29">
        <v>0</v>
      </c>
      <c r="R490" s="29">
        <v>315174777</v>
      </c>
      <c r="T490" s="29">
        <f t="shared" si="22"/>
        <v>315174777</v>
      </c>
      <c r="V490" s="134">
        <f>T490/درآمدها!$F$12</f>
        <v>1.0268146648291473E-3</v>
      </c>
    </row>
    <row r="491" spans="1:22" ht="18" customHeight="1" x14ac:dyDescent="0.2">
      <c r="A491" s="185" t="s">
        <v>123</v>
      </c>
      <c r="B491" s="185"/>
      <c r="D491" s="29">
        <v>0</v>
      </c>
      <c r="F491" s="29">
        <f>VLOOKUP(A491,'[2]تحقق نیافته 6 ستون'!$C:$K,9,0)</f>
        <v>1920346795</v>
      </c>
      <c r="G491" s="29"/>
      <c r="H491" s="29">
        <v>453873611</v>
      </c>
      <c r="J491" s="29">
        <f t="shared" si="21"/>
        <v>2374220406</v>
      </c>
      <c r="L491" s="140">
        <f>J491/درآمدها!$F$12</f>
        <v>7.735023575244449E-3</v>
      </c>
      <c r="N491" s="29">
        <v>0</v>
      </c>
      <c r="P491" s="29">
        <v>0</v>
      </c>
      <c r="R491" s="29">
        <v>453873611</v>
      </c>
      <c r="T491" s="29">
        <f t="shared" si="22"/>
        <v>453873611</v>
      </c>
      <c r="V491" s="134">
        <f>T491/درآمدها!$F$12</f>
        <v>1.4786845704780488E-3</v>
      </c>
    </row>
    <row r="492" spans="1:22" ht="18" customHeight="1" x14ac:dyDescent="0.2">
      <c r="A492" s="185" t="s">
        <v>205</v>
      </c>
      <c r="B492" s="185"/>
      <c r="D492" s="29">
        <v>0</v>
      </c>
      <c r="F492" s="29">
        <f>VLOOKUP(A492,'[2]تحقق نیافته 6 ستون'!$C:$K,9,0)</f>
        <v>22197809</v>
      </c>
      <c r="G492" s="29"/>
      <c r="H492" s="29">
        <v>194120472</v>
      </c>
      <c r="J492" s="29">
        <f t="shared" si="21"/>
        <v>216318281</v>
      </c>
      <c r="L492" s="140">
        <f>J492/درآمدها!$F$12</f>
        <v>7.047479665589874E-4</v>
      </c>
      <c r="N492" s="29">
        <v>0</v>
      </c>
      <c r="P492" s="29">
        <v>0</v>
      </c>
      <c r="R492" s="29">
        <v>194120472</v>
      </c>
      <c r="T492" s="29">
        <f t="shared" si="22"/>
        <v>194120472</v>
      </c>
      <c r="V492" s="134">
        <f>T492/درآمدها!$F$12</f>
        <v>6.3242924859166591E-4</v>
      </c>
    </row>
    <row r="493" spans="1:22" ht="18" customHeight="1" x14ac:dyDescent="0.2">
      <c r="A493" s="185" t="s">
        <v>729</v>
      </c>
      <c r="B493" s="185"/>
      <c r="D493" s="29">
        <v>0</v>
      </c>
      <c r="F493" s="29">
        <v>0</v>
      </c>
      <c r="G493" s="29"/>
      <c r="H493" s="29">
        <v>2986095</v>
      </c>
      <c r="J493" s="29">
        <f t="shared" si="21"/>
        <v>2986095</v>
      </c>
      <c r="L493" s="140">
        <f>J493/درآمدها!$F$12</f>
        <v>9.7284629365280475E-6</v>
      </c>
      <c r="N493" s="29">
        <v>0</v>
      </c>
      <c r="P493" s="29">
        <v>0</v>
      </c>
      <c r="R493" s="29">
        <v>2986095</v>
      </c>
      <c r="T493" s="29">
        <f t="shared" ref="T493:T494" si="29">N493+P493+R493</f>
        <v>2986095</v>
      </c>
      <c r="V493" s="134">
        <f>T493/درآمدها!$F$12</f>
        <v>9.7284629365280475E-6</v>
      </c>
    </row>
    <row r="494" spans="1:22" ht="18" customHeight="1" x14ac:dyDescent="0.2">
      <c r="A494" s="185" t="s">
        <v>202</v>
      </c>
      <c r="B494" s="185"/>
      <c r="D494" s="29">
        <v>0</v>
      </c>
      <c r="F494" s="29">
        <f>VLOOKUP(A494,'[2]تحقق نیافته 6 ستون'!$C:$K,9,0)</f>
        <v>629952024</v>
      </c>
      <c r="G494" s="29"/>
      <c r="H494" s="29">
        <v>147231119</v>
      </c>
      <c r="J494" s="29">
        <f t="shared" ref="J494" si="30">D494+F494+H494</f>
        <v>777183143</v>
      </c>
      <c r="L494" s="140">
        <f>J494/درآمدها!$F$12</f>
        <v>2.5320016280693941E-3</v>
      </c>
      <c r="N494" s="29">
        <v>0</v>
      </c>
      <c r="P494" s="29">
        <v>0</v>
      </c>
      <c r="R494" s="29">
        <v>147231119</v>
      </c>
      <c r="T494" s="29">
        <f t="shared" si="29"/>
        <v>147231119</v>
      </c>
      <c r="V494" s="134">
        <f>T494/درآمدها!$F$12</f>
        <v>4.7966741992302672E-4</v>
      </c>
    </row>
    <row r="495" spans="1:22" ht="19.5" customHeight="1" thickBot="1" x14ac:dyDescent="0.25">
      <c r="A495" s="187" t="s">
        <v>62</v>
      </c>
      <c r="B495" s="187"/>
      <c r="D495" s="83">
        <f>SUM(D473:D494)</f>
        <v>111927000000</v>
      </c>
      <c r="E495" s="149"/>
      <c r="F495" s="83">
        <f>SUM(F473:F494)</f>
        <v>-468856779435</v>
      </c>
      <c r="G495" s="149"/>
      <c r="H495" s="83">
        <f>SUM(H473:H494)</f>
        <v>47716934630</v>
      </c>
      <c r="I495" s="149"/>
      <c r="J495" s="83">
        <f>SUM(J473:J494)</f>
        <v>-309212844805</v>
      </c>
      <c r="K495" s="149"/>
      <c r="L495" s="83">
        <f>SUM(L473:L494)</f>
        <v>-1.0073911580789774</v>
      </c>
      <c r="M495" s="149"/>
      <c r="N495" s="83">
        <f>SUM(N473:N494)</f>
        <v>157990443550</v>
      </c>
      <c r="O495" s="149"/>
      <c r="P495" s="83">
        <f>SUM(P473:P494)</f>
        <v>-454953608170</v>
      </c>
      <c r="Q495" s="149"/>
      <c r="R495" s="83">
        <f>SUM(R473:R494)</f>
        <v>338901144915</v>
      </c>
      <c r="S495" s="149"/>
      <c r="T495" s="83">
        <f>SUM(T473:T494)</f>
        <v>41937980295</v>
      </c>
      <c r="U495" s="151"/>
      <c r="V495" s="83">
        <f>SUM(V473:V494)</f>
        <v>0.1366306453521253</v>
      </c>
    </row>
    <row r="496" spans="1:22" ht="13.5" thickTop="1" x14ac:dyDescent="0.2"/>
    <row r="497" spans="1:22" ht="22.5" x14ac:dyDescent="0.2">
      <c r="A497" s="196">
        <f>A465+1</f>
        <v>20</v>
      </c>
      <c r="B497" s="196"/>
      <c r="C497" s="196"/>
      <c r="D497" s="196"/>
      <c r="E497" s="196"/>
      <c r="F497" s="196"/>
      <c r="G497" s="196"/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</row>
    <row r="510" spans="1:22" ht="18.75" x14ac:dyDescent="0.2">
      <c r="P510" s="54"/>
    </row>
    <row r="511" spans="1:22" ht="18.75" x14ac:dyDescent="0.2">
      <c r="P511" s="54"/>
    </row>
    <row r="512" spans="1:22" ht="18.75" x14ac:dyDescent="0.2">
      <c r="P512" s="54"/>
    </row>
    <row r="513" spans="16:16" ht="18.75" x14ac:dyDescent="0.2">
      <c r="P513" s="54"/>
    </row>
    <row r="514" spans="16:16" ht="18.75" x14ac:dyDescent="0.2">
      <c r="P514" s="54"/>
    </row>
    <row r="515" spans="16:16" ht="18.75" x14ac:dyDescent="0.2">
      <c r="P515" s="54"/>
    </row>
    <row r="516" spans="16:16" ht="18.75" x14ac:dyDescent="0.2">
      <c r="P516" s="54"/>
    </row>
    <row r="517" spans="16:16" ht="18.75" x14ac:dyDescent="0.2">
      <c r="P517" s="54"/>
    </row>
    <row r="518" spans="16:16" ht="18.75" x14ac:dyDescent="0.2">
      <c r="P518" s="54"/>
    </row>
    <row r="519" spans="16:16" ht="18.75" x14ac:dyDescent="0.2">
      <c r="P519" s="54"/>
    </row>
    <row r="520" spans="16:16" ht="18.75" x14ac:dyDescent="0.2">
      <c r="P520" s="54"/>
    </row>
    <row r="521" spans="16:16" ht="18.75" x14ac:dyDescent="0.2">
      <c r="P521" s="54"/>
    </row>
    <row r="522" spans="16:16" ht="18.75" x14ac:dyDescent="0.2">
      <c r="P522" s="54"/>
    </row>
    <row r="523" spans="16:16" ht="18.75" x14ac:dyDescent="0.2">
      <c r="P523" s="54"/>
    </row>
    <row r="524" spans="16:16" ht="18.75" x14ac:dyDescent="0.2">
      <c r="P524" s="54"/>
    </row>
    <row r="525" spans="16:16" ht="18.75" x14ac:dyDescent="0.2">
      <c r="P525" s="54"/>
    </row>
    <row r="526" spans="16:16" ht="18.75" x14ac:dyDescent="0.2">
      <c r="P526" s="54"/>
    </row>
    <row r="527" spans="16:16" ht="18.75" x14ac:dyDescent="0.2">
      <c r="P527" s="54"/>
    </row>
    <row r="528" spans="16:16" ht="18.75" x14ac:dyDescent="0.2">
      <c r="P528" s="54"/>
    </row>
    <row r="529" spans="16:16" ht="18.75" x14ac:dyDescent="0.2">
      <c r="P529" s="54"/>
    </row>
    <row r="530" spans="16:16" ht="18.75" x14ac:dyDescent="0.2">
      <c r="P530" s="54"/>
    </row>
    <row r="531" spans="16:16" ht="18.75" x14ac:dyDescent="0.2">
      <c r="P531" s="54"/>
    </row>
    <row r="532" spans="16:16" ht="18.75" x14ac:dyDescent="0.2">
      <c r="P532" s="54"/>
    </row>
    <row r="533" spans="16:16" ht="18.75" x14ac:dyDescent="0.2">
      <c r="P533" s="54"/>
    </row>
    <row r="534" spans="16:16" ht="18.75" x14ac:dyDescent="0.2">
      <c r="P534" s="54"/>
    </row>
    <row r="535" spans="16:16" ht="18.75" x14ac:dyDescent="0.2">
      <c r="P535" s="54"/>
    </row>
    <row r="536" spans="16:16" ht="18.75" x14ac:dyDescent="0.2">
      <c r="P536" s="54"/>
    </row>
    <row r="537" spans="16:16" ht="18.75" x14ac:dyDescent="0.2">
      <c r="P537" s="54"/>
    </row>
    <row r="538" spans="16:16" ht="18.75" x14ac:dyDescent="0.2">
      <c r="P538" s="54"/>
    </row>
    <row r="539" spans="16:16" ht="18.75" x14ac:dyDescent="0.2">
      <c r="P539" s="54"/>
    </row>
    <row r="540" spans="16:16" ht="18.75" x14ac:dyDescent="0.2">
      <c r="P540" s="54"/>
    </row>
    <row r="541" spans="16:16" ht="18.75" x14ac:dyDescent="0.2">
      <c r="P541" s="54"/>
    </row>
    <row r="542" spans="16:16" ht="18.75" x14ac:dyDescent="0.2">
      <c r="P542" s="54"/>
    </row>
    <row r="543" spans="16:16" ht="18.75" x14ac:dyDescent="0.2">
      <c r="P543" s="54"/>
    </row>
    <row r="544" spans="16:16" ht="18.75" x14ac:dyDescent="0.2">
      <c r="P544" s="54"/>
    </row>
    <row r="545" spans="16:16" ht="18.75" x14ac:dyDescent="0.2">
      <c r="P545" s="54"/>
    </row>
    <row r="546" spans="16:16" ht="18.75" x14ac:dyDescent="0.2">
      <c r="P546" s="54"/>
    </row>
    <row r="547" spans="16:16" ht="18.75" x14ac:dyDescent="0.2">
      <c r="P547" s="54"/>
    </row>
    <row r="548" spans="16:16" ht="18.75" x14ac:dyDescent="0.2">
      <c r="P548" s="54"/>
    </row>
    <row r="549" spans="16:16" ht="18.75" x14ac:dyDescent="0.2">
      <c r="P549" s="54"/>
    </row>
    <row r="550" spans="16:16" ht="18.75" x14ac:dyDescent="0.2">
      <c r="P550" s="54"/>
    </row>
    <row r="551" spans="16:16" ht="18.75" x14ac:dyDescent="0.2">
      <c r="P551" s="54"/>
    </row>
    <row r="552" spans="16:16" ht="18.75" x14ac:dyDescent="0.2">
      <c r="P552" s="54"/>
    </row>
    <row r="553" spans="16:16" ht="18.75" x14ac:dyDescent="0.2">
      <c r="P553" s="54"/>
    </row>
    <row r="554" spans="16:16" ht="18.75" x14ac:dyDescent="0.2">
      <c r="P554" s="54"/>
    </row>
    <row r="555" spans="16:16" ht="18.75" x14ac:dyDescent="0.2">
      <c r="P555" s="54"/>
    </row>
    <row r="556" spans="16:16" ht="18.75" x14ac:dyDescent="0.2">
      <c r="P556" s="54"/>
    </row>
    <row r="557" spans="16:16" ht="18.75" x14ac:dyDescent="0.2">
      <c r="P557" s="54"/>
    </row>
    <row r="558" spans="16:16" ht="18.75" x14ac:dyDescent="0.2">
      <c r="P558" s="54"/>
    </row>
    <row r="559" spans="16:16" ht="18.75" x14ac:dyDescent="0.2">
      <c r="P559" s="54"/>
    </row>
    <row r="560" spans="16:16" ht="18.75" x14ac:dyDescent="0.2">
      <c r="P560" s="54"/>
    </row>
    <row r="561" spans="16:16" ht="18.75" x14ac:dyDescent="0.2">
      <c r="P561" s="54"/>
    </row>
    <row r="562" spans="16:16" ht="18.75" x14ac:dyDescent="0.2">
      <c r="P562" s="54"/>
    </row>
    <row r="563" spans="16:16" ht="18.75" x14ac:dyDescent="0.2">
      <c r="P563" s="54"/>
    </row>
    <row r="564" spans="16:16" ht="18.75" x14ac:dyDescent="0.2">
      <c r="P564" s="54"/>
    </row>
    <row r="565" spans="16:16" ht="18.75" x14ac:dyDescent="0.2">
      <c r="P565" s="54"/>
    </row>
    <row r="566" spans="16:16" ht="18.75" x14ac:dyDescent="0.2">
      <c r="P566" s="54"/>
    </row>
    <row r="567" spans="16:16" ht="18.75" x14ac:dyDescent="0.2">
      <c r="P567" s="54"/>
    </row>
    <row r="568" spans="16:16" ht="18.75" x14ac:dyDescent="0.2">
      <c r="P568" s="54"/>
    </row>
    <row r="569" spans="16:16" ht="18.75" x14ac:dyDescent="0.2">
      <c r="P569" s="54"/>
    </row>
    <row r="570" spans="16:16" ht="18.75" x14ac:dyDescent="0.2">
      <c r="P570" s="54"/>
    </row>
    <row r="571" spans="16:16" ht="18.75" x14ac:dyDescent="0.2">
      <c r="P571" s="54"/>
    </row>
    <row r="572" spans="16:16" ht="18.75" x14ac:dyDescent="0.2">
      <c r="P572" s="54"/>
    </row>
    <row r="573" spans="16:16" ht="18.75" x14ac:dyDescent="0.2">
      <c r="P573" s="54"/>
    </row>
    <row r="574" spans="16:16" ht="18.75" x14ac:dyDescent="0.2">
      <c r="P574" s="54"/>
    </row>
    <row r="575" spans="16:16" ht="18.75" x14ac:dyDescent="0.2">
      <c r="P575" s="54"/>
    </row>
    <row r="576" spans="16:16" ht="18.75" x14ac:dyDescent="0.2">
      <c r="P576" s="54"/>
    </row>
    <row r="577" spans="16:16" ht="18.75" x14ac:dyDescent="0.2">
      <c r="P577" s="54"/>
    </row>
    <row r="578" spans="16:16" ht="18.75" x14ac:dyDescent="0.2">
      <c r="P578" s="54"/>
    </row>
    <row r="579" spans="16:16" ht="18.75" x14ac:dyDescent="0.2">
      <c r="P579" s="54"/>
    </row>
    <row r="580" spans="16:16" ht="18.75" x14ac:dyDescent="0.2">
      <c r="P580" s="54"/>
    </row>
    <row r="581" spans="16:16" ht="18.75" x14ac:dyDescent="0.2">
      <c r="P581" s="54"/>
    </row>
    <row r="582" spans="16:16" ht="18.75" x14ac:dyDescent="0.2">
      <c r="P582" s="54"/>
    </row>
    <row r="583" spans="16:16" ht="18.75" x14ac:dyDescent="0.2">
      <c r="P583" s="54"/>
    </row>
    <row r="584" spans="16:16" ht="18.75" x14ac:dyDescent="0.2">
      <c r="P584" s="54"/>
    </row>
    <row r="585" spans="16:16" ht="18.75" x14ac:dyDescent="0.2">
      <c r="P585" s="54"/>
    </row>
    <row r="586" spans="16:16" ht="18.75" x14ac:dyDescent="0.2">
      <c r="P586" s="54"/>
    </row>
    <row r="587" spans="16:16" ht="18.75" x14ac:dyDescent="0.2">
      <c r="P587" s="54"/>
    </row>
    <row r="588" spans="16:16" ht="18.75" x14ac:dyDescent="0.2">
      <c r="P588" s="54"/>
    </row>
    <row r="589" spans="16:16" ht="18.75" x14ac:dyDescent="0.2">
      <c r="P589" s="54"/>
    </row>
    <row r="590" spans="16:16" ht="18.75" x14ac:dyDescent="0.2">
      <c r="P590" s="54"/>
    </row>
    <row r="591" spans="16:16" ht="18.75" x14ac:dyDescent="0.2">
      <c r="P591" s="54"/>
    </row>
    <row r="592" spans="16:16" ht="18.75" x14ac:dyDescent="0.2">
      <c r="P592" s="54"/>
    </row>
    <row r="593" spans="16:16" ht="18.75" x14ac:dyDescent="0.2">
      <c r="P593" s="54"/>
    </row>
    <row r="594" spans="16:16" ht="18.75" x14ac:dyDescent="0.2">
      <c r="P594" s="54"/>
    </row>
    <row r="595" spans="16:16" ht="18.75" x14ac:dyDescent="0.2">
      <c r="P595" s="54"/>
    </row>
    <row r="596" spans="16:16" ht="18.75" x14ac:dyDescent="0.2">
      <c r="P596" s="54"/>
    </row>
    <row r="597" spans="16:16" ht="18.75" x14ac:dyDescent="0.2">
      <c r="P597" s="54"/>
    </row>
    <row r="598" spans="16:16" ht="18.75" x14ac:dyDescent="0.2">
      <c r="P598" s="54"/>
    </row>
    <row r="599" spans="16:16" ht="18.75" x14ac:dyDescent="0.2">
      <c r="P599" s="54"/>
    </row>
    <row r="600" spans="16:16" ht="18.75" x14ac:dyDescent="0.2">
      <c r="P600" s="54"/>
    </row>
    <row r="601" spans="16:16" ht="18.75" x14ac:dyDescent="0.2">
      <c r="P601" s="54"/>
    </row>
    <row r="602" spans="16:16" ht="18.75" x14ac:dyDescent="0.2">
      <c r="P602" s="54"/>
    </row>
    <row r="603" spans="16:16" ht="18.75" x14ac:dyDescent="0.2">
      <c r="P603" s="54"/>
    </row>
    <row r="604" spans="16:16" ht="18.75" x14ac:dyDescent="0.2">
      <c r="P604" s="54"/>
    </row>
    <row r="605" spans="16:16" ht="18.75" x14ac:dyDescent="0.2">
      <c r="P605" s="54"/>
    </row>
    <row r="606" spans="16:16" ht="18.75" x14ac:dyDescent="0.2">
      <c r="P606" s="54"/>
    </row>
    <row r="607" spans="16:16" ht="18.75" x14ac:dyDescent="0.2">
      <c r="P607" s="54"/>
    </row>
    <row r="608" spans="16:16" ht="18.75" x14ac:dyDescent="0.2">
      <c r="P608" s="54"/>
    </row>
  </sheetData>
  <mergeCells count="513">
    <mergeCell ref="A47:V47"/>
    <mergeCell ref="A48:V48"/>
    <mergeCell ref="A49:V49"/>
    <mergeCell ref="A50:V50"/>
    <mergeCell ref="B51:V51"/>
    <mergeCell ref="D52:L52"/>
    <mergeCell ref="N52:V52"/>
    <mergeCell ref="J53:L53"/>
    <mergeCell ref="T53:V53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55:B55"/>
    <mergeCell ref="A92:B92"/>
    <mergeCell ref="A93:V93"/>
    <mergeCell ref="A94:V94"/>
    <mergeCell ref="A95:V95"/>
    <mergeCell ref="A96:V96"/>
    <mergeCell ref="B97:V97"/>
    <mergeCell ref="D98:L98"/>
    <mergeCell ref="N98:V98"/>
    <mergeCell ref="A91:B91"/>
    <mergeCell ref="J99:L99"/>
    <mergeCell ref="T99:V99"/>
    <mergeCell ref="A100:B100"/>
    <mergeCell ref="A101:B101"/>
    <mergeCell ref="A287:B287"/>
    <mergeCell ref="A491:B491"/>
    <mergeCell ref="A492:B492"/>
    <mergeCell ref="A493:B493"/>
    <mergeCell ref="A494:B494"/>
    <mergeCell ref="A282:V282"/>
    <mergeCell ref="B283:V283"/>
    <mergeCell ref="D284:L284"/>
    <mergeCell ref="N284:V284"/>
    <mergeCell ref="J285:L285"/>
    <mergeCell ref="T285:V285"/>
    <mergeCell ref="A286:B286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11:B411"/>
    <mergeCell ref="A412:B412"/>
    <mergeCell ref="A413:B413"/>
    <mergeCell ref="A414:B414"/>
    <mergeCell ref="A415:B415"/>
    <mergeCell ref="A426:B426"/>
    <mergeCell ref="A427:B427"/>
    <mergeCell ref="A277:B277"/>
    <mergeCell ref="A288:B288"/>
    <mergeCell ref="A278:B278"/>
    <mergeCell ref="A279:V279"/>
    <mergeCell ref="A280:V280"/>
    <mergeCell ref="A281:V281"/>
    <mergeCell ref="A418:V418"/>
    <mergeCell ref="A419:V419"/>
    <mergeCell ref="A420:V420"/>
    <mergeCell ref="B421:V421"/>
    <mergeCell ref="D422:L422"/>
    <mergeCell ref="N422:V422"/>
    <mergeCell ref="J423:L423"/>
    <mergeCell ref="T423:V423"/>
    <mergeCell ref="A424:B424"/>
    <mergeCell ref="A425:B425"/>
    <mergeCell ref="A417:V417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67:B367"/>
    <mergeCell ref="A368:B368"/>
    <mergeCell ref="A369:B369"/>
    <mergeCell ref="A380:B380"/>
    <mergeCell ref="A381:B381"/>
    <mergeCell ref="A382:B382"/>
    <mergeCell ref="A383:B383"/>
    <mergeCell ref="A384:B384"/>
    <mergeCell ref="A385:B385"/>
    <mergeCell ref="A372:V372"/>
    <mergeCell ref="A373:V373"/>
    <mergeCell ref="A374:V374"/>
    <mergeCell ref="B375:V375"/>
    <mergeCell ref="D376:L376"/>
    <mergeCell ref="N376:V376"/>
    <mergeCell ref="J377:L377"/>
    <mergeCell ref="T377:V377"/>
    <mergeCell ref="A378:B378"/>
    <mergeCell ref="A379:B379"/>
    <mergeCell ref="A371:V371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51:B351"/>
    <mergeCell ref="A352:B352"/>
    <mergeCell ref="A353:B353"/>
    <mergeCell ref="A231:B231"/>
    <mergeCell ref="A242:B242"/>
    <mergeCell ref="A354:B354"/>
    <mergeCell ref="A355:B355"/>
    <mergeCell ref="A356:B356"/>
    <mergeCell ref="A357:B357"/>
    <mergeCell ref="A232:B232"/>
    <mergeCell ref="A233:V233"/>
    <mergeCell ref="A234:V234"/>
    <mergeCell ref="A235:V235"/>
    <mergeCell ref="A236:V236"/>
    <mergeCell ref="B237:V237"/>
    <mergeCell ref="D238:L238"/>
    <mergeCell ref="N238:V238"/>
    <mergeCell ref="J239:L239"/>
    <mergeCell ref="T239:V239"/>
    <mergeCell ref="A240:B240"/>
    <mergeCell ref="A241:B2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23:B32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25:V325"/>
    <mergeCell ref="A326:V326"/>
    <mergeCell ref="A327:V327"/>
    <mergeCell ref="A328:V328"/>
    <mergeCell ref="B329:V329"/>
    <mergeCell ref="D330:L330"/>
    <mergeCell ref="N330:V330"/>
    <mergeCell ref="J331:L331"/>
    <mergeCell ref="T331:V331"/>
    <mergeCell ref="A332:B332"/>
    <mergeCell ref="A333:B33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289:B289"/>
    <mergeCell ref="A290:B290"/>
    <mergeCell ref="A291:B291"/>
    <mergeCell ref="A292:B292"/>
    <mergeCell ref="A293:B293"/>
    <mergeCell ref="A294:B294"/>
    <mergeCell ref="A295:B295"/>
    <mergeCell ref="A184:B184"/>
    <mergeCell ref="A185:V185"/>
    <mergeCell ref="A186:V186"/>
    <mergeCell ref="A187:V187"/>
    <mergeCell ref="A188:V188"/>
    <mergeCell ref="B189:V189"/>
    <mergeCell ref="D190:L190"/>
    <mergeCell ref="N190:V190"/>
    <mergeCell ref="J191:L191"/>
    <mergeCell ref="T191:V191"/>
    <mergeCell ref="A192:B192"/>
    <mergeCell ref="A193:B193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30:B230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05:B205"/>
    <mergeCell ref="A206:B206"/>
    <mergeCell ref="A207:B207"/>
    <mergeCell ref="A208:B208"/>
    <mergeCell ref="A209:B209"/>
    <mergeCell ref="A210:B210"/>
    <mergeCell ref="A137:B137"/>
    <mergeCell ref="A148:B148"/>
    <mergeCell ref="A211:B211"/>
    <mergeCell ref="A138:B138"/>
    <mergeCell ref="A139:V139"/>
    <mergeCell ref="A140:V140"/>
    <mergeCell ref="A141:V141"/>
    <mergeCell ref="A142:V142"/>
    <mergeCell ref="B143:V143"/>
    <mergeCell ref="D144:L144"/>
    <mergeCell ref="N144:V144"/>
    <mergeCell ref="J145:L145"/>
    <mergeCell ref="T145:V145"/>
    <mergeCell ref="A146:B146"/>
    <mergeCell ref="A147:B147"/>
    <mergeCell ref="A183:B183"/>
    <mergeCell ref="A194:B194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95:B19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36:B136"/>
    <mergeCell ref="A150:B150"/>
    <mergeCell ref="A149:B149"/>
    <mergeCell ref="A151:B151"/>
    <mergeCell ref="A152:B152"/>
    <mergeCell ref="A153:B153"/>
    <mergeCell ref="A154:B154"/>
    <mergeCell ref="A155:B155"/>
    <mergeCell ref="A156:B156"/>
    <mergeCell ref="A134:B134"/>
    <mergeCell ref="A135:B135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90:B90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02:B102"/>
    <mergeCell ref="A103:B103"/>
    <mergeCell ref="A68:B68"/>
    <mergeCell ref="A69:B69"/>
    <mergeCell ref="A70:B70"/>
    <mergeCell ref="A71:B71"/>
    <mergeCell ref="A67:B67"/>
    <mergeCell ref="A495:B495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66:B66"/>
    <mergeCell ref="A40:B40"/>
    <mergeCell ref="A58:B58"/>
    <mergeCell ref="A41:B41"/>
    <mergeCell ref="A42:B42"/>
    <mergeCell ref="A43:B43"/>
    <mergeCell ref="A35:B35"/>
    <mergeCell ref="A36:B36"/>
    <mergeCell ref="A37:B37"/>
    <mergeCell ref="A38:B38"/>
    <mergeCell ref="A39:B39"/>
    <mergeCell ref="A61:B61"/>
    <mergeCell ref="A62:B62"/>
    <mergeCell ref="A63:B63"/>
    <mergeCell ref="A64:B64"/>
    <mergeCell ref="A65:B65"/>
    <mergeCell ref="A44:B44"/>
    <mergeCell ref="A57:B57"/>
    <mergeCell ref="A59:B59"/>
    <mergeCell ref="A60:B60"/>
    <mergeCell ref="A45:B45"/>
    <mergeCell ref="A46:B46"/>
    <mergeCell ref="A56:B56"/>
    <mergeCell ref="A54:B54"/>
    <mergeCell ref="A18:B18"/>
    <mergeCell ref="A19:B1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497:V497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1:B11"/>
    <mergeCell ref="A12:B12"/>
    <mergeCell ref="A13:B13"/>
    <mergeCell ref="A14:B14"/>
    <mergeCell ref="A15:B15"/>
    <mergeCell ref="A20:B20"/>
    <mergeCell ref="A21:B21"/>
    <mergeCell ref="A22:B22"/>
    <mergeCell ref="A23:B23"/>
    <mergeCell ref="A24:B24"/>
    <mergeCell ref="A16:B16"/>
    <mergeCell ref="A17:B17"/>
    <mergeCell ref="A473:B473"/>
    <mergeCell ref="A465:V465"/>
    <mergeCell ref="A466:V466"/>
    <mergeCell ref="A467:V467"/>
    <mergeCell ref="A468:V468"/>
    <mergeCell ref="B469:V469"/>
    <mergeCell ref="D470:L470"/>
    <mergeCell ref="N470:V470"/>
    <mergeCell ref="J471:L471"/>
    <mergeCell ref="T471:V471"/>
    <mergeCell ref="A472:B472"/>
  </mergeCells>
  <printOptions horizontalCentered="1"/>
  <pageMargins left="0" right="0" top="0" bottom="0" header="0" footer="0"/>
  <pageSetup scale="67" fitToHeight="0" orientation="landscape" r:id="rId1"/>
  <rowBreaks count="2" manualBreakCount="2">
    <brk id="47" max="22" man="1"/>
    <brk id="93" max="22" man="1"/>
  </rowBreaks>
  <colBreaks count="1" manualBreakCount="1">
    <brk id="22" max="4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2"/>
  <sheetViews>
    <sheetView rightToLeft="1" view="pageBreakPreview" zoomScaleNormal="100" zoomScaleSheetLayoutView="100" workbookViewId="0">
      <selection activeCell="L18" sqref="L17:P18"/>
    </sheetView>
  </sheetViews>
  <sheetFormatPr defaultRowHeight="12.75" x14ac:dyDescent="0.2"/>
  <cols>
    <col min="1" max="1" width="6.42578125" bestFit="1" customWidth="1"/>
    <col min="2" max="2" width="24.85546875" customWidth="1"/>
    <col min="3" max="3" width="1.28515625" customWidth="1"/>
    <col min="4" max="4" width="16.42578125" bestFit="1" customWidth="1"/>
    <col min="5" max="5" width="1.28515625" customWidth="1"/>
    <col min="6" max="6" width="16.42578125" bestFit="1" customWidth="1"/>
    <col min="7" max="7" width="1.28515625" customWidth="1"/>
    <col min="8" max="8" width="11.140625" bestFit="1" customWidth="1"/>
    <col min="9" max="9" width="1.28515625" customWidth="1"/>
    <col min="10" max="10" width="17.5703125" bestFit="1" customWidth="1"/>
    <col min="11" max="11" width="1.28515625" customWidth="1"/>
    <col min="12" max="12" width="17.42578125" bestFit="1" customWidth="1"/>
    <col min="13" max="13" width="1.28515625" customWidth="1"/>
    <col min="14" max="14" width="16.42578125" bestFit="1" customWidth="1"/>
    <col min="15" max="15" width="1.28515625" customWidth="1"/>
    <col min="16" max="16" width="15.28515625" bestFit="1" customWidth="1"/>
    <col min="17" max="17" width="1.28515625" customWidth="1"/>
    <col min="18" max="18" width="17.7109375" bestFit="1" customWidth="1"/>
    <col min="19" max="19" width="0.28515625" customWidth="1"/>
  </cols>
  <sheetData>
    <row r="1" spans="1:18" ht="25.5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25.5" x14ac:dyDescent="0.2">
      <c r="A2" s="178" t="s">
        <v>262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ht="25.5" x14ac:dyDescent="0.2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14.45" customHeight="1" x14ac:dyDescent="0.2"/>
    <row r="5" spans="1:18" ht="33" customHeight="1" x14ac:dyDescent="0.2">
      <c r="A5" s="39" t="s">
        <v>435</v>
      </c>
      <c r="B5" s="179" t="s">
        <v>297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</row>
    <row r="6" spans="1:18" ht="33" customHeight="1" x14ac:dyDescent="0.2">
      <c r="D6" s="191" t="s">
        <v>279</v>
      </c>
      <c r="E6" s="191"/>
      <c r="F6" s="191"/>
      <c r="G6" s="191"/>
      <c r="H6" s="191"/>
      <c r="I6" s="191"/>
      <c r="J6" s="191"/>
      <c r="L6" s="191" t="s">
        <v>280</v>
      </c>
      <c r="M6" s="191"/>
      <c r="N6" s="191"/>
      <c r="O6" s="191"/>
      <c r="P6" s="191"/>
      <c r="Q6" s="191"/>
      <c r="R6" s="191"/>
    </row>
    <row r="7" spans="1:18" ht="33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33" customHeight="1" x14ac:dyDescent="0.2">
      <c r="A8" s="191" t="s">
        <v>298</v>
      </c>
      <c r="B8" s="191"/>
      <c r="D8" s="2" t="s">
        <v>299</v>
      </c>
      <c r="F8" s="2" t="s">
        <v>283</v>
      </c>
      <c r="H8" s="2" t="s">
        <v>284</v>
      </c>
      <c r="J8" s="2" t="s">
        <v>62</v>
      </c>
      <c r="L8" s="2" t="s">
        <v>299</v>
      </c>
      <c r="N8" s="2" t="s">
        <v>283</v>
      </c>
      <c r="P8" s="2" t="s">
        <v>284</v>
      </c>
      <c r="R8" s="2" t="s">
        <v>62</v>
      </c>
    </row>
    <row r="9" spans="1:18" s="95" customFormat="1" ht="33" customHeight="1" x14ac:dyDescent="0.2">
      <c r="A9" s="194" t="s">
        <v>229</v>
      </c>
      <c r="B9" s="194"/>
      <c r="D9" s="152">
        <v>9476260026</v>
      </c>
      <c r="E9" s="153"/>
      <c r="F9" s="152">
        <v>19996155039</v>
      </c>
      <c r="G9" s="153"/>
      <c r="H9" s="152">
        <v>0</v>
      </c>
      <c r="I9" s="153"/>
      <c r="J9" s="152">
        <v>29472415065</v>
      </c>
      <c r="K9" s="153"/>
      <c r="L9" s="152">
        <v>49417801700</v>
      </c>
      <c r="M9" s="153"/>
      <c r="N9" s="152">
        <v>30477863116</v>
      </c>
      <c r="O9" s="153"/>
      <c r="P9" s="152">
        <v>7496466923</v>
      </c>
      <c r="Q9" s="153"/>
      <c r="R9" s="152">
        <f>L9+N9+P9</f>
        <v>87392131739</v>
      </c>
    </row>
    <row r="10" spans="1:18" s="95" customFormat="1" ht="33" customHeight="1" x14ac:dyDescent="0.2">
      <c r="A10" s="195" t="s">
        <v>300</v>
      </c>
      <c r="B10" s="195"/>
      <c r="D10" s="154">
        <v>0</v>
      </c>
      <c r="E10" s="153"/>
      <c r="F10" s="154">
        <v>0</v>
      </c>
      <c r="G10" s="153"/>
      <c r="H10" s="154">
        <v>0</v>
      </c>
      <c r="I10" s="153"/>
      <c r="J10" s="154">
        <v>0</v>
      </c>
      <c r="K10" s="153"/>
      <c r="L10" s="154">
        <v>3250244428</v>
      </c>
      <c r="M10" s="153"/>
      <c r="N10" s="154">
        <v>0</v>
      </c>
      <c r="O10" s="153"/>
      <c r="P10" s="154">
        <v>72500000</v>
      </c>
      <c r="Q10" s="153"/>
      <c r="R10" s="155">
        <f t="shared" ref="R10:R13" si="0">L10+N10+P10</f>
        <v>3322744428</v>
      </c>
    </row>
    <row r="11" spans="1:18" s="95" customFormat="1" ht="33" customHeight="1" x14ac:dyDescent="0.2">
      <c r="A11" s="195" t="s">
        <v>225</v>
      </c>
      <c r="B11" s="195"/>
      <c r="D11" s="154">
        <v>1949773151</v>
      </c>
      <c r="E11" s="153"/>
      <c r="F11" s="154">
        <v>0</v>
      </c>
      <c r="G11" s="153"/>
      <c r="H11" s="154">
        <v>0</v>
      </c>
      <c r="I11" s="153"/>
      <c r="J11" s="154">
        <v>1949773151</v>
      </c>
      <c r="K11" s="153"/>
      <c r="L11" s="154">
        <v>3291127981</v>
      </c>
      <c r="M11" s="153"/>
      <c r="N11" s="154">
        <v>-25737500</v>
      </c>
      <c r="O11" s="153"/>
      <c r="P11" s="154">
        <v>-30812500</v>
      </c>
      <c r="Q11" s="153"/>
      <c r="R11" s="155">
        <f t="shared" si="0"/>
        <v>3234577981</v>
      </c>
    </row>
    <row r="12" spans="1:18" s="95" customFormat="1" ht="33" customHeight="1" x14ac:dyDescent="0.2">
      <c r="A12" s="195" t="s">
        <v>232</v>
      </c>
      <c r="B12" s="195"/>
      <c r="D12" s="154">
        <v>15085892302</v>
      </c>
      <c r="E12" s="153"/>
      <c r="F12" s="154">
        <v>59989125000</v>
      </c>
      <c r="G12" s="153"/>
      <c r="H12" s="154">
        <v>0</v>
      </c>
      <c r="I12" s="153"/>
      <c r="J12" s="154">
        <v>75075017302</v>
      </c>
      <c r="K12" s="153"/>
      <c r="L12" s="154">
        <v>80194366363</v>
      </c>
      <c r="M12" s="153"/>
      <c r="N12" s="154">
        <v>59777747450</v>
      </c>
      <c r="O12" s="153"/>
      <c r="P12" s="154">
        <v>1489548005</v>
      </c>
      <c r="Q12" s="153"/>
      <c r="R12" s="155">
        <f t="shared" si="0"/>
        <v>141461661818</v>
      </c>
    </row>
    <row r="13" spans="1:18" s="95" customFormat="1" ht="33" customHeight="1" x14ac:dyDescent="0.2">
      <c r="A13" s="192" t="s">
        <v>301</v>
      </c>
      <c r="B13" s="192"/>
      <c r="D13" s="156">
        <v>0</v>
      </c>
      <c r="E13" s="153"/>
      <c r="F13" s="156">
        <v>0</v>
      </c>
      <c r="G13" s="153"/>
      <c r="H13" s="156">
        <v>0</v>
      </c>
      <c r="I13" s="153"/>
      <c r="J13" s="156">
        <v>0</v>
      </c>
      <c r="K13" s="153"/>
      <c r="L13" s="156">
        <v>588113533</v>
      </c>
      <c r="M13" s="153"/>
      <c r="N13" s="156">
        <v>0</v>
      </c>
      <c r="O13" s="153"/>
      <c r="P13" s="156">
        <v>0</v>
      </c>
      <c r="Q13" s="153"/>
      <c r="R13" s="155">
        <f t="shared" si="0"/>
        <v>588113533</v>
      </c>
    </row>
    <row r="14" spans="1:18" s="95" customFormat="1" ht="33" customHeight="1" x14ac:dyDescent="0.2">
      <c r="A14" s="187" t="s">
        <v>62</v>
      </c>
      <c r="B14" s="187"/>
      <c r="D14" s="157">
        <f>SUM(D9:D13)</f>
        <v>26511925479</v>
      </c>
      <c r="E14" s="153"/>
      <c r="F14" s="157">
        <f>SUM(F9:F13)</f>
        <v>79985280039</v>
      </c>
      <c r="G14" s="153"/>
      <c r="H14" s="157">
        <v>0</v>
      </c>
      <c r="I14" s="153"/>
      <c r="J14" s="157">
        <f>SUM(J9:J13)</f>
        <v>106497205518</v>
      </c>
      <c r="K14" s="153"/>
      <c r="L14" s="157">
        <f>SUM(L9:L13)</f>
        <v>136741654005</v>
      </c>
      <c r="M14" s="153"/>
      <c r="N14" s="157">
        <f>SUM(N9:N13)</f>
        <v>90229873066</v>
      </c>
      <c r="O14" s="153"/>
      <c r="P14" s="157">
        <f>SUM(P9:P13)</f>
        <v>9027702428</v>
      </c>
      <c r="Q14" s="153"/>
      <c r="R14" s="157">
        <f>SUM(R9:R13)</f>
        <v>235999229499</v>
      </c>
    </row>
    <row r="18" spans="1:18" x14ac:dyDescent="0.2">
      <c r="L18" s="47"/>
      <c r="N18" s="47"/>
      <c r="P18" s="47"/>
    </row>
    <row r="22" spans="1:18" ht="20.25" customHeight="1" x14ac:dyDescent="0.2">
      <c r="A22" s="188">
        <f>'1-2'!A497:V497+1</f>
        <v>21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</row>
  </sheetData>
  <mergeCells count="14">
    <mergeCell ref="A22:R22"/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rintOptions horizontalCentered="1"/>
  <pageMargins left="0" right="0" top="0" bottom="0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1</vt:lpstr>
      <vt:lpstr>سهام</vt:lpstr>
      <vt:lpstr>اوراق مشتقه</vt:lpstr>
      <vt:lpstr>اوراق</vt:lpstr>
      <vt:lpstr>تعدیل قیمت</vt:lpstr>
      <vt:lpstr>سپرده</vt:lpstr>
      <vt:lpstr>درآمدها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'1'!Print_Area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سپرده!Print_Area</vt:lpstr>
      <vt:lpstr>سهام!Print_Area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2024-10-30T09:30:54Z</cp:lastPrinted>
  <dcterms:created xsi:type="dcterms:W3CDTF">2024-10-22T13:18:25Z</dcterms:created>
  <dcterms:modified xsi:type="dcterms:W3CDTF">2024-10-30T09:31:50Z</dcterms:modified>
</cp:coreProperties>
</file>