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31030\"/>
    </mc:Choice>
  </mc:AlternateContent>
  <xr:revisionPtr revIDLastSave="0" documentId="13_ncr:1_{69EDE4F7-AC15-47AA-83EE-C5A0CD1606BF}" xr6:coauthVersionLast="47" xr6:coauthVersionMax="47" xr10:uidLastSave="{00000000-0000-0000-0000-000000000000}"/>
  <bookViews>
    <workbookView xWindow="-120" yWindow="-120" windowWidth="29040" windowHeight="15840" tabRatio="899" activeTab="18" xr2:uid="{00000000-000D-0000-FFFF-FFFF00000000}"/>
  </bookViews>
  <sheets>
    <sheet name="صفحه اول" sheetId="23" r:id="rId1"/>
    <sheet name="سهام" sheetId="2" r:id="rId2"/>
    <sheet name="صندوق" sheetId="22" r:id="rId3"/>
    <sheet name="اوراق مشتقه" sheetId="3" r:id="rId4"/>
    <sheet name="اوراق" sheetId="5" r:id="rId5"/>
    <sheet name="تعدیل قیمت" sheetId="6" r:id="rId6"/>
    <sheet name="سپرده" sheetId="7" r:id="rId7"/>
    <sheet name="درآمد" sheetId="8" r:id="rId8"/>
    <sheet name="1-2" sheetId="9" r:id="rId9"/>
    <sheet name="2-2" sheetId="10" r:id="rId10"/>
    <sheet name="3-2" sheetId="11" r:id="rId11"/>
    <sheet name="4-2" sheetId="13" r:id="rId12"/>
    <sheet name="5-2" sheetId="14" r:id="rId13"/>
    <sheet name="سود اوراق بهادار" sheetId="17" r:id="rId14"/>
    <sheet name="درآمد سود سهام" sheetId="15" r:id="rId15"/>
    <sheet name="سود سپرده بانکی" sheetId="18" r:id="rId16"/>
    <sheet name="درآمد ناشی از فروش" sheetId="19" r:id="rId17"/>
    <sheet name="درآمد اعمال اختیار" sheetId="20" r:id="rId18"/>
    <sheet name="درآمد ناشی از تغییر قیمت اوراق" sheetId="21" r:id="rId19"/>
  </sheets>
  <definedNames>
    <definedName name="_xlnm.Print_Area" localSheetId="8">'1-2'!$A$1:$U$681</definedName>
    <definedName name="_xlnm.Print_Area" localSheetId="9">'2-2'!$A$1:$W$10</definedName>
    <definedName name="_xlnm.Print_Area" localSheetId="10">'3-2'!$A$1:$S$14</definedName>
    <definedName name="_xlnm.Print_Area" localSheetId="11">'4-2'!$A$1:$K$18</definedName>
    <definedName name="_xlnm.Print_Area" localSheetId="12">'5-2'!$A$1:$G$11</definedName>
    <definedName name="_xlnm.Print_Area" localSheetId="4">اوراق!$A$1:$AK$11</definedName>
    <definedName name="_xlnm.Print_Area" localSheetId="3">'اوراق مشتقه'!$A$1:$AT$195</definedName>
    <definedName name="_xlnm.Print_Area" localSheetId="5">'تعدیل قیمت'!$A$1:$N$11</definedName>
    <definedName name="_xlnm.Print_Area" localSheetId="7">درآمد!$A$1:$K$13</definedName>
    <definedName name="_xlnm.Print_Area" localSheetId="17">'درآمد اعمال اختیار'!$A$1:$K$592</definedName>
    <definedName name="_xlnm.Print_Area" localSheetId="14">'درآمد سود سهام'!$A$1:$T$29</definedName>
    <definedName name="_xlnm.Print_Area" localSheetId="18">'درآمد ناشی از تغییر قیمت اوراق'!$A$1:$Q$154</definedName>
    <definedName name="_xlnm.Print_Area" localSheetId="16">'درآمد ناشی از فروش'!$A$1:$I$59</definedName>
    <definedName name="_xlnm.Print_Area" localSheetId="6">سپرده!$A$1:$M$16</definedName>
    <definedName name="_xlnm.Print_Area" localSheetId="13">'سود اوراق بهادار'!$A$1:$R$13</definedName>
    <definedName name="_xlnm.Print_Area" localSheetId="15">'سود سپرده بانکی'!$A$1:$M$18</definedName>
    <definedName name="_xlnm.Print_Area" localSheetId="1">سهام!$A$1:$M$79</definedName>
    <definedName name="_xlnm.Print_Area" localSheetId="0">'صفحه اول'!$A$1:$I$61</definedName>
    <definedName name="_xlnm.Print_Area" localSheetId="2">صندوق!$A$1:$M$11</definedName>
  </definedNames>
  <calcPr calcId="191029"/>
</workbook>
</file>

<file path=xl/calcChain.xml><?xml version="1.0" encoding="utf-8"?>
<calcChain xmlns="http://schemas.openxmlformats.org/spreadsheetml/2006/main">
  <c r="Q12" i="17" l="1"/>
  <c r="D592" i="20"/>
  <c r="E592" i="20"/>
  <c r="F592" i="20"/>
  <c r="G592" i="20"/>
  <c r="H592" i="20"/>
  <c r="I592" i="20"/>
  <c r="J592" i="20"/>
  <c r="K592" i="20"/>
  <c r="K36" i="20"/>
  <c r="K44" i="20" s="1"/>
  <c r="K72" i="20" s="1"/>
  <c r="K80" i="20" s="1"/>
  <c r="K108" i="20" s="1"/>
  <c r="K116" i="20" s="1"/>
  <c r="K144" i="20" s="1"/>
  <c r="K152" i="20" s="1"/>
  <c r="K180" i="20" s="1"/>
  <c r="K188" i="20" s="1"/>
  <c r="K216" i="20" s="1"/>
  <c r="K224" i="20" s="1"/>
  <c r="K252" i="20" s="1"/>
  <c r="K260" i="20" s="1"/>
  <c r="K288" i="20" s="1"/>
  <c r="K296" i="20" s="1"/>
  <c r="K324" i="20" s="1"/>
  <c r="K332" i="20" s="1"/>
  <c r="K360" i="20" s="1"/>
  <c r="K368" i="20" s="1"/>
  <c r="K396" i="20" s="1"/>
  <c r="K404" i="20" s="1"/>
  <c r="K432" i="20" s="1"/>
  <c r="K440" i="20" s="1"/>
  <c r="K468" i="20" s="1"/>
  <c r="K476" i="20" s="1"/>
  <c r="K504" i="20" s="1"/>
  <c r="K512" i="20" s="1"/>
  <c r="K540" i="20" s="1"/>
  <c r="K548" i="20" s="1"/>
  <c r="K576" i="20" s="1"/>
  <c r="K584" i="20" s="1"/>
  <c r="B36" i="20"/>
  <c r="B44" i="20" s="1"/>
  <c r="B72" i="20" s="1"/>
  <c r="B80" i="20" s="1"/>
  <c r="B108" i="20" s="1"/>
  <c r="B116" i="20" s="1"/>
  <c r="B144" i="20" s="1"/>
  <c r="B152" i="20" s="1"/>
  <c r="B180" i="20" s="1"/>
  <c r="B188" i="20" s="1"/>
  <c r="B216" i="20" s="1"/>
  <c r="B224" i="20" s="1"/>
  <c r="B252" i="20" s="1"/>
  <c r="B260" i="20" s="1"/>
  <c r="B288" i="20" s="1"/>
  <c r="B296" i="20" s="1"/>
  <c r="B324" i="20" s="1"/>
  <c r="B332" i="20" s="1"/>
  <c r="B360" i="20" s="1"/>
  <c r="B368" i="20" s="1"/>
  <c r="B396" i="20" s="1"/>
  <c r="B404" i="20" s="1"/>
  <c r="B432" i="20" s="1"/>
  <c r="B440" i="20" s="1"/>
  <c r="B468" i="20" s="1"/>
  <c r="B476" i="20" s="1"/>
  <c r="B504" i="20" s="1"/>
  <c r="B512" i="20" s="1"/>
  <c r="B540" i="20" s="1"/>
  <c r="B548" i="20" s="1"/>
  <c r="B576" i="20" s="1"/>
  <c r="B584" i="20" s="1"/>
  <c r="C36" i="20"/>
  <c r="C44" i="20" s="1"/>
  <c r="C72" i="20" s="1"/>
  <c r="C80" i="20" s="1"/>
  <c r="C108" i="20" s="1"/>
  <c r="C116" i="20" s="1"/>
  <c r="C144" i="20" s="1"/>
  <c r="C152" i="20" s="1"/>
  <c r="C180" i="20" s="1"/>
  <c r="C188" i="20" s="1"/>
  <c r="C216" i="20" s="1"/>
  <c r="C224" i="20" s="1"/>
  <c r="C252" i="20" s="1"/>
  <c r="C260" i="20" s="1"/>
  <c r="C288" i="20" s="1"/>
  <c r="C296" i="20" s="1"/>
  <c r="C324" i="20" s="1"/>
  <c r="C332" i="20" s="1"/>
  <c r="C360" i="20" s="1"/>
  <c r="C368" i="20" s="1"/>
  <c r="C396" i="20" s="1"/>
  <c r="C404" i="20" s="1"/>
  <c r="C432" i="20" s="1"/>
  <c r="C440" i="20" s="1"/>
  <c r="C468" i="20" s="1"/>
  <c r="C476" i="20" s="1"/>
  <c r="C504" i="20" s="1"/>
  <c r="C512" i="20" s="1"/>
  <c r="C540" i="20" s="1"/>
  <c r="C548" i="20" s="1"/>
  <c r="C576" i="20" s="1"/>
  <c r="C584" i="20" s="1"/>
  <c r="D36" i="20"/>
  <c r="D44" i="20" s="1"/>
  <c r="E36" i="20"/>
  <c r="E44" i="20" s="1"/>
  <c r="E72" i="20" s="1"/>
  <c r="E80" i="20" s="1"/>
  <c r="E108" i="20" s="1"/>
  <c r="E116" i="20" s="1"/>
  <c r="E144" i="20" s="1"/>
  <c r="E152" i="20" s="1"/>
  <c r="E180" i="20" s="1"/>
  <c r="E188" i="20" s="1"/>
  <c r="E216" i="20" s="1"/>
  <c r="E224" i="20" s="1"/>
  <c r="E252" i="20" s="1"/>
  <c r="E260" i="20" s="1"/>
  <c r="E288" i="20" s="1"/>
  <c r="E296" i="20" s="1"/>
  <c r="E324" i="20" s="1"/>
  <c r="E332" i="20" s="1"/>
  <c r="E360" i="20" s="1"/>
  <c r="E368" i="20" s="1"/>
  <c r="E396" i="20" s="1"/>
  <c r="E404" i="20" s="1"/>
  <c r="E432" i="20" s="1"/>
  <c r="E440" i="20" s="1"/>
  <c r="E468" i="20" s="1"/>
  <c r="E476" i="20" s="1"/>
  <c r="E504" i="20" s="1"/>
  <c r="E512" i="20" s="1"/>
  <c r="E540" i="20" s="1"/>
  <c r="E548" i="20" s="1"/>
  <c r="E576" i="20" s="1"/>
  <c r="E584" i="20" s="1"/>
  <c r="F36" i="20"/>
  <c r="F44" i="20" s="1"/>
  <c r="F72" i="20" s="1"/>
  <c r="F80" i="20" s="1"/>
  <c r="F108" i="20" s="1"/>
  <c r="F116" i="20" s="1"/>
  <c r="F144" i="20" s="1"/>
  <c r="F152" i="20" s="1"/>
  <c r="F180" i="20" s="1"/>
  <c r="F188" i="20" s="1"/>
  <c r="F216" i="20" s="1"/>
  <c r="F224" i="20" s="1"/>
  <c r="F252" i="20" s="1"/>
  <c r="F260" i="20" s="1"/>
  <c r="F288" i="20" s="1"/>
  <c r="F296" i="20" s="1"/>
  <c r="F324" i="20" s="1"/>
  <c r="F332" i="20" s="1"/>
  <c r="F360" i="20" s="1"/>
  <c r="F368" i="20" s="1"/>
  <c r="F396" i="20" s="1"/>
  <c r="F404" i="20" s="1"/>
  <c r="F432" i="20" s="1"/>
  <c r="F440" i="20" s="1"/>
  <c r="F468" i="20" s="1"/>
  <c r="F476" i="20" s="1"/>
  <c r="F504" i="20" s="1"/>
  <c r="F512" i="20" s="1"/>
  <c r="F540" i="20" s="1"/>
  <c r="F548" i="20" s="1"/>
  <c r="F576" i="20" s="1"/>
  <c r="F584" i="20" s="1"/>
  <c r="G36" i="20"/>
  <c r="H36" i="20"/>
  <c r="H44" i="20" s="1"/>
  <c r="H72" i="20" s="1"/>
  <c r="H80" i="20" s="1"/>
  <c r="H108" i="20" s="1"/>
  <c r="H116" i="20" s="1"/>
  <c r="H144" i="20" s="1"/>
  <c r="H152" i="20" s="1"/>
  <c r="H180" i="20" s="1"/>
  <c r="H188" i="20" s="1"/>
  <c r="H216" i="20" s="1"/>
  <c r="H224" i="20" s="1"/>
  <c r="H252" i="20" s="1"/>
  <c r="H260" i="20" s="1"/>
  <c r="H288" i="20" s="1"/>
  <c r="H296" i="20" s="1"/>
  <c r="H324" i="20" s="1"/>
  <c r="H332" i="20" s="1"/>
  <c r="H360" i="20" s="1"/>
  <c r="H368" i="20" s="1"/>
  <c r="H396" i="20" s="1"/>
  <c r="H404" i="20" s="1"/>
  <c r="H432" i="20" s="1"/>
  <c r="H440" i="20" s="1"/>
  <c r="H468" i="20" s="1"/>
  <c r="H476" i="20" s="1"/>
  <c r="H504" i="20" s="1"/>
  <c r="H512" i="20" s="1"/>
  <c r="H540" i="20" s="1"/>
  <c r="H548" i="20" s="1"/>
  <c r="H576" i="20" s="1"/>
  <c r="H584" i="20" s="1"/>
  <c r="I36" i="20"/>
  <c r="J36" i="20"/>
  <c r="Q154" i="21"/>
  <c r="M154" i="21"/>
  <c r="O154" i="21"/>
  <c r="Q681" i="9"/>
  <c r="L18" i="18"/>
  <c r="J18" i="18"/>
  <c r="H18" i="18"/>
  <c r="F18" i="18"/>
  <c r="D18" i="18"/>
  <c r="B18" i="18"/>
  <c r="F11" i="14"/>
  <c r="D11" i="14"/>
  <c r="D18" i="13"/>
  <c r="H18" i="13"/>
  <c r="R10" i="11"/>
  <c r="R11" i="11"/>
  <c r="R12" i="11"/>
  <c r="R13" i="11"/>
  <c r="R9" i="11"/>
  <c r="R14" i="11" s="1"/>
  <c r="T10" i="10"/>
  <c r="P10" i="10"/>
  <c r="P14" i="11"/>
  <c r="D14" i="11"/>
  <c r="F14" i="11"/>
  <c r="H14" i="11"/>
  <c r="J14" i="11"/>
  <c r="L14" i="11"/>
  <c r="N14" i="11"/>
  <c r="D72" i="20" l="1"/>
  <c r="D80" i="20" s="1"/>
  <c r="D108" i="20" s="1"/>
  <c r="D116" i="20" s="1"/>
  <c r="D144" i="20" s="1"/>
  <c r="D152" i="20" s="1"/>
  <c r="D180" i="20" s="1"/>
  <c r="D188" i="20" s="1"/>
  <c r="D216" i="20" s="1"/>
  <c r="D224" i="20" s="1"/>
  <c r="D252" i="20" s="1"/>
  <c r="D260" i="20" s="1"/>
  <c r="D288" i="20" s="1"/>
  <c r="D296" i="20" s="1"/>
  <c r="D324" i="20" s="1"/>
  <c r="D332" i="20" s="1"/>
  <c r="D360" i="20" s="1"/>
  <c r="D368" i="20" s="1"/>
  <c r="D396" i="20" s="1"/>
  <c r="D404" i="20" s="1"/>
  <c r="D432" i="20" s="1"/>
  <c r="D440" i="20" s="1"/>
  <c r="D468" i="20" s="1"/>
  <c r="D476" i="20" s="1"/>
  <c r="D504" i="20" s="1"/>
  <c r="D512" i="20" s="1"/>
  <c r="D540" i="20" s="1"/>
  <c r="D548" i="20" s="1"/>
  <c r="D576" i="20" s="1"/>
  <c r="D584" i="20" s="1"/>
  <c r="J44" i="20"/>
  <c r="I44" i="20"/>
  <c r="G44" i="20"/>
  <c r="C78" i="2"/>
  <c r="L78" i="2"/>
  <c r="M78" i="2"/>
  <c r="D48" i="2"/>
  <c r="C48" i="2"/>
  <c r="C57" i="2" s="1"/>
  <c r="N11" i="5"/>
  <c r="P11" i="5"/>
  <c r="R11" i="5"/>
  <c r="V11" i="5"/>
  <c r="Z11" i="5"/>
  <c r="AF11" i="5"/>
  <c r="AH11" i="5"/>
  <c r="AM161" i="3"/>
  <c r="K78" i="2"/>
  <c r="L10" i="22"/>
  <c r="G72" i="20" l="1"/>
  <c r="G80" i="20" s="1"/>
  <c r="G108" i="20" s="1"/>
  <c r="G116" i="20" s="1"/>
  <c r="G144" i="20" s="1"/>
  <c r="G152" i="20" s="1"/>
  <c r="G180" i="20" s="1"/>
  <c r="G188" i="20" s="1"/>
  <c r="G216" i="20" s="1"/>
  <c r="G224" i="20" s="1"/>
  <c r="G252" i="20" s="1"/>
  <c r="G260" i="20" s="1"/>
  <c r="G288" i="20" s="1"/>
  <c r="G296" i="20" s="1"/>
  <c r="G324" i="20" s="1"/>
  <c r="G332" i="20" s="1"/>
  <c r="G360" i="20" s="1"/>
  <c r="G368" i="20" s="1"/>
  <c r="G396" i="20" s="1"/>
  <c r="G404" i="20" s="1"/>
  <c r="G432" i="20" s="1"/>
  <c r="G440" i="20" s="1"/>
  <c r="G468" i="20" s="1"/>
  <c r="G476" i="20" s="1"/>
  <c r="G504" i="20" s="1"/>
  <c r="G512" i="20" s="1"/>
  <c r="G540" i="20" s="1"/>
  <c r="G548" i="20" s="1"/>
  <c r="G576" i="20" s="1"/>
  <c r="G584" i="20" s="1"/>
  <c r="I72" i="20"/>
  <c r="I80" i="20" s="1"/>
  <c r="I108" i="20" s="1"/>
  <c r="I116" i="20" s="1"/>
  <c r="I144" i="20" s="1"/>
  <c r="I152" i="20" s="1"/>
  <c r="I180" i="20" s="1"/>
  <c r="I188" i="20" s="1"/>
  <c r="I216" i="20" s="1"/>
  <c r="I224" i="20" s="1"/>
  <c r="I252" i="20" s="1"/>
  <c r="I260" i="20" s="1"/>
  <c r="I288" i="20" s="1"/>
  <c r="I296" i="20" s="1"/>
  <c r="I324" i="20" s="1"/>
  <c r="I332" i="20" s="1"/>
  <c r="I360" i="20" s="1"/>
  <c r="I368" i="20" s="1"/>
  <c r="I396" i="20" s="1"/>
  <c r="I404" i="20" s="1"/>
  <c r="I432" i="20" s="1"/>
  <c r="I440" i="20" s="1"/>
  <c r="I468" i="20" s="1"/>
  <c r="I476" i="20" s="1"/>
  <c r="I504" i="20" s="1"/>
  <c r="I512" i="20" s="1"/>
  <c r="I540" i="20" s="1"/>
  <c r="I548" i="20" s="1"/>
  <c r="I576" i="20" s="1"/>
  <c r="I584" i="20" s="1"/>
  <c r="J72" i="20"/>
  <c r="J80" i="20" s="1"/>
  <c r="J108" i="20" s="1"/>
  <c r="J116" i="20" s="1"/>
  <c r="J144" i="20" s="1"/>
  <c r="J152" i="20" s="1"/>
  <c r="J180" i="20" s="1"/>
  <c r="J188" i="20" s="1"/>
  <c r="J216" i="20" s="1"/>
  <c r="J224" i="20" s="1"/>
  <c r="J252" i="20" s="1"/>
  <c r="J260" i="20" s="1"/>
  <c r="J288" i="20" s="1"/>
  <c r="J296" i="20" s="1"/>
  <c r="J324" i="20" s="1"/>
  <c r="J332" i="20" s="1"/>
  <c r="J360" i="20" s="1"/>
  <c r="J368" i="20" s="1"/>
  <c r="J396" i="20" s="1"/>
  <c r="J404" i="20" s="1"/>
  <c r="J432" i="20" s="1"/>
  <c r="J440" i="20" s="1"/>
  <c r="J468" i="20" s="1"/>
  <c r="J476" i="20" s="1"/>
  <c r="J504" i="20" s="1"/>
  <c r="J512" i="20" s="1"/>
  <c r="J540" i="20" s="1"/>
  <c r="J548" i="20" s="1"/>
  <c r="J576" i="20" s="1"/>
  <c r="J584" i="20" s="1"/>
  <c r="I154" i="21"/>
  <c r="E47" i="9"/>
  <c r="E56" i="9" s="1"/>
  <c r="I466" i="9"/>
  <c r="I476" i="9"/>
  <c r="I478" i="9"/>
  <c r="I488" i="9"/>
  <c r="I490" i="9"/>
  <c r="I497" i="9"/>
  <c r="I498" i="9"/>
  <c r="I499" i="9"/>
  <c r="I500" i="9"/>
  <c r="I501" i="9"/>
  <c r="I502" i="9"/>
  <c r="I503" i="9"/>
  <c r="I504" i="9"/>
  <c r="I464" i="9"/>
  <c r="I423" i="9"/>
  <c r="I424" i="9"/>
  <c r="I435" i="9"/>
  <c r="I436" i="9"/>
  <c r="I440" i="9"/>
  <c r="I442" i="9"/>
  <c r="I444" i="9"/>
  <c r="I445" i="9"/>
  <c r="I446" i="9"/>
  <c r="I447" i="9"/>
  <c r="I448" i="9"/>
  <c r="I449" i="9"/>
  <c r="E450" i="9"/>
  <c r="I451" i="9"/>
  <c r="I452" i="9"/>
  <c r="I412" i="9"/>
  <c r="I364" i="9"/>
  <c r="I376" i="9"/>
  <c r="I379" i="9"/>
  <c r="I384" i="9"/>
  <c r="I387" i="9"/>
  <c r="I388" i="9"/>
  <c r="I391" i="9"/>
  <c r="I392" i="9"/>
  <c r="I393" i="9"/>
  <c r="I396" i="9"/>
  <c r="I397" i="9"/>
  <c r="I398" i="9"/>
  <c r="I399" i="9"/>
  <c r="I400" i="9"/>
  <c r="I401" i="9"/>
  <c r="I360" i="9"/>
  <c r="I315" i="9"/>
  <c r="I324" i="9"/>
  <c r="I327" i="9"/>
  <c r="I331" i="9"/>
  <c r="I336" i="9"/>
  <c r="I337" i="9"/>
  <c r="I338" i="9"/>
  <c r="I339" i="9"/>
  <c r="I343" i="9"/>
  <c r="I345" i="9"/>
  <c r="I347" i="9"/>
  <c r="I348" i="9"/>
  <c r="I349" i="9"/>
  <c r="I312" i="9"/>
  <c r="I311" i="9"/>
  <c r="I300" i="9"/>
  <c r="I265" i="9"/>
  <c r="E268" i="9"/>
  <c r="I274" i="9"/>
  <c r="I277" i="9"/>
  <c r="E281" i="9"/>
  <c r="E283" i="9"/>
  <c r="I283" i="9" s="1"/>
  <c r="E284" i="9"/>
  <c r="I284" i="9" s="1"/>
  <c r="E285" i="9"/>
  <c r="I285" i="9" s="1"/>
  <c r="I286" i="9"/>
  <c r="I288" i="9"/>
  <c r="I289" i="9"/>
  <c r="I290" i="9"/>
  <c r="I292" i="9"/>
  <c r="I293" i="9"/>
  <c r="I294" i="9"/>
  <c r="I296" i="9"/>
  <c r="I298" i="9"/>
  <c r="I299" i="9"/>
  <c r="I262" i="9"/>
  <c r="I222" i="9"/>
  <c r="I223" i="9"/>
  <c r="I234" i="9"/>
  <c r="I235" i="9"/>
  <c r="E239" i="9"/>
  <c r="E240" i="9"/>
  <c r="E241" i="9"/>
  <c r="E242" i="9"/>
  <c r="I242" i="9" s="1"/>
  <c r="E243" i="9"/>
  <c r="I243" i="9" s="1"/>
  <c r="I244" i="9"/>
  <c r="E245" i="9"/>
  <c r="I245" i="9" s="1"/>
  <c r="I246" i="9"/>
  <c r="I247" i="9"/>
  <c r="I248" i="9"/>
  <c r="I249" i="9"/>
  <c r="I250" i="9"/>
  <c r="I251" i="9"/>
  <c r="I211" i="9"/>
  <c r="E160" i="9"/>
  <c r="I160" i="9" s="1"/>
  <c r="E161" i="9"/>
  <c r="I161" i="9" s="1"/>
  <c r="E162" i="9"/>
  <c r="I162" i="9" s="1"/>
  <c r="E163" i="9"/>
  <c r="I163" i="9" s="1"/>
  <c r="E164" i="9"/>
  <c r="I164" i="9" s="1"/>
  <c r="E165" i="9"/>
  <c r="I165" i="9" s="1"/>
  <c r="E166" i="9"/>
  <c r="I166" i="9" s="1"/>
  <c r="E167" i="9"/>
  <c r="I167" i="9" s="1"/>
  <c r="E168" i="9"/>
  <c r="E169" i="9"/>
  <c r="I169" i="9" s="1"/>
  <c r="E170" i="9"/>
  <c r="I170" i="9" s="1"/>
  <c r="E171" i="9"/>
  <c r="I171" i="9" s="1"/>
  <c r="E172" i="9"/>
  <c r="E173" i="9"/>
  <c r="I173" i="9" s="1"/>
  <c r="E174" i="9"/>
  <c r="E175" i="9"/>
  <c r="I175" i="9" s="1"/>
  <c r="E176" i="9"/>
  <c r="I176" i="9" s="1"/>
  <c r="E177" i="9"/>
  <c r="I177" i="9" s="1"/>
  <c r="E178" i="9"/>
  <c r="I178" i="9" s="1"/>
  <c r="E179" i="9"/>
  <c r="I179" i="9" s="1"/>
  <c r="E180" i="9"/>
  <c r="E181" i="9"/>
  <c r="I181" i="9" s="1"/>
  <c r="E182" i="9"/>
  <c r="E183" i="9"/>
  <c r="I183" i="9" s="1"/>
  <c r="E184" i="9"/>
  <c r="E185" i="9"/>
  <c r="I185" i="9" s="1"/>
  <c r="E186" i="9"/>
  <c r="I186" i="9" s="1"/>
  <c r="E187" i="9"/>
  <c r="I187" i="9" s="1"/>
  <c r="E188" i="9"/>
  <c r="I188" i="9" s="1"/>
  <c r="I189" i="9"/>
  <c r="I190" i="9"/>
  <c r="I192" i="9"/>
  <c r="I194" i="9"/>
  <c r="I195" i="9"/>
  <c r="I197" i="9"/>
  <c r="I198" i="9"/>
  <c r="I199" i="9"/>
  <c r="I200" i="9"/>
  <c r="E159" i="9"/>
  <c r="I159" i="9" s="1"/>
  <c r="E135" i="9"/>
  <c r="I135" i="9" s="1"/>
  <c r="E136" i="9"/>
  <c r="I136" i="9" s="1"/>
  <c r="E137" i="9"/>
  <c r="I137" i="9" s="1"/>
  <c r="E138" i="9"/>
  <c r="I138" i="9" s="1"/>
  <c r="E139" i="9"/>
  <c r="I139" i="9" s="1"/>
  <c r="E140" i="9"/>
  <c r="I140" i="9" s="1"/>
  <c r="E141" i="9"/>
  <c r="I141" i="9" s="1"/>
  <c r="E142" i="9"/>
  <c r="I142" i="9" s="1"/>
  <c r="E143" i="9"/>
  <c r="E144" i="9"/>
  <c r="I144" i="9" s="1"/>
  <c r="E145" i="9"/>
  <c r="I145" i="9" s="1"/>
  <c r="E146" i="9"/>
  <c r="I146" i="9" s="1"/>
  <c r="E147" i="9"/>
  <c r="I147" i="9" s="1"/>
  <c r="E148" i="9"/>
  <c r="I148" i="9" s="1"/>
  <c r="E123" i="9"/>
  <c r="I123" i="9" s="1"/>
  <c r="E124" i="9"/>
  <c r="I124" i="9" s="1"/>
  <c r="E125" i="9"/>
  <c r="I125" i="9" s="1"/>
  <c r="E126" i="9"/>
  <c r="I126" i="9" s="1"/>
  <c r="E127" i="9"/>
  <c r="I127" i="9" s="1"/>
  <c r="E128" i="9"/>
  <c r="I128" i="9" s="1"/>
  <c r="E129" i="9"/>
  <c r="I129" i="9" s="1"/>
  <c r="E130" i="9"/>
  <c r="I130" i="9" s="1"/>
  <c r="E131" i="9"/>
  <c r="I131" i="9" s="1"/>
  <c r="E132" i="9"/>
  <c r="I132" i="9" s="1"/>
  <c r="E133" i="9"/>
  <c r="I133" i="9" s="1"/>
  <c r="E134" i="9"/>
  <c r="I134" i="9" s="1"/>
  <c r="E108" i="9"/>
  <c r="I108" i="9" s="1"/>
  <c r="E109" i="9"/>
  <c r="I109" i="9" s="1"/>
  <c r="E110" i="9"/>
  <c r="I110" i="9" s="1"/>
  <c r="E111" i="9"/>
  <c r="I111" i="9" s="1"/>
  <c r="E112" i="9"/>
  <c r="I112" i="9" s="1"/>
  <c r="E113" i="9"/>
  <c r="I113" i="9" s="1"/>
  <c r="E114" i="9"/>
  <c r="I114" i="9" s="1"/>
  <c r="E115" i="9"/>
  <c r="I115" i="9" s="1"/>
  <c r="E116" i="9"/>
  <c r="I116" i="9" s="1"/>
  <c r="E117" i="9"/>
  <c r="I117" i="9" s="1"/>
  <c r="E118" i="9"/>
  <c r="I118" i="9" s="1"/>
  <c r="E119" i="9"/>
  <c r="I119" i="9" s="1"/>
  <c r="E120" i="9"/>
  <c r="I120" i="9" s="1"/>
  <c r="E121" i="9"/>
  <c r="I121" i="9" s="1"/>
  <c r="E122" i="9"/>
  <c r="I122" i="9" s="1"/>
  <c r="E107" i="9"/>
  <c r="I107" i="9" s="1"/>
  <c r="E90" i="9"/>
  <c r="I90" i="9" s="1"/>
  <c r="E91" i="9"/>
  <c r="I91" i="9" s="1"/>
  <c r="E92" i="9"/>
  <c r="I92" i="9" s="1"/>
  <c r="E93" i="9"/>
  <c r="I93" i="9" s="1"/>
  <c r="E94" i="9"/>
  <c r="I94" i="9" s="1"/>
  <c r="E95" i="9"/>
  <c r="I95" i="9" s="1"/>
  <c r="E96" i="9"/>
  <c r="I96" i="9" s="1"/>
  <c r="E82" i="9"/>
  <c r="I82" i="9" s="1"/>
  <c r="E83" i="9"/>
  <c r="I83" i="9" s="1"/>
  <c r="E84" i="9"/>
  <c r="I84" i="9" s="1"/>
  <c r="E85" i="9"/>
  <c r="I85" i="9" s="1"/>
  <c r="E86" i="9"/>
  <c r="I86" i="9" s="1"/>
  <c r="E87" i="9"/>
  <c r="I87" i="9" s="1"/>
  <c r="E88" i="9"/>
  <c r="I88" i="9" s="1"/>
  <c r="E89" i="9"/>
  <c r="I89" i="9" s="1"/>
  <c r="E69" i="9"/>
  <c r="I69" i="9" s="1"/>
  <c r="E70" i="9"/>
  <c r="I70" i="9" s="1"/>
  <c r="E71" i="9"/>
  <c r="I71" i="9" s="1"/>
  <c r="E72" i="9"/>
  <c r="I72" i="9" s="1"/>
  <c r="E73" i="9"/>
  <c r="I73" i="9" s="1"/>
  <c r="E74" i="9"/>
  <c r="I74" i="9" s="1"/>
  <c r="E75" i="9"/>
  <c r="I75" i="9" s="1"/>
  <c r="E76" i="9"/>
  <c r="I76" i="9" s="1"/>
  <c r="E77" i="9"/>
  <c r="I77" i="9" s="1"/>
  <c r="E78" i="9"/>
  <c r="I78" i="9" s="1"/>
  <c r="E79" i="9"/>
  <c r="I79" i="9" s="1"/>
  <c r="E80" i="9"/>
  <c r="I80" i="9" s="1"/>
  <c r="E81" i="9"/>
  <c r="I81" i="9" s="1"/>
  <c r="E68" i="9"/>
  <c r="B33" i="19"/>
  <c r="B41" i="19" s="1"/>
  <c r="B59" i="19" s="1"/>
  <c r="C33" i="19"/>
  <c r="C41" i="19" s="1"/>
  <c r="C59" i="19" s="1"/>
  <c r="D33" i="19"/>
  <c r="D41" i="19" s="1"/>
  <c r="D59" i="19" s="1"/>
  <c r="E33" i="19"/>
  <c r="E41" i="19" s="1"/>
  <c r="E59" i="19" s="1"/>
  <c r="F33" i="19"/>
  <c r="F41" i="19" s="1"/>
  <c r="F59" i="19" s="1"/>
  <c r="G33" i="19"/>
  <c r="G41" i="19" s="1"/>
  <c r="G59" i="19" s="1"/>
  <c r="H33" i="19"/>
  <c r="H41" i="19" s="1"/>
  <c r="H59" i="19" s="1"/>
  <c r="Q97" i="9"/>
  <c r="Q106" i="9" s="1"/>
  <c r="Q149" i="9" s="1"/>
  <c r="Q158" i="9" s="1"/>
  <c r="Q201" i="9" s="1"/>
  <c r="Q210" i="9" s="1"/>
  <c r="Q252" i="9" s="1"/>
  <c r="Q261" i="9" s="1"/>
  <c r="Q301" i="9" s="1"/>
  <c r="Q310" i="9" s="1"/>
  <c r="Q350" i="9" s="1"/>
  <c r="Q359" i="9" s="1"/>
  <c r="Q402" i="9" s="1"/>
  <c r="C681" i="9"/>
  <c r="G681" i="9"/>
  <c r="M681" i="9"/>
  <c r="O681" i="9"/>
  <c r="S681" i="9"/>
  <c r="T671" i="9"/>
  <c r="R671" i="9"/>
  <c r="P671" i="9"/>
  <c r="N671" i="9"/>
  <c r="L671" i="9"/>
  <c r="J671" i="9"/>
  <c r="H671" i="9"/>
  <c r="F671" i="9"/>
  <c r="D671" i="9"/>
  <c r="T619" i="9"/>
  <c r="R619" i="9"/>
  <c r="P619" i="9"/>
  <c r="N619" i="9"/>
  <c r="L619" i="9"/>
  <c r="J619" i="9"/>
  <c r="H619" i="9"/>
  <c r="F619" i="9"/>
  <c r="D619" i="9"/>
  <c r="T567" i="9"/>
  <c r="R567" i="9"/>
  <c r="P567" i="9"/>
  <c r="N567" i="9"/>
  <c r="L567" i="9"/>
  <c r="J567" i="9"/>
  <c r="H567" i="9"/>
  <c r="F567" i="9"/>
  <c r="D567" i="9"/>
  <c r="T515" i="9"/>
  <c r="R515" i="9"/>
  <c r="P515" i="9"/>
  <c r="N515" i="9"/>
  <c r="L515" i="9"/>
  <c r="J515" i="9"/>
  <c r="H515" i="9"/>
  <c r="F515" i="9"/>
  <c r="D515" i="9"/>
  <c r="T463" i="9"/>
  <c r="R463" i="9"/>
  <c r="P463" i="9"/>
  <c r="N463" i="9"/>
  <c r="L463" i="9"/>
  <c r="J463" i="9"/>
  <c r="H463" i="9"/>
  <c r="F463" i="9"/>
  <c r="D463" i="9"/>
  <c r="T411" i="9"/>
  <c r="R411" i="9"/>
  <c r="P411" i="9"/>
  <c r="N411" i="9"/>
  <c r="L411" i="9"/>
  <c r="J411" i="9"/>
  <c r="H411" i="9"/>
  <c r="F411" i="9"/>
  <c r="D411" i="9"/>
  <c r="T359" i="9"/>
  <c r="R359" i="9"/>
  <c r="P359" i="9"/>
  <c r="N359" i="9"/>
  <c r="L359" i="9"/>
  <c r="J359" i="9"/>
  <c r="H359" i="9"/>
  <c r="F359" i="9"/>
  <c r="D359" i="9"/>
  <c r="T310" i="9"/>
  <c r="R310" i="9"/>
  <c r="P310" i="9"/>
  <c r="N310" i="9"/>
  <c r="L310" i="9"/>
  <c r="J310" i="9"/>
  <c r="H310" i="9"/>
  <c r="F310" i="9"/>
  <c r="D310" i="9"/>
  <c r="D261" i="9"/>
  <c r="F261" i="9"/>
  <c r="H261" i="9"/>
  <c r="J261" i="9"/>
  <c r="L261" i="9"/>
  <c r="N261" i="9"/>
  <c r="P261" i="9"/>
  <c r="R261" i="9"/>
  <c r="T261" i="9"/>
  <c r="D210" i="9"/>
  <c r="F210" i="9"/>
  <c r="H210" i="9"/>
  <c r="J210" i="9"/>
  <c r="L210" i="9"/>
  <c r="N210" i="9"/>
  <c r="P210" i="9"/>
  <c r="R210" i="9"/>
  <c r="T210" i="9"/>
  <c r="D158" i="9"/>
  <c r="F158" i="9"/>
  <c r="H158" i="9"/>
  <c r="J158" i="9"/>
  <c r="L158" i="9"/>
  <c r="N158" i="9"/>
  <c r="P158" i="9"/>
  <c r="R158" i="9"/>
  <c r="T158" i="9"/>
  <c r="D106" i="9"/>
  <c r="F106" i="9"/>
  <c r="H106" i="9"/>
  <c r="J106" i="9"/>
  <c r="L106" i="9"/>
  <c r="N106" i="9"/>
  <c r="P106" i="9"/>
  <c r="R106" i="9"/>
  <c r="T106" i="9"/>
  <c r="D56" i="9"/>
  <c r="F56" i="9"/>
  <c r="H56" i="9"/>
  <c r="J56" i="9"/>
  <c r="L56" i="9"/>
  <c r="N56" i="9"/>
  <c r="P56" i="9"/>
  <c r="R56" i="9"/>
  <c r="T56" i="9"/>
  <c r="C47" i="9"/>
  <c r="G47" i="9"/>
  <c r="M47" i="9"/>
  <c r="O47" i="9"/>
  <c r="O56" i="9" s="1"/>
  <c r="O97" i="9" s="1"/>
  <c r="O106" i="9" s="1"/>
  <c r="O149" i="9" s="1"/>
  <c r="O158" i="9" s="1"/>
  <c r="O201" i="9" s="1"/>
  <c r="O210" i="9" s="1"/>
  <c r="O252" i="9" s="1"/>
  <c r="O261" i="9" s="1"/>
  <c r="O301" i="9" s="1"/>
  <c r="O310" i="9" s="1"/>
  <c r="O350" i="9" s="1"/>
  <c r="O359" i="9" s="1"/>
  <c r="O402" i="9" s="1"/>
  <c r="O411" i="9" s="1"/>
  <c r="O454" i="9" s="1"/>
  <c r="O463" i="9" s="1"/>
  <c r="O506" i="9" s="1"/>
  <c r="O515" i="9" s="1"/>
  <c r="O558" i="9" s="1"/>
  <c r="O567" i="9" s="1"/>
  <c r="O610" i="9" s="1"/>
  <c r="O619" i="9" s="1"/>
  <c r="O662" i="9" s="1"/>
  <c r="O671" i="9" s="1"/>
  <c r="Q47" i="9"/>
  <c r="Q56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57" i="9"/>
  <c r="I58" i="9"/>
  <c r="I59" i="9"/>
  <c r="I60" i="9"/>
  <c r="I61" i="9"/>
  <c r="I62" i="9"/>
  <c r="I63" i="9"/>
  <c r="I64" i="9"/>
  <c r="I65" i="9"/>
  <c r="I66" i="9"/>
  <c r="I67" i="9"/>
  <c r="I143" i="9"/>
  <c r="I168" i="9"/>
  <c r="I172" i="9"/>
  <c r="I174" i="9"/>
  <c r="I180" i="9"/>
  <c r="I182" i="9"/>
  <c r="I184" i="9"/>
  <c r="I191" i="9"/>
  <c r="I193" i="9"/>
  <c r="I196" i="9"/>
  <c r="I212" i="9"/>
  <c r="I213" i="9"/>
  <c r="I214" i="9"/>
  <c r="I215" i="9"/>
  <c r="I216" i="9"/>
  <c r="I217" i="9"/>
  <c r="I218" i="9"/>
  <c r="I219" i="9"/>
  <c r="I220" i="9"/>
  <c r="I221" i="9"/>
  <c r="I224" i="9"/>
  <c r="I225" i="9"/>
  <c r="I226" i="9"/>
  <c r="I227" i="9"/>
  <c r="I228" i="9"/>
  <c r="I229" i="9"/>
  <c r="I230" i="9"/>
  <c r="I231" i="9"/>
  <c r="I232" i="9"/>
  <c r="I233" i="9"/>
  <c r="I236" i="9"/>
  <c r="I237" i="9"/>
  <c r="I238" i="9"/>
  <c r="I239" i="9"/>
  <c r="I240" i="9"/>
  <c r="I241" i="9"/>
  <c r="I263" i="9"/>
  <c r="I264" i="9"/>
  <c r="I266" i="9"/>
  <c r="I267" i="9"/>
  <c r="I268" i="9"/>
  <c r="I269" i="9"/>
  <c r="I270" i="9"/>
  <c r="I271" i="9"/>
  <c r="I272" i="9"/>
  <c r="I273" i="9"/>
  <c r="I275" i="9"/>
  <c r="I276" i="9"/>
  <c r="I278" i="9"/>
  <c r="I279" i="9"/>
  <c r="I280" i="9"/>
  <c r="I281" i="9"/>
  <c r="I282" i="9"/>
  <c r="I287" i="9"/>
  <c r="I291" i="9"/>
  <c r="I295" i="9"/>
  <c r="I297" i="9"/>
  <c r="I313" i="9"/>
  <c r="I314" i="9"/>
  <c r="I316" i="9"/>
  <c r="I317" i="9"/>
  <c r="I318" i="9"/>
  <c r="I319" i="9"/>
  <c r="I320" i="9"/>
  <c r="I321" i="9"/>
  <c r="I322" i="9"/>
  <c r="I323" i="9"/>
  <c r="I325" i="9"/>
  <c r="I326" i="9"/>
  <c r="I328" i="9"/>
  <c r="I329" i="9"/>
  <c r="I330" i="9"/>
  <c r="I332" i="9"/>
  <c r="I333" i="9"/>
  <c r="I334" i="9"/>
  <c r="I335" i="9"/>
  <c r="I340" i="9"/>
  <c r="I341" i="9"/>
  <c r="I342" i="9"/>
  <c r="I344" i="9"/>
  <c r="I346" i="9"/>
  <c r="I361" i="9"/>
  <c r="I362" i="9"/>
  <c r="I363" i="9"/>
  <c r="I365" i="9"/>
  <c r="I366" i="9"/>
  <c r="I367" i="9"/>
  <c r="I368" i="9"/>
  <c r="I369" i="9"/>
  <c r="I370" i="9"/>
  <c r="I371" i="9"/>
  <c r="I372" i="9"/>
  <c r="I373" i="9"/>
  <c r="I374" i="9"/>
  <c r="I375" i="9"/>
  <c r="I377" i="9"/>
  <c r="I378" i="9"/>
  <c r="I380" i="9"/>
  <c r="I381" i="9"/>
  <c r="I382" i="9"/>
  <c r="I383" i="9"/>
  <c r="I385" i="9"/>
  <c r="I386" i="9"/>
  <c r="I389" i="9"/>
  <c r="I390" i="9"/>
  <c r="I394" i="9"/>
  <c r="I395" i="9"/>
  <c r="I413" i="9"/>
  <c r="I414" i="9"/>
  <c r="I415" i="9"/>
  <c r="I416" i="9"/>
  <c r="I417" i="9"/>
  <c r="I418" i="9"/>
  <c r="I419" i="9"/>
  <c r="I420" i="9"/>
  <c r="I421" i="9"/>
  <c r="I422" i="9"/>
  <c r="I425" i="9"/>
  <c r="I426" i="9"/>
  <c r="I427" i="9"/>
  <c r="I428" i="9"/>
  <c r="I429" i="9"/>
  <c r="I430" i="9"/>
  <c r="I431" i="9"/>
  <c r="I432" i="9"/>
  <c r="I433" i="9"/>
  <c r="I434" i="9"/>
  <c r="I437" i="9"/>
  <c r="I438" i="9"/>
  <c r="I439" i="9"/>
  <c r="I441" i="9"/>
  <c r="I443" i="9"/>
  <c r="I450" i="9"/>
  <c r="I453" i="9"/>
  <c r="I465" i="9"/>
  <c r="I467" i="9"/>
  <c r="I468" i="9"/>
  <c r="I469" i="9"/>
  <c r="I470" i="9"/>
  <c r="I471" i="9"/>
  <c r="I472" i="9"/>
  <c r="I473" i="9"/>
  <c r="I474" i="9"/>
  <c r="I475" i="9"/>
  <c r="I477" i="9"/>
  <c r="I479" i="9"/>
  <c r="I480" i="9"/>
  <c r="I481" i="9"/>
  <c r="I482" i="9"/>
  <c r="I483" i="9"/>
  <c r="I484" i="9"/>
  <c r="I485" i="9"/>
  <c r="I486" i="9"/>
  <c r="I487" i="9"/>
  <c r="I489" i="9"/>
  <c r="I491" i="9"/>
  <c r="I492" i="9"/>
  <c r="I493" i="9"/>
  <c r="I494" i="9"/>
  <c r="I495" i="9"/>
  <c r="I496" i="9"/>
  <c r="I50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620" i="9"/>
  <c r="I621" i="9"/>
  <c r="I622" i="9"/>
  <c r="I623" i="9"/>
  <c r="I624" i="9"/>
  <c r="I625" i="9"/>
  <c r="I626" i="9"/>
  <c r="I627" i="9"/>
  <c r="I628" i="9"/>
  <c r="I629" i="9"/>
  <c r="I630" i="9"/>
  <c r="I631" i="9"/>
  <c r="I632" i="9"/>
  <c r="I633" i="9"/>
  <c r="I634" i="9"/>
  <c r="I635" i="9"/>
  <c r="I636" i="9"/>
  <c r="I637" i="9"/>
  <c r="I638" i="9"/>
  <c r="I639" i="9"/>
  <c r="I640" i="9"/>
  <c r="I641" i="9"/>
  <c r="I642" i="9"/>
  <c r="I643" i="9"/>
  <c r="I644" i="9"/>
  <c r="I645" i="9"/>
  <c r="I646" i="9"/>
  <c r="I647" i="9"/>
  <c r="I648" i="9"/>
  <c r="I649" i="9"/>
  <c r="I650" i="9"/>
  <c r="I651" i="9"/>
  <c r="I652" i="9"/>
  <c r="I653" i="9"/>
  <c r="I654" i="9"/>
  <c r="I655" i="9"/>
  <c r="I656" i="9"/>
  <c r="I657" i="9"/>
  <c r="I658" i="9"/>
  <c r="I659" i="9"/>
  <c r="I660" i="9"/>
  <c r="I661" i="9"/>
  <c r="I672" i="9"/>
  <c r="I673" i="9"/>
  <c r="I674" i="9"/>
  <c r="I675" i="9"/>
  <c r="I676" i="9"/>
  <c r="I677" i="9"/>
  <c r="I678" i="9"/>
  <c r="I679" i="9"/>
  <c r="I680" i="9"/>
  <c r="I9" i="9"/>
  <c r="K195" i="3"/>
  <c r="AM42" i="3"/>
  <c r="AM46" i="3" s="1"/>
  <c r="AM81" i="3" s="1"/>
  <c r="AM85" i="3" s="1"/>
  <c r="AM121" i="3" s="1"/>
  <c r="AM125" i="3" s="1"/>
  <c r="AM165" i="3" s="1"/>
  <c r="AM195" i="3" s="1"/>
  <c r="K42" i="3"/>
  <c r="K46" i="3" s="1"/>
  <c r="K81" i="3" s="1"/>
  <c r="K85" i="3" s="1"/>
  <c r="K121" i="3" s="1"/>
  <c r="K125" i="3" s="1"/>
  <c r="K161" i="3" s="1"/>
  <c r="K165" i="3" s="1"/>
  <c r="M9" i="22"/>
  <c r="H78" i="2"/>
  <c r="F78" i="2"/>
  <c r="D57" i="2"/>
  <c r="D78" i="2" s="1"/>
  <c r="F57" i="2"/>
  <c r="H57" i="2"/>
  <c r="K57" i="2"/>
  <c r="L57" i="2"/>
  <c r="M57" i="2"/>
  <c r="F48" i="2"/>
  <c r="H48" i="2"/>
  <c r="K48" i="2"/>
  <c r="L48" i="2"/>
  <c r="S680" i="9"/>
  <c r="J16" i="7"/>
  <c r="E97" i="9" l="1"/>
  <c r="E106" i="9" s="1"/>
  <c r="E149" i="9" s="1"/>
  <c r="E158" i="9" s="1"/>
  <c r="I68" i="9"/>
  <c r="Q411" i="9"/>
  <c r="Q454" i="9" s="1"/>
  <c r="Q463" i="9" s="1"/>
  <c r="Q506" i="9" s="1"/>
  <c r="Q515" i="9" s="1"/>
  <c r="Q558" i="9" s="1"/>
  <c r="Q567" i="9" s="1"/>
  <c r="Q610" i="9" s="1"/>
  <c r="M56" i="9"/>
  <c r="M97" i="9" s="1"/>
  <c r="M106" i="9" s="1"/>
  <c r="M149" i="9" s="1"/>
  <c r="M158" i="9" s="1"/>
  <c r="M201" i="9" s="1"/>
  <c r="M210" i="9" s="1"/>
  <c r="M252" i="9" s="1"/>
  <c r="M261" i="9" s="1"/>
  <c r="M301" i="9" s="1"/>
  <c r="M310" i="9" s="1"/>
  <c r="M350" i="9" s="1"/>
  <c r="M359" i="9" s="1"/>
  <c r="M402" i="9" s="1"/>
  <c r="M411" i="9" s="1"/>
  <c r="M454" i="9" s="1"/>
  <c r="M463" i="9" s="1"/>
  <c r="M506" i="9" s="1"/>
  <c r="M515" i="9" s="1"/>
  <c r="M558" i="9" s="1"/>
  <c r="M567" i="9" s="1"/>
  <c r="M610" i="9" s="1"/>
  <c r="M619" i="9" s="1"/>
  <c r="M662" i="9" s="1"/>
  <c r="M671" i="9" s="1"/>
  <c r="C56" i="9"/>
  <c r="G56" i="9"/>
  <c r="I47" i="9"/>
  <c r="I56" i="9" s="1"/>
  <c r="I9" i="19"/>
  <c r="I10" i="19"/>
  <c r="I11" i="19"/>
  <c r="I12" i="19"/>
  <c r="I13" i="19"/>
  <c r="I14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30" i="19"/>
  <c r="I31" i="19"/>
  <c r="I32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8" i="19"/>
  <c r="S96" i="9"/>
  <c r="S107" i="9"/>
  <c r="S108" i="9"/>
  <c r="S109" i="9"/>
  <c r="S110" i="9"/>
  <c r="S111" i="9"/>
  <c r="S112" i="9"/>
  <c r="S137" i="9"/>
  <c r="S138" i="9"/>
  <c r="S139" i="9"/>
  <c r="S140" i="9"/>
  <c r="S141" i="9"/>
  <c r="S142" i="9"/>
  <c r="S143" i="9"/>
  <c r="S144" i="9"/>
  <c r="S145" i="9"/>
  <c r="S146" i="9"/>
  <c r="S79" i="9"/>
  <c r="S80" i="9"/>
  <c r="S81" i="9"/>
  <c r="S82" i="9"/>
  <c r="S83" i="9"/>
  <c r="S84" i="9"/>
  <c r="S85" i="9"/>
  <c r="S86" i="9"/>
  <c r="S87" i="9"/>
  <c r="S88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89" i="9"/>
  <c r="S90" i="9"/>
  <c r="S91" i="9"/>
  <c r="S92" i="9"/>
  <c r="S93" i="9"/>
  <c r="S94" i="9"/>
  <c r="S95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47" i="9"/>
  <c r="S14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11" i="9"/>
  <c r="S212" i="9"/>
  <c r="S213" i="9"/>
  <c r="S214" i="9"/>
  <c r="S215" i="9"/>
  <c r="S216" i="9"/>
  <c r="S217" i="9"/>
  <c r="S218" i="9"/>
  <c r="S219" i="9"/>
  <c r="S220" i="9"/>
  <c r="S221" i="9"/>
  <c r="S222" i="9"/>
  <c r="S223" i="9"/>
  <c r="S224" i="9"/>
  <c r="S225" i="9"/>
  <c r="S226" i="9"/>
  <c r="S227" i="9"/>
  <c r="S228" i="9"/>
  <c r="S229" i="9"/>
  <c r="S230" i="9"/>
  <c r="S231" i="9"/>
  <c r="S232" i="9"/>
  <c r="S233" i="9"/>
  <c r="S234" i="9"/>
  <c r="S235" i="9"/>
  <c r="S236" i="9"/>
  <c r="S237" i="9"/>
  <c r="S238" i="9"/>
  <c r="S239" i="9"/>
  <c r="S240" i="9"/>
  <c r="S241" i="9"/>
  <c r="S242" i="9"/>
  <c r="S243" i="9"/>
  <c r="S244" i="9"/>
  <c r="S245" i="9"/>
  <c r="S246" i="9"/>
  <c r="S247" i="9"/>
  <c r="S248" i="9"/>
  <c r="S249" i="9"/>
  <c r="S250" i="9"/>
  <c r="S251" i="9"/>
  <c r="S262" i="9"/>
  <c r="S263" i="9"/>
  <c r="S264" i="9"/>
  <c r="S265" i="9"/>
  <c r="S266" i="9"/>
  <c r="S267" i="9"/>
  <c r="S268" i="9"/>
  <c r="S269" i="9"/>
  <c r="S270" i="9"/>
  <c r="S271" i="9"/>
  <c r="S272" i="9"/>
  <c r="S273" i="9"/>
  <c r="S274" i="9"/>
  <c r="S275" i="9"/>
  <c r="S276" i="9"/>
  <c r="S277" i="9"/>
  <c r="S278" i="9"/>
  <c r="S279" i="9"/>
  <c r="S280" i="9"/>
  <c r="S281" i="9"/>
  <c r="S282" i="9"/>
  <c r="S283" i="9"/>
  <c r="S284" i="9"/>
  <c r="S285" i="9"/>
  <c r="S286" i="9"/>
  <c r="S287" i="9"/>
  <c r="S288" i="9"/>
  <c r="S289" i="9"/>
  <c r="S290" i="9"/>
  <c r="S291" i="9"/>
  <c r="S292" i="9"/>
  <c r="S293" i="9"/>
  <c r="S294" i="9"/>
  <c r="S295" i="9"/>
  <c r="S296" i="9"/>
  <c r="S297" i="9"/>
  <c r="S298" i="9"/>
  <c r="S299" i="9"/>
  <c r="S300" i="9"/>
  <c r="S311" i="9"/>
  <c r="S312" i="9"/>
  <c r="S313" i="9"/>
  <c r="S314" i="9"/>
  <c r="S315" i="9"/>
  <c r="S316" i="9"/>
  <c r="S317" i="9"/>
  <c r="S318" i="9"/>
  <c r="S319" i="9"/>
  <c r="S320" i="9"/>
  <c r="S321" i="9"/>
  <c r="S322" i="9"/>
  <c r="S323" i="9"/>
  <c r="S324" i="9"/>
  <c r="S325" i="9"/>
  <c r="S326" i="9"/>
  <c r="S327" i="9"/>
  <c r="S328" i="9"/>
  <c r="S329" i="9"/>
  <c r="S330" i="9"/>
  <c r="S331" i="9"/>
  <c r="S332" i="9"/>
  <c r="S333" i="9"/>
  <c r="S334" i="9"/>
  <c r="S335" i="9"/>
  <c r="S336" i="9"/>
  <c r="S337" i="9"/>
  <c r="S338" i="9"/>
  <c r="S339" i="9"/>
  <c r="S340" i="9"/>
  <c r="S341" i="9"/>
  <c r="S342" i="9"/>
  <c r="S343" i="9"/>
  <c r="S344" i="9"/>
  <c r="S345" i="9"/>
  <c r="S346" i="9"/>
  <c r="S347" i="9"/>
  <c r="S348" i="9"/>
  <c r="S349" i="9"/>
  <c r="S360" i="9"/>
  <c r="S361" i="9"/>
  <c r="S362" i="9"/>
  <c r="S363" i="9"/>
  <c r="S364" i="9"/>
  <c r="S365" i="9"/>
  <c r="S366" i="9"/>
  <c r="S367" i="9"/>
  <c r="S368" i="9"/>
  <c r="S369" i="9"/>
  <c r="S370" i="9"/>
  <c r="S371" i="9"/>
  <c r="S372" i="9"/>
  <c r="S373" i="9"/>
  <c r="S374" i="9"/>
  <c r="S375" i="9"/>
  <c r="S376" i="9"/>
  <c r="S377" i="9"/>
  <c r="S378" i="9"/>
  <c r="S379" i="9"/>
  <c r="S380" i="9"/>
  <c r="S381" i="9"/>
  <c r="S382" i="9"/>
  <c r="S383" i="9"/>
  <c r="S384" i="9"/>
  <c r="S385" i="9"/>
  <c r="S386" i="9"/>
  <c r="S387" i="9"/>
  <c r="S388" i="9"/>
  <c r="S389" i="9"/>
  <c r="S390" i="9"/>
  <c r="S391" i="9"/>
  <c r="S392" i="9"/>
  <c r="S393" i="9"/>
  <c r="S394" i="9"/>
  <c r="S395" i="9"/>
  <c r="S396" i="9"/>
  <c r="S397" i="9"/>
  <c r="S398" i="9"/>
  <c r="S399" i="9"/>
  <c r="S400" i="9"/>
  <c r="S401" i="9"/>
  <c r="S412" i="9"/>
  <c r="S413" i="9"/>
  <c r="S414" i="9"/>
  <c r="S415" i="9"/>
  <c r="S416" i="9"/>
  <c r="S417" i="9"/>
  <c r="S418" i="9"/>
  <c r="S419" i="9"/>
  <c r="S420" i="9"/>
  <c r="S421" i="9"/>
  <c r="S422" i="9"/>
  <c r="S423" i="9"/>
  <c r="S424" i="9"/>
  <c r="S425" i="9"/>
  <c r="S426" i="9"/>
  <c r="S427" i="9"/>
  <c r="S428" i="9"/>
  <c r="S429" i="9"/>
  <c r="S430" i="9"/>
  <c r="S431" i="9"/>
  <c r="S432" i="9"/>
  <c r="S433" i="9"/>
  <c r="S434" i="9"/>
  <c r="S435" i="9"/>
  <c r="S436" i="9"/>
  <c r="S437" i="9"/>
  <c r="S438" i="9"/>
  <c r="S439" i="9"/>
  <c r="S440" i="9"/>
  <c r="S441" i="9"/>
  <c r="S442" i="9"/>
  <c r="S443" i="9"/>
  <c r="S444" i="9"/>
  <c r="S445" i="9"/>
  <c r="S446" i="9"/>
  <c r="S447" i="9"/>
  <c r="S448" i="9"/>
  <c r="S449" i="9"/>
  <c r="S450" i="9"/>
  <c r="S451" i="9"/>
  <c r="S452" i="9"/>
  <c r="S453" i="9"/>
  <c r="S464" i="9"/>
  <c r="S465" i="9"/>
  <c r="S466" i="9"/>
  <c r="S467" i="9"/>
  <c r="S468" i="9"/>
  <c r="S469" i="9"/>
  <c r="S470" i="9"/>
  <c r="S471" i="9"/>
  <c r="S472" i="9"/>
  <c r="S473" i="9"/>
  <c r="S474" i="9"/>
  <c r="S475" i="9"/>
  <c r="S476" i="9"/>
  <c r="S477" i="9"/>
  <c r="S478" i="9"/>
  <c r="S479" i="9"/>
  <c r="S480" i="9"/>
  <c r="S481" i="9"/>
  <c r="S482" i="9"/>
  <c r="S483" i="9"/>
  <c r="S484" i="9"/>
  <c r="S485" i="9"/>
  <c r="S486" i="9"/>
  <c r="S487" i="9"/>
  <c r="S488" i="9"/>
  <c r="S489" i="9"/>
  <c r="S490" i="9"/>
  <c r="S491" i="9"/>
  <c r="S492" i="9"/>
  <c r="S493" i="9"/>
  <c r="S494" i="9"/>
  <c r="S495" i="9"/>
  <c r="S496" i="9"/>
  <c r="S497" i="9"/>
  <c r="S498" i="9"/>
  <c r="S499" i="9"/>
  <c r="S500" i="9"/>
  <c r="S501" i="9"/>
  <c r="S502" i="9"/>
  <c r="S503" i="9"/>
  <c r="S504" i="9"/>
  <c r="S505" i="9"/>
  <c r="S516" i="9"/>
  <c r="S517" i="9"/>
  <c r="S518" i="9"/>
  <c r="S519" i="9"/>
  <c r="S520" i="9"/>
  <c r="S521" i="9"/>
  <c r="S522" i="9"/>
  <c r="S523" i="9"/>
  <c r="S524" i="9"/>
  <c r="S525" i="9"/>
  <c r="S526" i="9"/>
  <c r="S527" i="9"/>
  <c r="S528" i="9"/>
  <c r="S529" i="9"/>
  <c r="S530" i="9"/>
  <c r="S531" i="9"/>
  <c r="S532" i="9"/>
  <c r="S533" i="9"/>
  <c r="S534" i="9"/>
  <c r="S535" i="9"/>
  <c r="S536" i="9"/>
  <c r="S537" i="9"/>
  <c r="S538" i="9"/>
  <c r="S539" i="9"/>
  <c r="S540" i="9"/>
  <c r="S541" i="9"/>
  <c r="S542" i="9"/>
  <c r="S543" i="9"/>
  <c r="S544" i="9"/>
  <c r="S545" i="9"/>
  <c r="S546" i="9"/>
  <c r="S547" i="9"/>
  <c r="S548" i="9"/>
  <c r="S549" i="9"/>
  <c r="S550" i="9"/>
  <c r="S551" i="9"/>
  <c r="S552" i="9"/>
  <c r="S553" i="9"/>
  <c r="S554" i="9"/>
  <c r="S555" i="9"/>
  <c r="S556" i="9"/>
  <c r="S557" i="9"/>
  <c r="S568" i="9"/>
  <c r="S569" i="9"/>
  <c r="S570" i="9"/>
  <c r="S571" i="9"/>
  <c r="S572" i="9"/>
  <c r="S573" i="9"/>
  <c r="S574" i="9"/>
  <c r="S575" i="9"/>
  <c r="S576" i="9"/>
  <c r="S577" i="9"/>
  <c r="S578" i="9"/>
  <c r="S579" i="9"/>
  <c r="S580" i="9"/>
  <c r="S581" i="9"/>
  <c r="S582" i="9"/>
  <c r="S583" i="9"/>
  <c r="S584" i="9"/>
  <c r="S585" i="9"/>
  <c r="S586" i="9"/>
  <c r="S587" i="9"/>
  <c r="S588" i="9"/>
  <c r="S589" i="9"/>
  <c r="S590" i="9"/>
  <c r="S591" i="9"/>
  <c r="S592" i="9"/>
  <c r="S593" i="9"/>
  <c r="S594" i="9"/>
  <c r="S595" i="9"/>
  <c r="S596" i="9"/>
  <c r="S597" i="9"/>
  <c r="S598" i="9"/>
  <c r="S599" i="9"/>
  <c r="S600" i="9"/>
  <c r="S601" i="9"/>
  <c r="S602" i="9"/>
  <c r="S603" i="9"/>
  <c r="S604" i="9"/>
  <c r="S605" i="9"/>
  <c r="S606" i="9"/>
  <c r="S607" i="9"/>
  <c r="S608" i="9"/>
  <c r="S609" i="9"/>
  <c r="S620" i="9"/>
  <c r="S621" i="9"/>
  <c r="S622" i="9"/>
  <c r="S623" i="9"/>
  <c r="S624" i="9"/>
  <c r="S625" i="9"/>
  <c r="S626" i="9"/>
  <c r="S627" i="9"/>
  <c r="S628" i="9"/>
  <c r="S629" i="9"/>
  <c r="S630" i="9"/>
  <c r="S631" i="9"/>
  <c r="S632" i="9"/>
  <c r="S633" i="9"/>
  <c r="S634" i="9"/>
  <c r="S635" i="9"/>
  <c r="S636" i="9"/>
  <c r="S637" i="9"/>
  <c r="S638" i="9"/>
  <c r="S639" i="9"/>
  <c r="S640" i="9"/>
  <c r="S641" i="9"/>
  <c r="S642" i="9"/>
  <c r="S643" i="9"/>
  <c r="S644" i="9"/>
  <c r="S645" i="9"/>
  <c r="S646" i="9"/>
  <c r="S647" i="9"/>
  <c r="S648" i="9"/>
  <c r="S649" i="9"/>
  <c r="S650" i="9"/>
  <c r="S651" i="9"/>
  <c r="S652" i="9"/>
  <c r="S653" i="9"/>
  <c r="S654" i="9"/>
  <c r="S655" i="9"/>
  <c r="S656" i="9"/>
  <c r="S657" i="9"/>
  <c r="S658" i="9"/>
  <c r="S659" i="9"/>
  <c r="S660" i="9"/>
  <c r="S661" i="9"/>
  <c r="S672" i="9"/>
  <c r="S673" i="9"/>
  <c r="S674" i="9"/>
  <c r="S675" i="9"/>
  <c r="S676" i="9"/>
  <c r="S677" i="9"/>
  <c r="S678" i="9"/>
  <c r="S679" i="9"/>
  <c r="S9" i="9"/>
  <c r="I97" i="9" l="1"/>
  <c r="I106" i="9" s="1"/>
  <c r="I149" i="9" s="1"/>
  <c r="I158" i="9" s="1"/>
  <c r="I201" i="9" s="1"/>
  <c r="I210" i="9" s="1"/>
  <c r="I252" i="9" s="1"/>
  <c r="I261" i="9" s="1"/>
  <c r="I301" i="9" s="1"/>
  <c r="I310" i="9" s="1"/>
  <c r="I350" i="9" s="1"/>
  <c r="I359" i="9" s="1"/>
  <c r="I402" i="9" s="1"/>
  <c r="I411" i="9" s="1"/>
  <c r="I454" i="9" s="1"/>
  <c r="I463" i="9" s="1"/>
  <c r="I506" i="9" s="1"/>
  <c r="I515" i="9" s="1"/>
  <c r="I558" i="9" s="1"/>
  <c r="I567" i="9" s="1"/>
  <c r="I610" i="9" s="1"/>
  <c r="I619" i="9" s="1"/>
  <c r="I662" i="9" s="1"/>
  <c r="I671" i="9" s="1"/>
  <c r="I681" i="9" s="1"/>
  <c r="I33" i="19"/>
  <c r="E201" i="9"/>
  <c r="E210" i="9" s="1"/>
  <c r="E252" i="9" s="1"/>
  <c r="E261" i="9" s="1"/>
  <c r="E301" i="9" s="1"/>
  <c r="E310" i="9" s="1"/>
  <c r="E350" i="9" s="1"/>
  <c r="E359" i="9" s="1"/>
  <c r="E402" i="9" s="1"/>
  <c r="E411" i="9" s="1"/>
  <c r="E454" i="9" s="1"/>
  <c r="E463" i="9" s="1"/>
  <c r="E506" i="9" s="1"/>
  <c r="E515" i="9" s="1"/>
  <c r="E558" i="9" s="1"/>
  <c r="E567" i="9" s="1"/>
  <c r="E610" i="9" s="1"/>
  <c r="E619" i="9" s="1"/>
  <c r="E662" i="9" s="1"/>
  <c r="E671" i="9" s="1"/>
  <c r="E681" i="9" s="1"/>
  <c r="Q619" i="9"/>
  <c r="G97" i="9"/>
  <c r="G106" i="9" s="1"/>
  <c r="G149" i="9" s="1"/>
  <c r="G158" i="9" s="1"/>
  <c r="G201" i="9" s="1"/>
  <c r="G210" i="9" s="1"/>
  <c r="G252" i="9" s="1"/>
  <c r="G261" i="9" s="1"/>
  <c r="G301" i="9" s="1"/>
  <c r="G310" i="9" s="1"/>
  <c r="G350" i="9" s="1"/>
  <c r="G359" i="9" s="1"/>
  <c r="G402" i="9" s="1"/>
  <c r="G411" i="9" s="1"/>
  <c r="G454" i="9" s="1"/>
  <c r="G463" i="9" s="1"/>
  <c r="G506" i="9" s="1"/>
  <c r="G515" i="9" s="1"/>
  <c r="G558" i="9" s="1"/>
  <c r="G567" i="9" s="1"/>
  <c r="G610" i="9" s="1"/>
  <c r="G619" i="9" s="1"/>
  <c r="G662" i="9" s="1"/>
  <c r="G671" i="9" s="1"/>
  <c r="C97" i="9"/>
  <c r="C106" i="9" s="1"/>
  <c r="C149" i="9" s="1"/>
  <c r="C158" i="9" s="1"/>
  <c r="C201" i="9" s="1"/>
  <c r="C210" i="9" s="1"/>
  <c r="C252" i="9" s="1"/>
  <c r="C261" i="9" s="1"/>
  <c r="C301" i="9" s="1"/>
  <c r="C310" i="9" s="1"/>
  <c r="C350" i="9" s="1"/>
  <c r="C359" i="9" s="1"/>
  <c r="C402" i="9" s="1"/>
  <c r="C411" i="9" s="1"/>
  <c r="C454" i="9" s="1"/>
  <c r="C463" i="9" s="1"/>
  <c r="C506" i="9" s="1"/>
  <c r="C515" i="9" s="1"/>
  <c r="C558" i="9" s="1"/>
  <c r="C567" i="9" s="1"/>
  <c r="C610" i="9" s="1"/>
  <c r="C619" i="9" s="1"/>
  <c r="C662" i="9" s="1"/>
  <c r="C671" i="9" s="1"/>
  <c r="S47" i="9"/>
  <c r="F9" i="8"/>
  <c r="J9" i="8" s="1"/>
  <c r="I41" i="19" l="1"/>
  <c r="I59" i="19" s="1"/>
  <c r="Q662" i="9"/>
  <c r="Q671" i="9" s="1"/>
  <c r="S56" i="9"/>
  <c r="T9" i="10"/>
  <c r="S97" i="9" l="1"/>
  <c r="S106" i="9" s="1"/>
  <c r="S149" i="9" s="1"/>
  <c r="S158" i="9" s="1"/>
  <c r="S201" i="9" s="1"/>
  <c r="S210" i="9" s="1"/>
  <c r="S252" i="9" s="1"/>
  <c r="S261" i="9" s="1"/>
  <c r="S301" i="9" s="1"/>
  <c r="S310" i="9" s="1"/>
  <c r="S350" i="9" s="1"/>
  <c r="S359" i="9" s="1"/>
  <c r="S402" i="9" s="1"/>
  <c r="S411" i="9" s="1"/>
  <c r="S454" i="9" s="1"/>
  <c r="S463" i="9" s="1"/>
  <c r="S506" i="9" s="1"/>
  <c r="S515" i="9" s="1"/>
  <c r="S558" i="9" s="1"/>
  <c r="S567" i="9" s="1"/>
  <c r="S610" i="9" s="1"/>
  <c r="S619" i="9" s="1"/>
  <c r="S662" i="9" s="1"/>
  <c r="S671" i="9" s="1"/>
  <c r="F11" i="8"/>
  <c r="F12" i="8"/>
  <c r="C154" i="21"/>
  <c r="E154" i="21"/>
  <c r="G154" i="21"/>
  <c r="K154" i="21"/>
  <c r="M10" i="22"/>
  <c r="M73" i="2"/>
  <c r="Q9" i="17"/>
  <c r="Q10" i="17"/>
  <c r="Q11" i="17"/>
  <c r="Q8" i="17"/>
  <c r="K9" i="17"/>
  <c r="K10" i="17"/>
  <c r="K11" i="17"/>
  <c r="K12" i="17"/>
  <c r="K8" i="17"/>
  <c r="F9" i="18"/>
  <c r="F10" i="18"/>
  <c r="F11" i="18"/>
  <c r="F12" i="18"/>
  <c r="F13" i="18"/>
  <c r="F14" i="18"/>
  <c r="F15" i="18"/>
  <c r="F16" i="18"/>
  <c r="F17" i="18"/>
  <c r="F8" i="18"/>
  <c r="F9" i="13"/>
  <c r="F10" i="13"/>
  <c r="F11" i="13"/>
  <c r="F12" i="13"/>
  <c r="F13" i="13"/>
  <c r="F14" i="13"/>
  <c r="F15" i="13"/>
  <c r="F16" i="13"/>
  <c r="F17" i="13"/>
  <c r="F8" i="13"/>
  <c r="F18" i="13" s="1"/>
  <c r="J9" i="13"/>
  <c r="J10" i="13"/>
  <c r="J11" i="13"/>
  <c r="J12" i="13"/>
  <c r="J13" i="13"/>
  <c r="J14" i="13"/>
  <c r="J15" i="13"/>
  <c r="J16" i="13"/>
  <c r="J17" i="13"/>
  <c r="J8" i="13"/>
  <c r="M16" i="15"/>
  <c r="C10" i="22"/>
  <c r="D10" i="22"/>
  <c r="E10" i="22"/>
  <c r="F10" i="22"/>
  <c r="G10" i="22"/>
  <c r="H10" i="22"/>
  <c r="I10" i="22"/>
  <c r="K10" i="22"/>
  <c r="M72" i="2"/>
  <c r="D16" i="7"/>
  <c r="F16" i="7"/>
  <c r="H16" i="7"/>
  <c r="L16" i="7"/>
  <c r="L10" i="7"/>
  <c r="L11" i="7"/>
  <c r="L12" i="7"/>
  <c r="L13" i="7"/>
  <c r="L14" i="7"/>
  <c r="L15" i="7"/>
  <c r="L9" i="7"/>
  <c r="M6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58" i="2"/>
  <c r="M59" i="2"/>
  <c r="M60" i="2"/>
  <c r="M61" i="2"/>
  <c r="M62" i="2"/>
  <c r="M63" i="2"/>
  <c r="M64" i="2"/>
  <c r="M65" i="2"/>
  <c r="M66" i="2"/>
  <c r="M67" i="2"/>
  <c r="M68" i="2"/>
  <c r="M70" i="2"/>
  <c r="M71" i="2"/>
  <c r="M74" i="2"/>
  <c r="M75" i="2"/>
  <c r="M76" i="2"/>
  <c r="M77" i="2"/>
  <c r="M9" i="2"/>
  <c r="J18" i="13" l="1"/>
  <c r="J11" i="8"/>
  <c r="J12" i="8"/>
  <c r="F8" i="8"/>
  <c r="M48" i="2"/>
  <c r="F10" i="8"/>
  <c r="J10" i="8" s="1"/>
  <c r="J8" i="8" l="1"/>
  <c r="J13" i="8" s="1"/>
  <c r="F13" i="8"/>
  <c r="V9" i="10" l="1"/>
  <c r="K24" i="9"/>
  <c r="K40" i="9"/>
  <c r="K66" i="9"/>
  <c r="K82" i="9"/>
  <c r="K108" i="9"/>
  <c r="K124" i="9"/>
  <c r="K140" i="9"/>
  <c r="K166" i="9"/>
  <c r="K182" i="9"/>
  <c r="K198" i="9"/>
  <c r="K224" i="9"/>
  <c r="K240" i="9"/>
  <c r="K266" i="9"/>
  <c r="K282" i="9"/>
  <c r="K298" i="9"/>
  <c r="K324" i="9"/>
  <c r="K340" i="9"/>
  <c r="K366" i="9"/>
  <c r="K382" i="9"/>
  <c r="K398" i="9"/>
  <c r="K424" i="9"/>
  <c r="K440" i="9"/>
  <c r="K466" i="9"/>
  <c r="K26" i="9"/>
  <c r="K42" i="9"/>
  <c r="K84" i="9"/>
  <c r="K110" i="9"/>
  <c r="K142" i="9"/>
  <c r="K168" i="9"/>
  <c r="K200" i="9"/>
  <c r="K226" i="9"/>
  <c r="K268" i="9"/>
  <c r="K284" i="9"/>
  <c r="K326" i="9"/>
  <c r="K342" i="9"/>
  <c r="K384" i="9"/>
  <c r="K400" i="9"/>
  <c r="K442" i="9"/>
  <c r="K468" i="9"/>
  <c r="K23" i="9"/>
  <c r="K44" i="9"/>
  <c r="K73" i="9"/>
  <c r="K92" i="9"/>
  <c r="K120" i="9"/>
  <c r="K139" i="9"/>
  <c r="K170" i="9"/>
  <c r="K189" i="9"/>
  <c r="K218" i="9"/>
  <c r="K236" i="9"/>
  <c r="K265" i="9"/>
  <c r="K286" i="9"/>
  <c r="K315" i="9"/>
  <c r="K334" i="9"/>
  <c r="K362" i="9"/>
  <c r="K381" i="9"/>
  <c r="K412" i="9"/>
  <c r="K431" i="9"/>
  <c r="K450" i="9"/>
  <c r="K478" i="9"/>
  <c r="K494" i="9"/>
  <c r="K520" i="9"/>
  <c r="K552" i="9"/>
  <c r="K578" i="9"/>
  <c r="K636" i="9"/>
  <c r="H12" i="8"/>
  <c r="K27" i="9"/>
  <c r="K46" i="9"/>
  <c r="K74" i="9"/>
  <c r="K93" i="9"/>
  <c r="K122" i="9"/>
  <c r="K143" i="9"/>
  <c r="K172" i="9"/>
  <c r="K190" i="9"/>
  <c r="K219" i="9"/>
  <c r="K238" i="9"/>
  <c r="K269" i="9"/>
  <c r="K288" i="9"/>
  <c r="K316" i="9"/>
  <c r="K335" i="9"/>
  <c r="K364" i="9"/>
  <c r="K385" i="9"/>
  <c r="K414" i="9"/>
  <c r="K432" i="9"/>
  <c r="K451" i="9"/>
  <c r="K480" i="9"/>
  <c r="K496" i="9"/>
  <c r="K522" i="9"/>
  <c r="K538" i="9"/>
  <c r="K554" i="9"/>
  <c r="K580" i="9"/>
  <c r="K622" i="9"/>
  <c r="K638" i="9"/>
  <c r="K680" i="9"/>
  <c r="K28" i="9"/>
  <c r="K57" i="9"/>
  <c r="K76" i="9"/>
  <c r="K94" i="9"/>
  <c r="K123" i="9"/>
  <c r="K144" i="9"/>
  <c r="K173" i="9"/>
  <c r="K192" i="9"/>
  <c r="K220" i="9"/>
  <c r="K239" i="9"/>
  <c r="K270" i="9"/>
  <c r="K289" i="9"/>
  <c r="K318" i="9"/>
  <c r="K336" i="9"/>
  <c r="K365" i="9"/>
  <c r="K386" i="9"/>
  <c r="K415" i="9"/>
  <c r="K434" i="9"/>
  <c r="K452" i="9"/>
  <c r="K481" i="9"/>
  <c r="K497" i="9"/>
  <c r="K523" i="9"/>
  <c r="K555" i="9"/>
  <c r="K581" i="9"/>
  <c r="K623" i="9"/>
  <c r="K639" i="9"/>
  <c r="K9" i="9"/>
  <c r="K465" i="9"/>
  <c r="K500" i="9"/>
  <c r="K568" i="9"/>
  <c r="K626" i="9"/>
  <c r="K11" i="9"/>
  <c r="K30" i="9"/>
  <c r="K58" i="9"/>
  <c r="K77" i="9"/>
  <c r="K96" i="9"/>
  <c r="K127" i="9"/>
  <c r="K146" i="9"/>
  <c r="K174" i="9"/>
  <c r="K193" i="9"/>
  <c r="K222" i="9"/>
  <c r="K243" i="9"/>
  <c r="K272" i="9"/>
  <c r="K290" i="9"/>
  <c r="K319" i="9"/>
  <c r="K338" i="9"/>
  <c r="K369" i="9"/>
  <c r="K388" i="9"/>
  <c r="K416" i="9"/>
  <c r="K435" i="9"/>
  <c r="K464" i="9"/>
  <c r="K482" i="9"/>
  <c r="K498" i="9"/>
  <c r="K540" i="9"/>
  <c r="K556" i="9"/>
  <c r="K624" i="9"/>
  <c r="K418" i="9"/>
  <c r="K542" i="9"/>
  <c r="K600" i="9"/>
  <c r="K658" i="9"/>
  <c r="K14" i="9"/>
  <c r="K80" i="9"/>
  <c r="K130" i="9"/>
  <c r="K12" i="9"/>
  <c r="K31" i="9"/>
  <c r="K60" i="9"/>
  <c r="K78" i="9"/>
  <c r="K107" i="9"/>
  <c r="K128" i="9"/>
  <c r="K147" i="9"/>
  <c r="K176" i="9"/>
  <c r="K194" i="9"/>
  <c r="K223" i="9"/>
  <c r="K244" i="9"/>
  <c r="K273" i="9"/>
  <c r="K292" i="9"/>
  <c r="K320" i="9"/>
  <c r="K339" i="9"/>
  <c r="K370" i="9"/>
  <c r="K389" i="9"/>
  <c r="K436" i="9"/>
  <c r="K484" i="9"/>
  <c r="K526" i="9"/>
  <c r="K32" i="9"/>
  <c r="K15" i="9"/>
  <c r="K34" i="9"/>
  <c r="K62" i="9"/>
  <c r="K81" i="9"/>
  <c r="K112" i="9"/>
  <c r="K131" i="9"/>
  <c r="K160" i="9"/>
  <c r="K178" i="9"/>
  <c r="K197" i="9"/>
  <c r="K228" i="9"/>
  <c r="K247" i="9"/>
  <c r="K276" i="9"/>
  <c r="K294" i="9"/>
  <c r="K323" i="9"/>
  <c r="K344" i="9"/>
  <c r="K373" i="9"/>
  <c r="K392" i="9"/>
  <c r="K420" i="9"/>
  <c r="K439" i="9"/>
  <c r="K470" i="9"/>
  <c r="K486" i="9"/>
  <c r="K502" i="9"/>
  <c r="K528" i="9"/>
  <c r="K544" i="9"/>
  <c r="K602" i="9"/>
  <c r="K660" i="9"/>
  <c r="K16" i="9"/>
  <c r="K65" i="9"/>
  <c r="K116" i="9"/>
  <c r="K165" i="9"/>
  <c r="K215" i="9"/>
  <c r="K262" i="9"/>
  <c r="K312" i="9"/>
  <c r="K360" i="9"/>
  <c r="K397" i="9"/>
  <c r="K447" i="9"/>
  <c r="K492" i="9"/>
  <c r="K534" i="9"/>
  <c r="K576" i="9"/>
  <c r="K650" i="9"/>
  <c r="H9" i="8"/>
  <c r="H10" i="8"/>
  <c r="K376" i="9"/>
  <c r="K377" i="9"/>
  <c r="K674" i="9"/>
  <c r="K430" i="9"/>
  <c r="K148" i="9"/>
  <c r="K438" i="9"/>
  <c r="K111" i="9"/>
  <c r="K572" i="9"/>
  <c r="K347" i="9"/>
  <c r="K605" i="9"/>
  <c r="K64" i="9"/>
  <c r="K446" i="9"/>
  <c r="K18" i="9"/>
  <c r="K69" i="9"/>
  <c r="K118" i="9"/>
  <c r="K169" i="9"/>
  <c r="K216" i="9"/>
  <c r="K264" i="9"/>
  <c r="K314" i="9"/>
  <c r="K361" i="9"/>
  <c r="K401" i="9"/>
  <c r="K448" i="9"/>
  <c r="K493" i="9"/>
  <c r="K535" i="9"/>
  <c r="K577" i="9"/>
  <c r="K651" i="9"/>
  <c r="K328" i="9"/>
  <c r="K280" i="9"/>
  <c r="K548" i="9"/>
  <c r="K188" i="9"/>
  <c r="K477" i="9"/>
  <c r="K593" i="9"/>
  <c r="K196" i="9"/>
  <c r="K485" i="9"/>
  <c r="K161" i="9"/>
  <c r="K443" i="9"/>
  <c r="K114" i="9"/>
  <c r="K444" i="9"/>
  <c r="K311" i="9"/>
  <c r="K606" i="9"/>
  <c r="K19" i="9"/>
  <c r="K70" i="9"/>
  <c r="K119" i="9"/>
  <c r="K177" i="9"/>
  <c r="K227" i="9"/>
  <c r="K274" i="9"/>
  <c r="K322" i="9"/>
  <c r="K372" i="9"/>
  <c r="K419" i="9"/>
  <c r="K469" i="9"/>
  <c r="K501" i="9"/>
  <c r="K543" i="9"/>
  <c r="K627" i="9"/>
  <c r="K659" i="9"/>
  <c r="K423" i="9"/>
  <c r="K673" i="9"/>
  <c r="K86" i="9"/>
  <c r="K232" i="9"/>
  <c r="K474" i="9"/>
  <c r="K285" i="9"/>
  <c r="K677" i="9"/>
  <c r="K90" i="9"/>
  <c r="K293" i="9"/>
  <c r="K527" i="9"/>
  <c r="K643" i="9"/>
  <c r="K248" i="9"/>
  <c r="K604" i="9"/>
  <c r="K212" i="9"/>
  <c r="K531" i="9"/>
  <c r="K164" i="9"/>
  <c r="K574" i="9"/>
  <c r="K20" i="9"/>
  <c r="K72" i="9"/>
  <c r="K132" i="9"/>
  <c r="K180" i="9"/>
  <c r="K230" i="9"/>
  <c r="K277" i="9"/>
  <c r="K327" i="9"/>
  <c r="K374" i="9"/>
  <c r="K422" i="9"/>
  <c r="K472" i="9"/>
  <c r="K504" i="9"/>
  <c r="K546" i="9"/>
  <c r="K588" i="9"/>
  <c r="K630" i="9"/>
  <c r="K672" i="9"/>
  <c r="H11" i="8"/>
  <c r="K473" i="9"/>
  <c r="K589" i="9"/>
  <c r="K135" i="9"/>
  <c r="K330" i="9"/>
  <c r="K516" i="9"/>
  <c r="K235" i="9"/>
  <c r="K519" i="9"/>
  <c r="K343" i="9"/>
  <c r="K211" i="9"/>
  <c r="K488" i="9"/>
  <c r="K297" i="9"/>
  <c r="K573" i="9"/>
  <c r="K214" i="9"/>
  <c r="K532" i="9"/>
  <c r="K22" i="9"/>
  <c r="K85" i="9"/>
  <c r="K134" i="9"/>
  <c r="K181" i="9"/>
  <c r="K231" i="9"/>
  <c r="K278" i="9"/>
  <c r="K505" i="9"/>
  <c r="K547" i="9"/>
  <c r="K35" i="9"/>
  <c r="K185" i="9"/>
  <c r="K427" i="9"/>
  <c r="K590" i="9"/>
  <c r="K89" i="9"/>
  <c r="K380" i="9"/>
  <c r="K635" i="9"/>
  <c r="K246" i="9"/>
  <c r="K569" i="9"/>
  <c r="K43" i="9"/>
  <c r="K393" i="9"/>
  <c r="K61" i="9"/>
  <c r="K394" i="9"/>
  <c r="K348" i="9"/>
  <c r="K36" i="9"/>
  <c r="K88" i="9"/>
  <c r="K136" i="9"/>
  <c r="K186" i="9"/>
  <c r="K234" i="9"/>
  <c r="K281" i="9"/>
  <c r="K331" i="9"/>
  <c r="K378" i="9"/>
  <c r="K428" i="9"/>
  <c r="K476" i="9"/>
  <c r="K518" i="9"/>
  <c r="K550" i="9"/>
  <c r="K592" i="9"/>
  <c r="K634" i="9"/>
  <c r="K676" i="9"/>
  <c r="K38" i="9"/>
  <c r="K138" i="9"/>
  <c r="K332" i="9"/>
  <c r="K551" i="9"/>
  <c r="K39" i="9"/>
  <c r="K390" i="9"/>
  <c r="K296" i="9"/>
  <c r="K530" i="9"/>
  <c r="K162" i="9"/>
  <c r="K489" i="9"/>
  <c r="K115" i="9"/>
  <c r="K490" i="9"/>
  <c r="K648" i="9"/>
  <c r="K601" i="9"/>
  <c r="K346" i="9"/>
  <c r="K646" i="9"/>
  <c r="K250" i="9"/>
  <c r="K647" i="9"/>
  <c r="K251" i="9"/>
  <c r="K396" i="9"/>
  <c r="K632" i="9"/>
  <c r="K629" i="9"/>
  <c r="K597" i="9"/>
  <c r="K603" i="9"/>
  <c r="K657" i="9"/>
  <c r="K483" i="9"/>
  <c r="K299" i="9"/>
  <c r="K125" i="9"/>
  <c r="K537" i="9"/>
  <c r="K363" i="9"/>
  <c r="K179" i="9"/>
  <c r="K579" i="9"/>
  <c r="K395" i="9"/>
  <c r="K221" i="9"/>
  <c r="K37" i="9"/>
  <c r="K585" i="9"/>
  <c r="K652" i="9"/>
  <c r="K607" i="9"/>
  <c r="K591" i="9"/>
  <c r="K645" i="9"/>
  <c r="K471" i="9"/>
  <c r="K287" i="9"/>
  <c r="K113" i="9"/>
  <c r="K525" i="9"/>
  <c r="K341" i="9"/>
  <c r="K167" i="9"/>
  <c r="K557" i="9"/>
  <c r="K383" i="9"/>
  <c r="K199" i="9"/>
  <c r="K25" i="9"/>
  <c r="K608" i="9"/>
  <c r="K640" i="9"/>
  <c r="K656" i="9"/>
  <c r="U680" i="9"/>
  <c r="K633" i="9"/>
  <c r="K449" i="9"/>
  <c r="K275" i="9"/>
  <c r="K91" i="9"/>
  <c r="K503" i="9"/>
  <c r="K329" i="9"/>
  <c r="K145" i="9"/>
  <c r="K545" i="9"/>
  <c r="K371" i="9"/>
  <c r="K187" i="9"/>
  <c r="K13" i="9"/>
  <c r="K631" i="9"/>
  <c r="K628" i="9"/>
  <c r="K653" i="9"/>
  <c r="K426" i="9"/>
  <c r="K621" i="9"/>
  <c r="K437" i="9"/>
  <c r="K263" i="9"/>
  <c r="K79" i="9"/>
  <c r="K491" i="9"/>
  <c r="K317" i="9"/>
  <c r="K133" i="9"/>
  <c r="K533" i="9"/>
  <c r="K349" i="9"/>
  <c r="K175" i="9"/>
  <c r="K609" i="9"/>
  <c r="K594" i="9"/>
  <c r="K595" i="9"/>
  <c r="K368" i="9"/>
  <c r="K599" i="9"/>
  <c r="K425" i="9"/>
  <c r="K241" i="9"/>
  <c r="K67" i="9"/>
  <c r="K479" i="9"/>
  <c r="K295" i="9"/>
  <c r="K121" i="9"/>
  <c r="K521" i="9"/>
  <c r="K337" i="9"/>
  <c r="K163" i="9"/>
  <c r="K598" i="9"/>
  <c r="K582" i="9"/>
  <c r="K586" i="9"/>
  <c r="K300" i="9"/>
  <c r="K587" i="9"/>
  <c r="K413" i="9"/>
  <c r="K229" i="9"/>
  <c r="K45" i="9"/>
  <c r="K467" i="9"/>
  <c r="K283" i="9"/>
  <c r="K109" i="9"/>
  <c r="K499" i="9"/>
  <c r="K325" i="9"/>
  <c r="K141" i="9"/>
  <c r="K539" i="9"/>
  <c r="K570" i="9"/>
  <c r="K655" i="9"/>
  <c r="K242" i="9"/>
  <c r="K575" i="9"/>
  <c r="K391" i="9"/>
  <c r="K217" i="9"/>
  <c r="K33" i="9"/>
  <c r="K445" i="9"/>
  <c r="K271" i="9"/>
  <c r="K87" i="9"/>
  <c r="K487" i="9"/>
  <c r="K313" i="9"/>
  <c r="K129" i="9"/>
  <c r="K654" i="9"/>
  <c r="K536" i="9"/>
  <c r="K675" i="9"/>
  <c r="K184" i="9"/>
  <c r="K553" i="9"/>
  <c r="K379" i="9"/>
  <c r="K195" i="9"/>
  <c r="K21" i="9"/>
  <c r="K433" i="9"/>
  <c r="K249" i="9"/>
  <c r="K75" i="9"/>
  <c r="K475" i="9"/>
  <c r="K291" i="9"/>
  <c r="K117" i="9"/>
  <c r="K642" i="9"/>
  <c r="K524" i="9"/>
  <c r="K661" i="9"/>
  <c r="K126" i="9"/>
  <c r="K541" i="9"/>
  <c r="K367" i="9"/>
  <c r="K183" i="9"/>
  <c r="K421" i="9"/>
  <c r="K237" i="9"/>
  <c r="K63" i="9"/>
  <c r="K453" i="9"/>
  <c r="K279" i="9"/>
  <c r="K95" i="9"/>
  <c r="K584" i="9"/>
  <c r="K641" i="9"/>
  <c r="K637" i="9"/>
  <c r="K10" i="9"/>
  <c r="K517" i="9"/>
  <c r="K333" i="9"/>
  <c r="K159" i="9"/>
  <c r="K571" i="9"/>
  <c r="K387" i="9"/>
  <c r="K213" i="9"/>
  <c r="K29" i="9"/>
  <c r="K429" i="9"/>
  <c r="K245" i="9"/>
  <c r="K71" i="9"/>
  <c r="K596" i="9"/>
  <c r="K171" i="9"/>
  <c r="K417" i="9"/>
  <c r="K644" i="9"/>
  <c r="K137" i="9"/>
  <c r="K267" i="9"/>
  <c r="K678" i="9"/>
  <c r="K233" i="9"/>
  <c r="K620" i="9"/>
  <c r="K583" i="9"/>
  <c r="K83" i="9"/>
  <c r="K649" i="9"/>
  <c r="K549" i="9"/>
  <c r="K59" i="9"/>
  <c r="K625" i="9"/>
  <c r="K399" i="9"/>
  <c r="K345" i="9"/>
  <c r="K68" i="9"/>
  <c r="K375" i="9"/>
  <c r="K441" i="9"/>
  <c r="K679" i="9"/>
  <c r="K225" i="9"/>
  <c r="K529" i="9"/>
  <c r="K191" i="9"/>
  <c r="K495" i="9"/>
  <c r="K41" i="9"/>
  <c r="K17" i="9"/>
  <c r="K321" i="9"/>
  <c r="U675" i="9"/>
  <c r="U430" i="9"/>
  <c r="U246" i="9"/>
  <c r="U69" i="9"/>
  <c r="U637" i="9"/>
  <c r="U441" i="9"/>
  <c r="U338" i="9"/>
  <c r="U579" i="9"/>
  <c r="U295" i="9"/>
  <c r="U72" i="9"/>
  <c r="U163" i="9"/>
  <c r="U648" i="9"/>
  <c r="U474" i="9"/>
  <c r="U290" i="9"/>
  <c r="U89" i="9"/>
  <c r="U381" i="9"/>
  <c r="U276" i="9"/>
  <c r="U658" i="9"/>
  <c r="U647" i="9"/>
  <c r="U334" i="9"/>
  <c r="U622" i="9"/>
  <c r="U129" i="9"/>
  <c r="U652" i="9"/>
  <c r="U316" i="9"/>
  <c r="U80" i="9"/>
  <c r="U374" i="9"/>
  <c r="U657" i="9"/>
  <c r="U127" i="9"/>
  <c r="U574" i="9"/>
  <c r="U390" i="9"/>
  <c r="U216" i="9"/>
  <c r="U84" i="9"/>
  <c r="U587" i="9"/>
  <c r="U76" i="9"/>
  <c r="U551" i="9"/>
  <c r="U377" i="9"/>
  <c r="U193" i="9"/>
  <c r="U139" i="9"/>
  <c r="U654" i="9"/>
  <c r="U480" i="9"/>
  <c r="U296" i="9"/>
  <c r="U95" i="9"/>
  <c r="U569" i="9"/>
  <c r="U385" i="9"/>
  <c r="U211" i="9"/>
  <c r="U79" i="9"/>
  <c r="U85" i="9"/>
  <c r="U608" i="9"/>
  <c r="U523" i="9"/>
  <c r="U247" i="9"/>
  <c r="U464" i="9"/>
  <c r="U171" i="9"/>
  <c r="U492" i="9"/>
  <c r="U537" i="9"/>
  <c r="U326" i="9"/>
  <c r="U120" i="9"/>
  <c r="U625" i="9"/>
  <c r="U521" i="9"/>
  <c r="U349" i="9"/>
  <c r="U222" i="9"/>
  <c r="U475" i="9"/>
  <c r="U271" i="9"/>
  <c r="U60" i="9"/>
  <c r="U131" i="9"/>
  <c r="U636" i="9"/>
  <c r="U452" i="9"/>
  <c r="U278" i="9"/>
  <c r="U67" i="9"/>
  <c r="U347" i="9"/>
  <c r="U218" i="9"/>
  <c r="U576" i="9"/>
  <c r="U577" i="9"/>
  <c r="U264" i="9"/>
  <c r="U542" i="9"/>
  <c r="U32" i="9"/>
  <c r="U628" i="9"/>
  <c r="U282" i="9"/>
  <c r="U112" i="9"/>
  <c r="U328" i="9"/>
  <c r="U621" i="9"/>
  <c r="U115" i="9"/>
  <c r="U552" i="9"/>
  <c r="U378" i="9"/>
  <c r="U194" i="9"/>
  <c r="U140" i="9"/>
  <c r="U541" i="9"/>
  <c r="U42" i="9"/>
  <c r="U539" i="9"/>
  <c r="U365" i="9"/>
  <c r="U181" i="9"/>
  <c r="U645" i="9"/>
  <c r="U642" i="9"/>
  <c r="U468" i="9"/>
  <c r="U284" i="9"/>
  <c r="U73" i="9"/>
  <c r="U547" i="9"/>
  <c r="U373" i="9"/>
  <c r="U189" i="9"/>
  <c r="U111" i="9"/>
  <c r="U331" i="9"/>
  <c r="U434" i="9"/>
  <c r="U165" i="9"/>
  <c r="U57" i="9"/>
  <c r="U392" i="9"/>
  <c r="U17" i="9"/>
  <c r="U318" i="9"/>
  <c r="U491" i="9"/>
  <c r="U234" i="9"/>
  <c r="U110" i="9"/>
  <c r="U533" i="9"/>
  <c r="U313" i="9"/>
  <c r="U653" i="9"/>
  <c r="U23" i="9"/>
  <c r="U337" i="9"/>
  <c r="U249" i="9"/>
  <c r="U38" i="9"/>
  <c r="U119" i="9"/>
  <c r="U624" i="9"/>
  <c r="U440" i="9"/>
  <c r="U266" i="9"/>
  <c r="U45" i="9"/>
  <c r="U323" i="9"/>
  <c r="U196" i="9"/>
  <c r="U496" i="9"/>
  <c r="U451" i="9"/>
  <c r="U172" i="9"/>
  <c r="U484" i="9"/>
  <c r="U9" i="9"/>
  <c r="U594" i="9"/>
  <c r="U248" i="9"/>
  <c r="U674" i="9"/>
  <c r="U294" i="9"/>
  <c r="U575" i="9"/>
  <c r="U64" i="9"/>
  <c r="U540" i="9"/>
  <c r="U366" i="9"/>
  <c r="U182" i="9"/>
  <c r="U77" i="9"/>
  <c r="U495" i="9"/>
  <c r="U18" i="9"/>
  <c r="U527" i="9"/>
  <c r="U343" i="9"/>
  <c r="U169" i="9"/>
  <c r="U599" i="9"/>
  <c r="U630" i="9"/>
  <c r="U446" i="9"/>
  <c r="U272" i="9"/>
  <c r="U61" i="9"/>
  <c r="U535" i="9"/>
  <c r="U361" i="9"/>
  <c r="U177" i="9"/>
  <c r="U39" i="9"/>
  <c r="U188" i="9"/>
  <c r="U346" i="9"/>
  <c r="U412" i="9"/>
  <c r="U124" i="9"/>
  <c r="U467" i="9"/>
  <c r="U91" i="9"/>
  <c r="U591" i="9"/>
  <c r="U429" i="9"/>
  <c r="U583" i="9"/>
  <c r="U638" i="9"/>
  <c r="U603" i="9"/>
  <c r="U595" i="9"/>
  <c r="U237" i="9"/>
  <c r="U26" i="9"/>
  <c r="U90" i="9"/>
  <c r="U602" i="9"/>
  <c r="U428" i="9"/>
  <c r="U244" i="9"/>
  <c r="U33" i="9"/>
  <c r="U289" i="9"/>
  <c r="U116" i="9"/>
  <c r="U426" i="9"/>
  <c r="U369" i="9"/>
  <c r="U108" i="9"/>
  <c r="U414" i="9"/>
  <c r="U582" i="9"/>
  <c r="U224" i="9"/>
  <c r="U640" i="9"/>
  <c r="U270" i="9"/>
  <c r="U529" i="9"/>
  <c r="U30" i="9"/>
  <c r="U528" i="9"/>
  <c r="U344" i="9"/>
  <c r="U170" i="9"/>
  <c r="U65" i="9"/>
  <c r="U471" i="9"/>
  <c r="U505" i="9"/>
  <c r="U147" i="9"/>
  <c r="U553" i="9"/>
  <c r="U250" i="9"/>
  <c r="U339" i="9"/>
  <c r="U372" i="9"/>
  <c r="U243" i="9"/>
  <c r="U573" i="9"/>
  <c r="U12" i="9"/>
  <c r="U433" i="9"/>
  <c r="U661" i="9"/>
  <c r="U487" i="9"/>
  <c r="U325" i="9"/>
  <c r="U626" i="9"/>
  <c r="U500" i="9"/>
  <c r="U499" i="9"/>
  <c r="U503" i="9"/>
  <c r="U225" i="9"/>
  <c r="U14" i="9"/>
  <c r="U68" i="9"/>
  <c r="U590" i="9"/>
  <c r="U416" i="9"/>
  <c r="U232" i="9"/>
  <c r="U21" i="9"/>
  <c r="U231" i="9"/>
  <c r="U659" i="9"/>
  <c r="U368" i="9"/>
  <c r="U265" i="9"/>
  <c r="U601" i="9"/>
  <c r="U288" i="9"/>
  <c r="U646" i="9"/>
  <c r="U548" i="9"/>
  <c r="U190" i="9"/>
  <c r="U606" i="9"/>
  <c r="U236" i="9"/>
  <c r="U483" i="9"/>
  <c r="U141" i="9"/>
  <c r="U516" i="9"/>
  <c r="U332" i="9"/>
  <c r="U148" i="9"/>
  <c r="U43" i="9"/>
  <c r="U437" i="9"/>
  <c r="U677" i="9"/>
  <c r="U493" i="9"/>
  <c r="U319" i="9"/>
  <c r="U125" i="9"/>
  <c r="U517" i="9"/>
  <c r="U596" i="9"/>
  <c r="U422" i="9"/>
  <c r="U238" i="9"/>
  <c r="U27" i="9"/>
  <c r="U501" i="9"/>
  <c r="U327" i="9"/>
  <c r="U133" i="9"/>
  <c r="U121" i="9"/>
  <c r="U251" i="9"/>
  <c r="U443" i="9"/>
  <c r="U431" i="9"/>
  <c r="U187" i="9"/>
  <c r="U118" i="9"/>
  <c r="U107" i="9"/>
  <c r="U228" i="9"/>
  <c r="U397" i="9"/>
  <c r="U399" i="9"/>
  <c r="U545" i="9"/>
  <c r="U383" i="9"/>
  <c r="U641" i="9"/>
  <c r="U522" i="9"/>
  <c r="U360" i="9"/>
  <c r="U417" i="9"/>
  <c r="U479" i="9"/>
  <c r="U213" i="9"/>
  <c r="U81" i="9"/>
  <c r="U46" i="9"/>
  <c r="U578" i="9"/>
  <c r="U394" i="9"/>
  <c r="U220" i="9"/>
  <c r="U88" i="9"/>
  <c r="U185" i="9"/>
  <c r="U623" i="9"/>
  <c r="U300" i="9"/>
  <c r="U161" i="9"/>
  <c r="U519" i="9"/>
  <c r="U184" i="9"/>
  <c r="U588" i="9"/>
  <c r="U524" i="9"/>
  <c r="U166" i="9"/>
  <c r="U570" i="9"/>
  <c r="U212" i="9"/>
  <c r="U425" i="9"/>
  <c r="U678" i="9"/>
  <c r="U494" i="9"/>
  <c r="U320" i="9"/>
  <c r="U126" i="9"/>
  <c r="U31" i="9"/>
  <c r="U391" i="9"/>
  <c r="U655" i="9"/>
  <c r="U481" i="9"/>
  <c r="U297" i="9"/>
  <c r="U113" i="9"/>
  <c r="U449" i="9"/>
  <c r="U584" i="9"/>
  <c r="U400" i="9"/>
  <c r="U226" i="9"/>
  <c r="U15" i="9"/>
  <c r="U489" i="9"/>
  <c r="U315" i="9"/>
  <c r="U538" i="9"/>
  <c r="U58" i="9"/>
  <c r="U605" i="9"/>
  <c r="U317" i="9"/>
  <c r="U87" i="9"/>
  <c r="U586" i="9"/>
  <c r="U215" i="9"/>
  <c r="U375" i="9"/>
  <c r="U453" i="9"/>
  <c r="U607" i="9"/>
  <c r="U650" i="9"/>
  <c r="U418" i="9"/>
  <c r="U164" i="9"/>
  <c r="U525" i="9"/>
  <c r="U445" i="9"/>
  <c r="U191" i="9"/>
  <c r="U137" i="9"/>
  <c r="U34" i="9"/>
  <c r="U556" i="9"/>
  <c r="U382" i="9"/>
  <c r="U198" i="9"/>
  <c r="U144" i="9"/>
  <c r="U117" i="9"/>
  <c r="U543" i="9"/>
  <c r="U230" i="9"/>
  <c r="U44" i="9"/>
  <c r="U393" i="9"/>
  <c r="U635" i="9"/>
  <c r="U530" i="9"/>
  <c r="U502" i="9"/>
  <c r="U134" i="9"/>
  <c r="U536" i="9"/>
  <c r="U178" i="9"/>
  <c r="U379" i="9"/>
  <c r="U656" i="9"/>
  <c r="U482" i="9"/>
  <c r="U298" i="9"/>
  <c r="U114" i="9"/>
  <c r="U19" i="9"/>
  <c r="U345" i="9"/>
  <c r="U643" i="9"/>
  <c r="U469" i="9"/>
  <c r="U285" i="9"/>
  <c r="U74" i="9"/>
  <c r="U413" i="9"/>
  <c r="U572" i="9"/>
  <c r="U388" i="9"/>
  <c r="U214" i="9"/>
  <c r="U82" i="9"/>
  <c r="U477" i="9"/>
  <c r="U293" i="9"/>
  <c r="U92" i="9"/>
  <c r="U138" i="9"/>
  <c r="U70" i="9"/>
  <c r="U364" i="9"/>
  <c r="U269" i="9"/>
  <c r="U168" i="9"/>
  <c r="U146" i="9"/>
  <c r="U639" i="9"/>
  <c r="U83" i="9"/>
  <c r="U341" i="9"/>
  <c r="U395" i="9"/>
  <c r="U604" i="9"/>
  <c r="U568" i="9"/>
  <c r="U314" i="9"/>
  <c r="U11" i="9"/>
  <c r="U546" i="9"/>
  <c r="U421" i="9"/>
  <c r="U179" i="9"/>
  <c r="U279" i="9"/>
  <c r="U22" i="9"/>
  <c r="U544" i="9"/>
  <c r="U370" i="9"/>
  <c r="U186" i="9"/>
  <c r="U589" i="9"/>
  <c r="U20" i="9"/>
  <c r="U439" i="9"/>
  <c r="U160" i="9"/>
  <c r="U143" i="9"/>
  <c r="U311" i="9"/>
  <c r="U555" i="9"/>
  <c r="U450" i="9"/>
  <c r="U478" i="9"/>
  <c r="U93" i="9"/>
  <c r="U490" i="9"/>
  <c r="U122" i="9"/>
  <c r="U333" i="9"/>
  <c r="U644" i="9"/>
  <c r="U470" i="9"/>
  <c r="U286" i="9"/>
  <c r="U75" i="9"/>
  <c r="U86" i="9"/>
  <c r="U299" i="9"/>
  <c r="U631" i="9"/>
  <c r="U447" i="9"/>
  <c r="U273" i="9"/>
  <c r="U62" i="9"/>
  <c r="U367" i="9"/>
  <c r="U550" i="9"/>
  <c r="U376" i="9"/>
  <c r="U192" i="9"/>
  <c r="U465" i="9"/>
  <c r="U281" i="9"/>
  <c r="U321" i="9"/>
  <c r="U627" i="9"/>
  <c r="U342" i="9"/>
  <c r="U94" i="9"/>
  <c r="U427" i="9"/>
  <c r="U340" i="9"/>
  <c r="U633" i="9"/>
  <c r="U581" i="9"/>
  <c r="U283" i="9"/>
  <c r="U549" i="9"/>
  <c r="U488" i="9"/>
  <c r="U442" i="9"/>
  <c r="U200" i="9"/>
  <c r="U371" i="9"/>
  <c r="U396" i="9"/>
  <c r="U387" i="9"/>
  <c r="U167" i="9"/>
  <c r="U245" i="9"/>
  <c r="U10" i="9"/>
  <c r="U532" i="9"/>
  <c r="U348" i="9"/>
  <c r="U174" i="9"/>
  <c r="U531" i="9"/>
  <c r="U634" i="9"/>
  <c r="U277" i="9"/>
  <c r="U291" i="9"/>
  <c r="U600" i="9"/>
  <c r="U219" i="9"/>
  <c r="U485" i="9"/>
  <c r="U380" i="9"/>
  <c r="U432" i="9"/>
  <c r="U71" i="9"/>
  <c r="U466" i="9"/>
  <c r="U37" i="9"/>
  <c r="U287" i="9"/>
  <c r="U632" i="9"/>
  <c r="U448" i="9"/>
  <c r="U274" i="9"/>
  <c r="U63" i="9"/>
  <c r="U142" i="9"/>
  <c r="U263" i="9"/>
  <c r="U609" i="9"/>
  <c r="U435" i="9"/>
  <c r="U40" i="9"/>
  <c r="U180" i="9"/>
  <c r="U557" i="9"/>
  <c r="U13" i="9"/>
  <c r="U676" i="9"/>
  <c r="U629" i="9"/>
  <c r="U592" i="9"/>
  <c r="U384" i="9"/>
  <c r="U292" i="9"/>
  <c r="U35" i="9"/>
  <c r="U571" i="9"/>
  <c r="U268" i="9"/>
  <c r="U363" i="9"/>
  <c r="U135" i="9"/>
  <c r="U233" i="9"/>
  <c r="U145" i="9"/>
  <c r="U520" i="9"/>
  <c r="U336" i="9"/>
  <c r="U162" i="9"/>
  <c r="U497" i="9"/>
  <c r="U554" i="9"/>
  <c r="U197" i="9"/>
  <c r="U267" i="9"/>
  <c r="U518" i="9"/>
  <c r="U173" i="9"/>
  <c r="U415" i="9"/>
  <c r="U322" i="9"/>
  <c r="U386" i="9"/>
  <c r="U59" i="9"/>
  <c r="U444" i="9"/>
  <c r="U673" i="9"/>
  <c r="U241" i="9"/>
  <c r="U620" i="9"/>
  <c r="U436" i="9"/>
  <c r="U262" i="9"/>
  <c r="U41" i="9"/>
  <c r="U96" i="9"/>
  <c r="U229" i="9"/>
  <c r="U597" i="9"/>
  <c r="U423" i="9"/>
  <c r="U239" i="9"/>
  <c r="U28" i="9"/>
  <c r="U275" i="9"/>
  <c r="U526" i="9"/>
  <c r="U36" i="9"/>
  <c r="U660" i="9"/>
  <c r="U486" i="9"/>
  <c r="U312" i="9"/>
  <c r="U175" i="9"/>
  <c r="U398" i="9"/>
  <c r="U159" i="9"/>
  <c r="U223" i="9"/>
  <c r="U672" i="9"/>
  <c r="U476" i="9"/>
  <c r="U280" i="9"/>
  <c r="U176" i="9"/>
  <c r="U649" i="9"/>
  <c r="U580" i="9"/>
  <c r="U132" i="9"/>
  <c r="U329" i="9"/>
  <c r="U123" i="9"/>
  <c r="U199" i="9"/>
  <c r="U109" i="9"/>
  <c r="U498" i="9"/>
  <c r="U324" i="9"/>
  <c r="U130" i="9"/>
  <c r="U473" i="9"/>
  <c r="U438" i="9"/>
  <c r="U78" i="9"/>
  <c r="U221" i="9"/>
  <c r="U472" i="9"/>
  <c r="U66" i="9"/>
  <c r="U335" i="9"/>
  <c r="U242" i="9"/>
  <c r="U362" i="9"/>
  <c r="U25" i="9"/>
  <c r="U420" i="9"/>
  <c r="U651" i="9"/>
  <c r="U195" i="9"/>
  <c r="U598" i="9"/>
  <c r="U424" i="9"/>
  <c r="U240" i="9"/>
  <c r="U29" i="9"/>
  <c r="U679" i="9"/>
  <c r="U183" i="9"/>
  <c r="U585" i="9"/>
  <c r="U401" i="9"/>
  <c r="U227" i="9"/>
  <c r="U16" i="9"/>
  <c r="U217" i="9"/>
  <c r="U504" i="9"/>
  <c r="U330" i="9"/>
  <c r="U136" i="9"/>
  <c r="U593" i="9"/>
  <c r="U419" i="9"/>
  <c r="U235" i="9"/>
  <c r="U24" i="9"/>
  <c r="U534" i="9"/>
  <c r="U128" i="9"/>
  <c r="U389" i="9"/>
  <c r="H8" i="8"/>
  <c r="U47" i="9" l="1"/>
  <c r="U56" i="9" s="1"/>
  <c r="U97" i="9" s="1"/>
  <c r="U106" i="9" s="1"/>
  <c r="U149" i="9" s="1"/>
  <c r="U158" i="9" s="1"/>
  <c r="U201" i="9" s="1"/>
  <c r="U210" i="9" s="1"/>
  <c r="U252" i="9" s="1"/>
  <c r="U261" i="9" s="1"/>
  <c r="U301" i="9" s="1"/>
  <c r="U310" i="9" s="1"/>
  <c r="U350" i="9" s="1"/>
  <c r="U359" i="9" s="1"/>
  <c r="U402" i="9" s="1"/>
  <c r="U411" i="9" s="1"/>
  <c r="U454" i="9" s="1"/>
  <c r="U463" i="9" s="1"/>
  <c r="U506" i="9" s="1"/>
  <c r="U515" i="9" s="1"/>
  <c r="U558" i="9" s="1"/>
  <c r="U567" i="9" s="1"/>
  <c r="U610" i="9" s="1"/>
  <c r="U619" i="9" s="1"/>
  <c r="U662" i="9" s="1"/>
  <c r="U671" i="9" s="1"/>
  <c r="U681" i="9" s="1"/>
  <c r="K47" i="9"/>
  <c r="K56" i="9" s="1"/>
  <c r="K97" i="9" s="1"/>
  <c r="K106" i="9" s="1"/>
  <c r="K149" i="9" s="1"/>
  <c r="K158" i="9" s="1"/>
  <c r="K201" i="9" s="1"/>
  <c r="K210" i="9" s="1"/>
  <c r="K252" i="9" s="1"/>
  <c r="K261" i="9" s="1"/>
  <c r="H13" i="8"/>
  <c r="K301" i="9" l="1"/>
  <c r="K310" i="9" s="1"/>
  <c r="K350" i="9" l="1"/>
  <c r="K359" i="9" s="1"/>
  <c r="K402" i="9" s="1"/>
  <c r="K411" i="9" s="1"/>
  <c r="K454" i="9" s="1"/>
  <c r="K463" i="9" s="1"/>
  <c r="K506" i="9" s="1"/>
  <c r="K515" i="9" s="1"/>
  <c r="K558" i="9" s="1"/>
  <c r="K567" i="9" s="1"/>
  <c r="K610" i="9" s="1"/>
  <c r="K619" i="9" s="1"/>
  <c r="K662" i="9" s="1"/>
  <c r="K671" i="9" s="1"/>
  <c r="K681" i="9" s="1"/>
</calcChain>
</file>

<file path=xl/sharedStrings.xml><?xml version="1.0" encoding="utf-8"?>
<sst xmlns="http://schemas.openxmlformats.org/spreadsheetml/2006/main" count="3821" uniqueCount="769">
  <si>
    <t>صندوق سهامی حفظ ارزش دماوند</t>
  </si>
  <si>
    <t>صورت وضعیت پرتفوی</t>
  </si>
  <si>
    <t>برای ماه منتهی به 1403/10/30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</si>
  <si>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</si>
  <si>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</si>
  <si>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</si>
  <si>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</si>
  <si>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</si>
  <si>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</si>
  <si>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</si>
  <si>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</si>
  <si>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</si>
  <si>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</si>
  <si>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</si>
  <si>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</si>
  <si>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</si>
  <si>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اختیارخ آساس-40000-14031030</t>
  </si>
  <si>
    <t>اختیارخ آساس-40000-14031226</t>
  </si>
  <si>
    <t>اختیارخ آساس-45000-14031030</t>
  </si>
  <si>
    <t>اختیارخ آساس-45000-14031226</t>
  </si>
  <si>
    <t>اختیارخ توان-17000-14031002</t>
  </si>
  <si>
    <t>اختیارخ توان-18000-14031002</t>
  </si>
  <si>
    <t>اختیارخ توان-19000-14031002</t>
  </si>
  <si>
    <t>اختیارخ خودرو-2200-1403/10/05</t>
  </si>
  <si>
    <t>اختیارخ خودرو-2400-1403/11/03</t>
  </si>
  <si>
    <t>اختیارخ رویین-10000-14031030</t>
  </si>
  <si>
    <t>اختیارخ رویین-11000-14031030</t>
  </si>
  <si>
    <t>اختیارخ رویین-11000-14031226</t>
  </si>
  <si>
    <t>اختیارخ رویین-12000-14031226</t>
  </si>
  <si>
    <t>اختیارخ رویین-9000-14031030</t>
  </si>
  <si>
    <t>اختیارخ رویین-9500-14031030</t>
  </si>
  <si>
    <t>اختیارخ شپنا-4000-1403/12/08</t>
  </si>
  <si>
    <t>اختیارخ شتاب-10000-1403/10/12</t>
  </si>
  <si>
    <t>اختیارخ شتاب-12000-1403/10/12</t>
  </si>
  <si>
    <t>اختیارخ شتاب-8000-1403/10/12</t>
  </si>
  <si>
    <t>اختیارخ فصبا-3400-14031114</t>
  </si>
  <si>
    <t>اختیارخ فصبا-4000-14031114</t>
  </si>
  <si>
    <t>اختیارف خودرو-3000-1403/10/05</t>
  </si>
  <si>
    <t>اختیارف رویین-12000-14031226</t>
  </si>
  <si>
    <t>ایران خودرو دیزل</t>
  </si>
  <si>
    <t>ایران‌ خودرو</t>
  </si>
  <si>
    <t>بانک تجارت</t>
  </si>
  <si>
    <t>بانک صادرات ایران</t>
  </si>
  <si>
    <t>بانک ملت</t>
  </si>
  <si>
    <t>بیمه اتکایی ایران معین</t>
  </si>
  <si>
    <t>پالایش نفت اصفهان</t>
  </si>
  <si>
    <t>دانش بنیان پویا نیرو</t>
  </si>
  <si>
    <t>ذوب آهن اصفهان</t>
  </si>
  <si>
    <t>س. توسعه و عمران استان کرمان</t>
  </si>
  <si>
    <t>سایپا</t>
  </si>
  <si>
    <t>سرمایه گذاری تامین اجتماعی</t>
  </si>
  <si>
    <t>صبا فولاد خلیج فارس</t>
  </si>
  <si>
    <t>صنعتی‌ آما</t>
  </si>
  <si>
    <t>فولاد مبارکه اصفهان</t>
  </si>
  <si>
    <t>گروه‌صنعتی‌سپاهان‌</t>
  </si>
  <si>
    <t>گواهي سپرده کالايي شمش طلا</t>
  </si>
  <si>
    <t>ملی‌ صنایع‌ مس‌ ایران‌</t>
  </si>
  <si>
    <t>نورایستا پلاستیک</t>
  </si>
  <si>
    <t>کانی کربن طبس</t>
  </si>
  <si>
    <t>فراوردههای غذایی وقند چهارمحال</t>
  </si>
  <si>
    <t>اختیارخ خودرو-4000-1403/11/03</t>
  </si>
  <si>
    <t>اختیارخ خساپا-2600-1403/10/26</t>
  </si>
  <si>
    <t>فولاد امیرکبیرکاشان</t>
  </si>
  <si>
    <t>توسعه نیشکر و  صنایع جانبی</t>
  </si>
  <si>
    <t>فرآورده های دامی ولبنی دالاهو</t>
  </si>
  <si>
    <t>مدیریت نیروگاهی ایرانیان مپنا</t>
  </si>
  <si>
    <t>اختیارخ وتجارت-1900-1403/10/19</t>
  </si>
  <si>
    <t>اختیارخ وتجارت-2200-1403/10/19</t>
  </si>
  <si>
    <t>اختیارخ وتجارت-1800-1403/10/19</t>
  </si>
  <si>
    <t>نساجی بابکان</t>
  </si>
  <si>
    <t>فولاد سیرجان ایرانیان</t>
  </si>
  <si>
    <t>اختیارخ شستا-1350-1403/10/12</t>
  </si>
  <si>
    <t>صنایع ارتباطی آوا</t>
  </si>
  <si>
    <t>دارویی و نهاده های زاگرس دارو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</si>
  <si>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</si>
  <si>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</si>
  <si>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</si>
  <si>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</si>
  <si>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</si>
  <si>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</si>
  <si>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</si>
  <si>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سیسکو-4447-04/10/14</t>
  </si>
  <si>
    <t>1404/10/14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</si>
  <si>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</si>
  <si>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</si>
  <si>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</si>
  <si>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</si>
  <si>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</si>
  <si>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شستا-600-1404/01/20</t>
  </si>
  <si>
    <t>اختیار خرید</t>
  </si>
  <si>
    <t>موقعیت فروش</t>
  </si>
  <si>
    <t>-</t>
  </si>
  <si>
    <t>1404/01/20</t>
  </si>
  <si>
    <t>اختیارخ شستا-1550-1403/11/10</t>
  </si>
  <si>
    <t>1403/11/10</t>
  </si>
  <si>
    <t>اختیارخ خساپا-3000-1403/10/26</t>
  </si>
  <si>
    <t>1403/10/26</t>
  </si>
  <si>
    <t>اختیارخ فولاد-5500-1403/12/01</t>
  </si>
  <si>
    <t>1403/12/01</t>
  </si>
  <si>
    <t>اختیارخ خودرو-2800-1404/01/06</t>
  </si>
  <si>
    <t>1404/01/06</t>
  </si>
  <si>
    <t>اختیارخ خودرو-2800-1403/10/05</t>
  </si>
  <si>
    <t>1403/10/05</t>
  </si>
  <si>
    <t>اختیارخ وتجارت-1500-1403/10/19</t>
  </si>
  <si>
    <t>1403/10/19</t>
  </si>
  <si>
    <t>اختیارخ خساپا-3250-1403/10/26</t>
  </si>
  <si>
    <t>اختیارخ وبصادر-495-1403/11/17</t>
  </si>
  <si>
    <t>1403/11/17</t>
  </si>
  <si>
    <t>اختیارخ وبملت-2200-1403/11/24</t>
  </si>
  <si>
    <t>1403/11/24</t>
  </si>
  <si>
    <t>اختیارخ شستا-1050-1403/11/10</t>
  </si>
  <si>
    <t>اختیارخ شستا-1050-1403/10/12</t>
  </si>
  <si>
    <t>1403/10/12</t>
  </si>
  <si>
    <t>اختیارخ شستا-1250-1403/10/12</t>
  </si>
  <si>
    <t>اختیارخ خودرو-2800-1403/12/01</t>
  </si>
  <si>
    <t>اختیارخ خودرو-2200-1403/11/03</t>
  </si>
  <si>
    <t>1403/11/03</t>
  </si>
  <si>
    <t>اختیارخ خودرو-2400-1403/10/05</t>
  </si>
  <si>
    <t>اختیارخ وبصادر-413-1403/11/17</t>
  </si>
  <si>
    <t>اختیارخ شستا-650-1403/11/10</t>
  </si>
  <si>
    <t>اختیارخ خساپا-3000-1403/12/22</t>
  </si>
  <si>
    <t>1403/12/22</t>
  </si>
  <si>
    <t>اختیارخ شستا-1650-1403/11/10</t>
  </si>
  <si>
    <t>اختیارف رویین-11000-14031226</t>
  </si>
  <si>
    <t>اختیار فروش</t>
  </si>
  <si>
    <t>1403/12/26</t>
  </si>
  <si>
    <t>اختیارخ خودرو-3000-1403/12/01</t>
  </si>
  <si>
    <t>اختیارخ کرمان-850-14031016</t>
  </si>
  <si>
    <t>1403/10/16</t>
  </si>
  <si>
    <t>اختیارخ خودرو-2800-1403/11/03</t>
  </si>
  <si>
    <t>اختیارخ فولاد-6000-1403/12/01</t>
  </si>
  <si>
    <t>اختیارخ خودرو-3500-1403/11/03</t>
  </si>
  <si>
    <t>اختیارخ خودرو-3250-1403/11/03</t>
  </si>
  <si>
    <t>اختیارخ وبملت-3250-1403/11/24</t>
  </si>
  <si>
    <t>اختیارخ فصبا-3800-14031114</t>
  </si>
  <si>
    <t>1403/11/14</t>
  </si>
  <si>
    <t>اختیارخ وبملت-2400-1403/11/24</t>
  </si>
  <si>
    <t>اختیارخ وتجارت-1700-1403/10/19</t>
  </si>
  <si>
    <t>اختیارخ فصبا-3600-14031114</t>
  </si>
  <si>
    <t>اختیارخ شپنا-3500-1403/10/12</t>
  </si>
  <si>
    <t>اختیارخ وبصادر-523-1403/11/17</t>
  </si>
  <si>
    <t>اختیارخ وتجارت-1800-1403/12/15</t>
  </si>
  <si>
    <t>1403/12/15</t>
  </si>
  <si>
    <t>اختیارخ شستا-750-1403/12/08</t>
  </si>
  <si>
    <t>1403/12/08</t>
  </si>
  <si>
    <t>اختیارخ شستا-1450-1403/11/10</t>
  </si>
  <si>
    <t>اختیارخ خودرو-2000-1404/01/06</t>
  </si>
  <si>
    <t>اختیارخ خساپا-2800-1403/11/24</t>
  </si>
  <si>
    <t>اختیارخ وبملت-1900-1403/11/24</t>
  </si>
  <si>
    <t>اختیارخ ذوب-500-1403/11/24</t>
  </si>
  <si>
    <t>اختیارخ وبملت-2600-1403/11/24</t>
  </si>
  <si>
    <t>اختیارخ شستا-850-1403/10/12</t>
  </si>
  <si>
    <t>اختیارخ فولاد-5000-1403/12/01</t>
  </si>
  <si>
    <t>اختیارخ وبملت-1800-1403/11/24</t>
  </si>
  <si>
    <t>اختیارخ شپنا-3500-1403/12/08</t>
  </si>
  <si>
    <t>اختیارخ شستا-950-1403/11/10</t>
  </si>
  <si>
    <t>اختیارخ خودرو-3750-1403/10/05</t>
  </si>
  <si>
    <t>اختیارخ شستا-950-1403/10/12</t>
  </si>
  <si>
    <t>اختیارخ وبملت-3750-1403/11/24</t>
  </si>
  <si>
    <t>اختیارخ فولاد-6500-1403/12/01</t>
  </si>
  <si>
    <t>اختیارخ خودرو-3250-1403/10/05</t>
  </si>
  <si>
    <t>اختیارخ شستا-1150-1403/11/10</t>
  </si>
  <si>
    <t>اختیارخ خودرو-1900-1403/11/03</t>
  </si>
  <si>
    <t>اختیارخ خساپا-2400-1403/10/26</t>
  </si>
  <si>
    <t>اختیارخ شستا-650-1403/10/12</t>
  </si>
  <si>
    <t>اختیارخ شستا-850-1403/11/10</t>
  </si>
  <si>
    <t>اختیارخ وبصادر-606-1403/11/17</t>
  </si>
  <si>
    <t>اختیارخ شستا-1250-1403/12/08</t>
  </si>
  <si>
    <t>اختیارخ وتجارت-2000-1403/10/19</t>
  </si>
  <si>
    <t>اختیارخ ذوب-700-1403/11/24</t>
  </si>
  <si>
    <t>اختیارخ خساپا-2600-1403/11/24</t>
  </si>
  <si>
    <t>اختیارخ شستا-850-1403/12/08</t>
  </si>
  <si>
    <t>اختیارخ شستا-750-1403/10/12</t>
  </si>
  <si>
    <t>اختیارخ خساپا-2200-1403/11/24</t>
  </si>
  <si>
    <t>اختیارف خودرو-2800-1403/10/05</t>
  </si>
  <si>
    <t>اختیارخ شستا-1150-1403/10/12</t>
  </si>
  <si>
    <t>اختیارخ خودرو-3500-1403/10/05</t>
  </si>
  <si>
    <t>اختیارخ ذوب-400-1403/11/24</t>
  </si>
  <si>
    <t>اختیارخ شستا-1150-1403/12/08</t>
  </si>
  <si>
    <t>اختیارخ خودرو-3250-1403/12/01</t>
  </si>
  <si>
    <t>اختیارخ ذوب-200-1403/11/24</t>
  </si>
  <si>
    <t>اختیارخ خساپا-2400-1403/11/24</t>
  </si>
  <si>
    <t>اختیارخ شستا-1550-1403/12/08</t>
  </si>
  <si>
    <t>اختیارخ توان-20000-14031002</t>
  </si>
  <si>
    <t>1403/10/02</t>
  </si>
  <si>
    <t>اختیارخ خساپا-2600-1403/12/22</t>
  </si>
  <si>
    <t>اختیارخ ذوب-300-1403/11/24</t>
  </si>
  <si>
    <t>اختیارخ ذوب-1000-1403/11/24</t>
  </si>
  <si>
    <t>اختیارخ خودرو-3750-1403/12/01</t>
  </si>
  <si>
    <t>اختیارخ خودرو-2600-1403/10/05</t>
  </si>
  <si>
    <t>اختیارخ شستا-1100-1404/01/20</t>
  </si>
  <si>
    <t>اختیارخ وبصادر-716-1403/11/17</t>
  </si>
  <si>
    <t>اختیارخ خودرو-2200-1403/12/01</t>
  </si>
  <si>
    <t>اختیارخ شستا-1350-1403/11/10</t>
  </si>
  <si>
    <t>اختیارخ شستا-900-1404/01/20</t>
  </si>
  <si>
    <t>اختیارخ ذوب-800-1403/11/24</t>
  </si>
  <si>
    <t>اختیارخ وبملت-2000-1403/11/24</t>
  </si>
  <si>
    <t>اختیارخ شستا-1050-1403/12/08</t>
  </si>
  <si>
    <t>اختیارخ شستا-1250-1403/11/10</t>
  </si>
  <si>
    <t>اختیارخ وبصادر-771-1403/11/17</t>
  </si>
  <si>
    <t>اختیارخ خودرو-3000-1403/11/03</t>
  </si>
  <si>
    <t>اختیارخ وتجارت-1400-1403/10/19</t>
  </si>
  <si>
    <t>اختیارخ خودرو-2000-1403/11/03</t>
  </si>
  <si>
    <t>اختیارخ خودرو-2600-1403/11/03</t>
  </si>
  <si>
    <t>اختیارخ ذوب-600-1403/11/24</t>
  </si>
  <si>
    <t>اختیارخ شپنا-3750-1403/10/12</t>
  </si>
  <si>
    <t>اختیارخ فولاد-4500-1403/12/01</t>
  </si>
  <si>
    <t>اختیارخ وبملت-3500-1403/11/24</t>
  </si>
  <si>
    <t>اختیارخ خودرو-3000-1403/10/05</t>
  </si>
  <si>
    <t>اختیارخ ذوب-900-1403/11/24</t>
  </si>
  <si>
    <t>اختیارخ کرمان-1100-14031016</t>
  </si>
  <si>
    <t>اختیارخ خساپا-3250-1403/12/22</t>
  </si>
  <si>
    <t>اختیارخ وبملت-2800-1403/11/24</t>
  </si>
  <si>
    <t>اختیارخ خودرو-1900-1403/10/05</t>
  </si>
  <si>
    <t>اختیارخ وبصادر-661-1403/11/17</t>
  </si>
  <si>
    <t>اختیارخ وبملت-3000-1403/11/24</t>
  </si>
  <si>
    <t>اختیارخ خودرو-3500-1403/12/01</t>
  </si>
  <si>
    <t>اختیارخ خساپا-2400-1403/12/22</t>
  </si>
  <si>
    <t>اختیارخ خساپا-2200-1403/10/26</t>
  </si>
  <si>
    <t>اختیارخ شتاب-9000-1403/10/12</t>
  </si>
  <si>
    <t>اختیارخ شپنا-4000-1403/10/12</t>
  </si>
  <si>
    <t>اختیارخ وتجارت-2200-1403/12/15</t>
  </si>
  <si>
    <t>اختیارخ وتجارت-1700-1403/12/15</t>
  </si>
  <si>
    <t>اختیارخ وتجارت-2200-1404/02/17</t>
  </si>
  <si>
    <t>1404/02/17</t>
  </si>
  <si>
    <t>اختیارخ خودرو-2200-1404/02/03</t>
  </si>
  <si>
    <t>1404/02/03</t>
  </si>
  <si>
    <t>اختیارخ خودرو-3750-1404/02/03</t>
  </si>
  <si>
    <t>اختیارخ وتجارت-2000-1403/12/15</t>
  </si>
  <si>
    <t>اختیارخ ذوب-500-1403/12/22</t>
  </si>
  <si>
    <t>اختیارخ وبصادر-551-1403/11/17</t>
  </si>
  <si>
    <t>اختیارخ خساپا-3500-1403/12/22</t>
  </si>
  <si>
    <t>اختیارخ خساپا-3000-1403/11/24</t>
  </si>
  <si>
    <t>اختیارخ وتجارت-1900-1403/12/15</t>
  </si>
  <si>
    <t>اختیارخ شستا-1350-1403/12/08</t>
  </si>
  <si>
    <t>اختیارخ خودرو-5000-1403/12/01</t>
  </si>
  <si>
    <t>اختیارخ ذوب-600-1403/12/22</t>
  </si>
  <si>
    <t>اختیارخ ذوب-400-1403/12/22</t>
  </si>
  <si>
    <t>اختیارخ خودرو-3000-1404/02/03</t>
  </si>
  <si>
    <t>اختیارخ شستا-1450-1403/12/08</t>
  </si>
  <si>
    <t>اختیارخ ذوب-400-1404/01/20</t>
  </si>
  <si>
    <t>اختیارخ خودرو-2000-1404/02/03</t>
  </si>
  <si>
    <t>اختیارخ خودرو-4000-1403/12/01</t>
  </si>
  <si>
    <t>اختیارخ خودرو-2600-1404/01/06</t>
  </si>
  <si>
    <t>اختیارخ خودرو-3250-1404/02/03</t>
  </si>
  <si>
    <t>اختیارخ خودرو-4500-1403/12/01</t>
  </si>
  <si>
    <t>موقعیت خرید</t>
  </si>
  <si>
    <t>صندوق</t>
  </si>
  <si>
    <t>صندوق س.بخشی صنایع سورنا-ب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</si>
  <si>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</si>
  <si>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</si>
  <si>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</si>
  <si>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</si>
  <si>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</si>
  <si>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</si>
  <si>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</si>
  <si>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</si>
  <si>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</si>
  <si>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گل گهر504-3ماهه23%</t>
  </si>
  <si>
    <t>بله</t>
  </si>
  <si>
    <t>1403/04/18</t>
  </si>
  <si>
    <t>1405/04/18</t>
  </si>
  <si>
    <t>صکوک مرابحه فولاژ612-بدون ضامن</t>
  </si>
  <si>
    <t>1402/12/22</t>
  </si>
  <si>
    <t>1406/12/22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</si>
  <si>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</si>
  <si>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</si>
  <si>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</si>
  <si>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</si>
  <si>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</si>
  <si>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</si>
  <si>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</si>
  <si>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</si>
  <si>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-3.89%</t>
  </si>
  <si>
    <t>سایر</t>
  </si>
  <si>
    <t>-3.61%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</si>
  <si>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</si>
  <si>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</si>
  <si>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</si>
  <si>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</si>
  <si>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</si>
  <si>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</si>
  <si>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290-8100-16508474-2</t>
  </si>
  <si>
    <t>سپرده کوتاه مدت بانک سینا گیشا 399.816.4996319.1</t>
  </si>
  <si>
    <t>سپرده بلند مدت بانک پاسارگاد جهان کودک 290.313.16508474.1</t>
  </si>
  <si>
    <t>سپرده کوتاه مدت بانک سامان میدان سرو 849-810-4561552-1</t>
  </si>
  <si>
    <t>سپرده کوتاه مدت بانک سامان میدان سرو 849-841-4561552-1</t>
  </si>
  <si>
    <t>سپرده بلند مدت بانک پاسارگاد جهان کودک 290.307.16508474.5</t>
  </si>
  <si>
    <t>سپرده کوتاه مدت بانک شهر خیابان خرمشهر 7001003086530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</si>
  <si>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</si>
  <si>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</si>
  <si>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</si>
  <si>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</si>
  <si>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</si>
  <si>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</si>
  <si>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</si>
  <si>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</si>
  <si>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</si>
  <si>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</si>
  <si>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</si>
  <si>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</si>
  <si>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</si>
  <si>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</si>
  <si>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</si>
  <si>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</si>
  <si>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</si>
  <si>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</si>
  <si>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</si>
  <si>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</si>
  <si>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</si>
  <si>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</si>
  <si>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</si>
  <si>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فرابورس ایران</t>
  </si>
  <si>
    <t>ح. گسترش سوخت سبززاگرس(س. عام)</t>
  </si>
  <si>
    <t>بهار رز عالیس چناران</t>
  </si>
  <si>
    <t>اختیارخ خودرو-2800-1403/04/06</t>
  </si>
  <si>
    <t>گ.س.وت.ص.پتروشیمی خلیج فارس</t>
  </si>
  <si>
    <t>گسترش سوخت سبززاگرس(سهامی عام)</t>
  </si>
  <si>
    <t>بانک سامان</t>
  </si>
  <si>
    <t>آنتی بیوتیک سازی ایران</t>
  </si>
  <si>
    <t>اختیارخ خودرو-3000-1403/09/07</t>
  </si>
  <si>
    <t>گروه سرمایه گذاری سپهر صادرات</t>
  </si>
  <si>
    <t>گواهی سپرده کالایی شمش طلا</t>
  </si>
  <si>
    <t>گروه دارویی برکت</t>
  </si>
  <si>
    <t>ح.آهن و فولاد غدیر ایرانیان</t>
  </si>
  <si>
    <t>بین المللی توسعه ص. معادن غدیر</t>
  </si>
  <si>
    <t>اختیارخ خودرو-2800-1403/09/07</t>
  </si>
  <si>
    <t>اختیارخ شستا-1050-1403/09/14</t>
  </si>
  <si>
    <t>داده گسترعصرنوین-های وب</t>
  </si>
  <si>
    <t>سرمایه گذاری صدرتامین</t>
  </si>
  <si>
    <t>پارس خودرو</t>
  </si>
  <si>
    <t>بانک دی</t>
  </si>
  <si>
    <t>تامین سرمایه دماوند</t>
  </si>
  <si>
    <t>تولیدی برنا باطری</t>
  </si>
  <si>
    <t>پالایش نفت تهران</t>
  </si>
  <si>
    <t>اختیارخ وبصادر-2200-1403/09/21</t>
  </si>
  <si>
    <t>پالایش نفت بندرعباس</t>
  </si>
  <si>
    <t>زامیاد</t>
  </si>
  <si>
    <t>بیمه کوثر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</si>
  <si>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</si>
  <si>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</si>
  <si>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</si>
  <si>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</si>
  <si>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</si>
  <si>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</si>
  <si>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</si>
  <si>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اندیمشک07-6ماهه23%</t>
  </si>
  <si>
    <t>مرابحه ماموت تریلرمانا 080210</t>
  </si>
  <si>
    <t>مرابحه اتومبیل سازی فردا061023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</si>
  <si>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</si>
  <si>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</si>
  <si>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</si>
  <si>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</si>
  <si>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</si>
  <si>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جهان کودک 290.307.16508474.3</t>
  </si>
  <si>
    <t>سپرده بلند مدت بانک پاسارگاد جهان کودک 290.307.16508474.4</t>
  </si>
  <si>
    <t>سپرده بلند مدت بانک پاسارگاد جهان کودک 290-307-16508474-6</t>
  </si>
  <si>
    <t>سپرده بلند مدت بانک پاسارگاد جهان کودک 290.303.16508474.1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</si>
  <si>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</si>
  <si>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</si>
  <si>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</si>
  <si>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</si>
  <si>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</si>
  <si>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</si>
  <si>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</si>
  <si>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</si>
  <si>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</si>
  <si>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</si>
  <si>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</si>
  <si>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</si>
  <si>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1403/04/28</t>
  </si>
  <si>
    <t>1403/03/30</t>
  </si>
  <si>
    <t>1403/03/31</t>
  </si>
  <si>
    <t>1403/04/24</t>
  </si>
  <si>
    <t>1403/10/15</t>
  </si>
  <si>
    <t>1403/04/13</t>
  </si>
  <si>
    <t>1403/05/30</t>
  </si>
  <si>
    <t>1403/03/19</t>
  </si>
  <si>
    <t>1403/07/28</t>
  </si>
  <si>
    <t>1403/03/23</t>
  </si>
  <si>
    <t>1403/04/23</t>
  </si>
  <si>
    <t>1403/04/20</t>
  </si>
  <si>
    <t>سود اوراق بهادار با درآمد ثابت</t>
  </si>
  <si>
    <t>نرخ سود علی الحساب</t>
  </si>
  <si>
    <t>درآمد سود</t>
  </si>
  <si>
    <t>خالص درآمد</t>
  </si>
  <si>
    <t>1408/02/10</t>
  </si>
  <si>
    <t>1406/10/23</t>
  </si>
  <si>
    <t>1407/10/06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</si>
  <si>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</si>
  <si>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</si>
  <si>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</si>
  <si>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</si>
  <si>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</si>
  <si>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</si>
  <si>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</si>
  <si>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</si>
  <si>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</si>
  <si>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</si>
  <si>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</si>
  <si>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</si>
  <si>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</si>
  <si>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</si>
  <si>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</si>
  <si>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</si>
  <si>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 صندوق س.بخشی صنایع سورنا-ب</t>
  </si>
  <si>
    <t>1-2درآمد حاصل از سرمایه­گذاری در سهام و حق تقدم سهام</t>
  </si>
  <si>
    <t>اختیارخ هم وزن-12000-14030604</t>
  </si>
  <si>
    <t>اختیارخ سرو-140000-1403/03/09</t>
  </si>
  <si>
    <t>اختیارخ اهرم-22000-1403/03/23</t>
  </si>
  <si>
    <t>اختیارخ اهرم-20000-1403/03/23</t>
  </si>
  <si>
    <t>اختیارخ فصبا-4100-14030320</t>
  </si>
  <si>
    <t>اختیارخ فصبا-4600-14030320</t>
  </si>
  <si>
    <t>اختیارخ فصبا-5600-14030320</t>
  </si>
  <si>
    <t>اختیارخ فرابورس-7000-14030302</t>
  </si>
  <si>
    <t>اختیارخ موج-12500-14030403</t>
  </si>
  <si>
    <t>اختیارخ کرمان-998-14030302</t>
  </si>
  <si>
    <t>اختیارخ کرمان-1098-14030302</t>
  </si>
  <si>
    <t>اختیارخ کرمان-1198-14030302</t>
  </si>
  <si>
    <t>اختیارخ کرمان-1298-14030302</t>
  </si>
  <si>
    <t>اختیارخ خپارس-850-14030410</t>
  </si>
  <si>
    <t>اختیارخ خپارس-900-14030410</t>
  </si>
  <si>
    <t>اختیارخ خپارس-950-14030410</t>
  </si>
  <si>
    <t>اختیارخ خپارس-1050-14030410</t>
  </si>
  <si>
    <t>اختیارخ دی-750-14030410</t>
  </si>
  <si>
    <t>اختیارخ دی-800-14030410</t>
  </si>
  <si>
    <t>اختیارخ دی-900-14030410</t>
  </si>
  <si>
    <t>اختیارخ دی-950-14030410</t>
  </si>
  <si>
    <t>اختیارخ دی-1000-14030410</t>
  </si>
  <si>
    <t>اختیارخ دی-850-14030410</t>
  </si>
  <si>
    <t>اختیارخ توان-22000-14030327</t>
  </si>
  <si>
    <t>اختیارخ توان-18000-14030327</t>
  </si>
  <si>
    <t>اختیارخ ذوب-345-1403/03/23</t>
  </si>
  <si>
    <t>اختیارخ ذوب-424-1403/03/23</t>
  </si>
  <si>
    <t>اختیارخ ذوب-530-1403/03/23</t>
  </si>
  <si>
    <t>اختیارخ ذوب-4500-1403/03/23</t>
  </si>
  <si>
    <t>اختیارخ فملی-5769-1403/03/13</t>
  </si>
  <si>
    <t>اختیارخ فملی-7692-1403/03/13</t>
  </si>
  <si>
    <t>اختیارخ فصبا-3900-14030320</t>
  </si>
  <si>
    <t>اختیارخ خاور-2074-14030320</t>
  </si>
  <si>
    <t>اختیارخ خاور-2228-14030320</t>
  </si>
  <si>
    <t>اختیارخ خاور-2383-14030320</t>
  </si>
  <si>
    <t>اختیارف خودرو-2600-1403/03/09</t>
  </si>
  <si>
    <t>اختیارف خودرو-2800-1403/03/09</t>
  </si>
  <si>
    <t>اختیارف خودرو-3000-1403/03/09</t>
  </si>
  <si>
    <t>اختیارخ خودرو-1900-1403/03/09</t>
  </si>
  <si>
    <t>اختیارخ خودرو-2000-1403/03/09</t>
  </si>
  <si>
    <t>اختیارخ خودرو-2200-1403/03/09</t>
  </si>
  <si>
    <t>اختیارخ خودرو-2400-1403/03/09</t>
  </si>
  <si>
    <t>اختیارخ خودرو-2600-1403/03/09</t>
  </si>
  <si>
    <t>اختیارخ خودرو-2800-1403/03/09</t>
  </si>
  <si>
    <t>اختیارخ وبصادر-1400-1403/03/23</t>
  </si>
  <si>
    <t>اختیارخ وبصادر-1700-1403/03/23</t>
  </si>
  <si>
    <t>اختیارخ وبصادر-1900-1403/03/23</t>
  </si>
  <si>
    <t>اختیارخ وبصادر-2000-1403/03/23</t>
  </si>
  <si>
    <t>اختیارخ شستا-800-1403/03/09</t>
  </si>
  <si>
    <t>اختیارخ شستا-900-1403/03/09</t>
  </si>
  <si>
    <t>اختیارخ شستا-1000-1403/03/09</t>
  </si>
  <si>
    <t>اختیارخ شستا-1100-1403/03/09</t>
  </si>
  <si>
    <t>اختیارخ های وب-800-1403/03/30</t>
  </si>
  <si>
    <t>اختیارخ های وب-850-1403/03/30</t>
  </si>
  <si>
    <t>اختیارخ های وب-950-1403/03/30</t>
  </si>
  <si>
    <t>اختیارخ های وب-1000-1403/03/30</t>
  </si>
  <si>
    <t>اختیارخ وبملت-1600-1403/03/23</t>
  </si>
  <si>
    <t>اختیارخ وبملت-1700-1403/03/23</t>
  </si>
  <si>
    <t>اختیارخ وبملت-1800-1403/03/23</t>
  </si>
  <si>
    <t>اختیارخ وبملت-1900-1403/03/23</t>
  </si>
  <si>
    <t>اختیارخ وبملت-2000-1403/03/23</t>
  </si>
  <si>
    <t>اختیارخ وبملت-2200-1403/03/23</t>
  </si>
  <si>
    <t>اختیارخ وبملت-2400-1403/03/23</t>
  </si>
  <si>
    <t>اختیارف خودرو-3000-1403/04/06</t>
  </si>
  <si>
    <t>اختیارخ خودرو-1900-1403/04/06</t>
  </si>
  <si>
    <t>اختیارخ خودرو-2000-1403/04/06</t>
  </si>
  <si>
    <t>اختیارخ خودرو-2200-1403/04/06</t>
  </si>
  <si>
    <t>اختیارخ خودرو-2400-1403/04/06</t>
  </si>
  <si>
    <t>اختیارخ خودرو-2600-1403/04/06</t>
  </si>
  <si>
    <t>اختیارخ خودرو-3000-1403/04/06</t>
  </si>
  <si>
    <t>اختیارخ خودرو-3250-1403/04/06</t>
  </si>
  <si>
    <t>اختیارخ خودرو-1800-1403/04/06</t>
  </si>
  <si>
    <t>اختیارخ پترول-1300-1403/04/27</t>
  </si>
  <si>
    <t>اختیارخ برکت-5500-1403/04/20</t>
  </si>
  <si>
    <t>اختیارخ برکت-6000-1403/04/20</t>
  </si>
  <si>
    <t>اختیارخ شبندر-12000-1403/04/06</t>
  </si>
  <si>
    <t>اختیارخ شستا-700-1403/04/13</t>
  </si>
  <si>
    <t>اختیارخ شستا-800-1403/04/13</t>
  </si>
  <si>
    <t>اختیارخ شستا-900-1403/04/13</t>
  </si>
  <si>
    <t>اختیارخ شستا-1000-1403/04/13</t>
  </si>
  <si>
    <t>اختیارخ شستا-1100-1403/04/13</t>
  </si>
  <si>
    <t>اختیارخ شستا-1200-1403/04/13</t>
  </si>
  <si>
    <t>اختیارخ شستا-1300-1403/04/13</t>
  </si>
  <si>
    <t>اختیارخ شتاب-9000-1403/04/20</t>
  </si>
  <si>
    <t>اختیارخ شتاب-10000-1403/04/20</t>
  </si>
  <si>
    <t>اختیارخ شتاب-11000-1403/04/20</t>
  </si>
  <si>
    <t>اختیارخ شپنا-5500-1403/04/13</t>
  </si>
  <si>
    <t>اختیارخ شپنا-6000-1403/04/13</t>
  </si>
  <si>
    <t>اختیارخ شپنا-6500-1403/04/13</t>
  </si>
  <si>
    <t>اختیارخ فولاد-5000-1403/03/30</t>
  </si>
  <si>
    <t>اختیارخ فولاد-5500-1403/03/30</t>
  </si>
  <si>
    <t>اختیارخ وتجارت-1000-1403/04/13</t>
  </si>
  <si>
    <t>اختیارخ وتجارت-1100-1403/04/13</t>
  </si>
  <si>
    <t>اختیارخ وتجارت-1200-1403/04/13</t>
  </si>
  <si>
    <t>اختیارخ وتجارت-1300-1403/04/13</t>
  </si>
  <si>
    <t>اختیارخ وتجارت-1500-1403/04/13</t>
  </si>
  <si>
    <t>اختیارخ وتجارت-1600-1403/04/13</t>
  </si>
  <si>
    <t>اختیارخ خساپا-1900-1403/04/20</t>
  </si>
  <si>
    <t>اختیارخ خساپا-2200-1403/04/20</t>
  </si>
  <si>
    <t>اختیارخ خساپا-2400-1403/04/20</t>
  </si>
  <si>
    <t>اختیارخ خساپا-2600-1403/04/20</t>
  </si>
  <si>
    <t>اختیارف اهرم-20000-1403/04/27</t>
  </si>
  <si>
    <t>اختیارف اهرم-22000-1403/04/27</t>
  </si>
  <si>
    <t>اختیارف اهرم-18000-1403/04/27</t>
  </si>
  <si>
    <t>اختیارخ خساپا-2800-1403/04/20</t>
  </si>
  <si>
    <t>اختیارخ اهرم-20000-1403/04/27</t>
  </si>
  <si>
    <t>اختیارخ کرمان-1000-14030417</t>
  </si>
  <si>
    <t>اختیارخ کرمان-1200-14030417</t>
  </si>
  <si>
    <t>اختیارخ شستا-800-1403/05/03</t>
  </si>
  <si>
    <t>اختیارخ شستا-900-1403/05/03</t>
  </si>
  <si>
    <t>اختیارخ شستا-1000-1403/05/03</t>
  </si>
  <si>
    <t>اختیارخ شستا-1100-1403/05/03</t>
  </si>
  <si>
    <t>اختیارخ شستا-1200-1403/05/03</t>
  </si>
  <si>
    <t>اختیارخ شستا-1300-1403/05/03</t>
  </si>
  <si>
    <t>اختیارخ های وب-800-1403/05/28</t>
  </si>
  <si>
    <t>اختیارخ فملی-4500-1403/05/17</t>
  </si>
  <si>
    <t>اختیارخ ذوب-200-1403/05/24</t>
  </si>
  <si>
    <t>اختیارخ ذوب-300-1403/05/24</t>
  </si>
  <si>
    <t>اختیارخ ذوب-400-1403/05/24</t>
  </si>
  <si>
    <t>اختیارخ ذوب-500-1403/05/24</t>
  </si>
  <si>
    <t>اختیارخ های وب-700-1403/05/28</t>
  </si>
  <si>
    <t>اختیارخ وبصادر-1683-1403/05/17</t>
  </si>
  <si>
    <t>اختیارخ وبصادر-1800-1403/05/17</t>
  </si>
  <si>
    <t>اختیارخ فولاد-4100-1403/05/31</t>
  </si>
  <si>
    <t>اختیارف اهرم-22000-1403/05/31</t>
  </si>
  <si>
    <t>اختیارخ وکغدیر-16000-03/05/10</t>
  </si>
  <si>
    <t>اختیارخ فولاد-5000-1403/05/31</t>
  </si>
  <si>
    <t>اختیارخ فولاد-5100-1403/05/31</t>
  </si>
  <si>
    <t>اختیارخ وبملت-1818-1403/05/24</t>
  </si>
  <si>
    <t>اختیارخ وبملت-2000-1403/05/24</t>
  </si>
  <si>
    <t>اختیارخ وبملت-2118-1403/05/24</t>
  </si>
  <si>
    <t>اختیارخ وبملت-2318-1403/05/24</t>
  </si>
  <si>
    <t>اختیارخ وبملت-1700-1403/05/24</t>
  </si>
  <si>
    <t>اختیارخ شتاب-7500-1403/06/07</t>
  </si>
  <si>
    <t>اختیارخ شتاب-8000-1403/06/07</t>
  </si>
  <si>
    <t>اختیارخ شتاب-9000-1403/06/07</t>
  </si>
  <si>
    <t>اختیارخ شتاب-10000-1403/06/07</t>
  </si>
  <si>
    <t>اختیارخ شتاب-11000-1403/06/07</t>
  </si>
  <si>
    <t>اختیارخ شتاب-12000-1403/06/07</t>
  </si>
  <si>
    <t>اختیارخ شپنا-4390-1403/06/21</t>
  </si>
  <si>
    <t>اختیارخ شستا-700-1403/06/11</t>
  </si>
  <si>
    <t>اختیارخ شستا-800-1403/06/11</t>
  </si>
  <si>
    <t>اختیارخ شستا-900-1403/06/11</t>
  </si>
  <si>
    <t>اختیارخ شستا-1000-1403/06/11</t>
  </si>
  <si>
    <t>اختیارخ شستا-1100-1403/06/11</t>
  </si>
  <si>
    <t>اختیارخ شستا-1200-1403/06/11</t>
  </si>
  <si>
    <t>اختیارخ شستا-1300-1403/06/11</t>
  </si>
  <si>
    <t>اختیارخ خاور-1700-14030521</t>
  </si>
  <si>
    <t>اختیارخ خاور-1800-14030521</t>
  </si>
  <si>
    <t>اختیارخ خاور-2200-14030521</t>
  </si>
  <si>
    <t>اختیارخ وتجارت-1334-1403/06/21</t>
  </si>
  <si>
    <t>اختیارخ وتجارت-1500-1403/06/21</t>
  </si>
  <si>
    <t>اختیارخ وتجارت-1534-1403/06/21</t>
  </si>
  <si>
    <t>اختیارخ وتجارت-1634-1403/06/21</t>
  </si>
  <si>
    <t>اختیارخ وتجارت-1734-1403/06/21</t>
  </si>
  <si>
    <t>اختیارخ فصبا-3200-14030521</t>
  </si>
  <si>
    <t>اختیارخ فصبا-3400-14030521</t>
  </si>
  <si>
    <t>اختیارخ فصبا-3800-14030521</t>
  </si>
  <si>
    <t>اختیارخ فصبا-4000-14030521</t>
  </si>
  <si>
    <t>اختیارخ فصبا-3200-14030715</t>
  </si>
  <si>
    <t>اختیارخ فصبا-3400-14030715</t>
  </si>
  <si>
    <t>اختیارخ فصبا-3600-14030715</t>
  </si>
  <si>
    <t>اختیارخ اهرم-18000-1403/07/25</t>
  </si>
  <si>
    <t>اختیارخ دی-650-14030507</t>
  </si>
  <si>
    <t>اختیارخ دی-700-14030507</t>
  </si>
  <si>
    <t>اختیارخ خپارس-800-14030514</t>
  </si>
  <si>
    <t>اختیارخ کرمان-950-14030514</t>
  </si>
  <si>
    <t>اختیارخ کرمان-1100-14030514</t>
  </si>
  <si>
    <t>اختیارخ اهرم-15000-1403/06/28</t>
  </si>
  <si>
    <t>اختیارخ اهرم-16000-1403/06/28</t>
  </si>
  <si>
    <t>اختیارخ اهرم-18000-1403/06/28</t>
  </si>
  <si>
    <t>اختیارخ اهرم-20000-1403/07/25</t>
  </si>
  <si>
    <t>اختیارخ آساس-34000-14030618</t>
  </si>
  <si>
    <t>اختیارخ آساس-36000-14030618</t>
  </si>
  <si>
    <t>اختیارخ آساس-38000-14030618</t>
  </si>
  <si>
    <t>اختیارخ آساس-40000-14030618</t>
  </si>
  <si>
    <t>اختیارخ آساس-45000-14030618</t>
  </si>
  <si>
    <t>اختیارخ شستا-700-1403/07/11</t>
  </si>
  <si>
    <t>اختیارخ شستا-800-1403/07/11</t>
  </si>
  <si>
    <t>اختیارخ شستا-1000-1403/07/11</t>
  </si>
  <si>
    <t>اختیارخ شستا-1100-1403/07/11</t>
  </si>
  <si>
    <t>اختیارخ شستا-1200-1403/07/11</t>
  </si>
  <si>
    <t>اختیارخ شستا-1100-1403/08/09</t>
  </si>
  <si>
    <t>اختیارخ شستا-1200-1403/08/09</t>
  </si>
  <si>
    <t>اختیارخ شستا-550-1403/08/09</t>
  </si>
  <si>
    <t>اختیارخ شستا-650-1403/08/09</t>
  </si>
  <si>
    <t>اختیارخ شستا-850-1403/08/09</t>
  </si>
  <si>
    <t>اختیارخ خودرو-2800-1403/05/10</t>
  </si>
  <si>
    <t>اختیارخ خودرو-3250-1403/05/10</t>
  </si>
  <si>
    <t>اختیارخ خودرو-2000-1403/08/02</t>
  </si>
  <si>
    <t>اختیارخ خودرو-2800-1403/07/04</t>
  </si>
  <si>
    <t>اختیارخ خودرو-2200-1403/05/10</t>
  </si>
  <si>
    <t>اختیارخ خودرو-2600-1403/05/10</t>
  </si>
  <si>
    <t>اختیارخ خودرو-3000-1403/05/10</t>
  </si>
  <si>
    <t>اختیارخ خودرو-2200-1403/06/07</t>
  </si>
  <si>
    <t>اختیارخ خودرو-2400-1403/06/07</t>
  </si>
  <si>
    <t>اختیارخ خودرو-2600-1403/06/07</t>
  </si>
  <si>
    <t>اختیارخ خودرو-2800-1403/06/07</t>
  </si>
  <si>
    <t>اختیارخ خودرو-3000-1403/06/07</t>
  </si>
  <si>
    <t>اختیارخ خودرو-3250-1403/06/07</t>
  </si>
  <si>
    <t>اختیارخ خودرو-1900-1403/07/04</t>
  </si>
  <si>
    <t>اختیارخ خودرو-2200-1403/07/04</t>
  </si>
  <si>
    <t>اختیارخ خودرو-2400-1403/07/04</t>
  </si>
  <si>
    <t>اختیارخ خودرو-2600-1403/07/04</t>
  </si>
  <si>
    <t>اختیارخ خودرو-1900-1403/08/02</t>
  </si>
  <si>
    <t>اختیارخ خودرو-2200-1403/08/02</t>
  </si>
  <si>
    <t>اختیارخ خودرو-2400-1403/08/02</t>
  </si>
  <si>
    <t>اختیارخ خودرو-2600-1403/08/02</t>
  </si>
  <si>
    <t>اختیارخ خودرو-2800-1403/08/02</t>
  </si>
  <si>
    <t>اختیارخ وتجارت-1300-1403/07/11</t>
  </si>
  <si>
    <t>اختیارخ وبصادر-1600-1403/07/18</t>
  </si>
  <si>
    <t>اختیارخ وبصادر-1700-1403/07/18</t>
  </si>
  <si>
    <t>اختیارخ وبصادر-1800-1403/07/18</t>
  </si>
  <si>
    <t>اختیارخ وبملت-1900-1403/07/25</t>
  </si>
  <si>
    <t>اختیارخ وبملت-2000-1403/07/25</t>
  </si>
  <si>
    <t>اختیارخ وبملت-2200-1403/07/25</t>
  </si>
  <si>
    <t>اختیارخ کوثر-1612-14030702</t>
  </si>
  <si>
    <t>اختیارخ کوثر-1812-14030702</t>
  </si>
  <si>
    <t>اختیارخ های وب-678-1403/07/18</t>
  </si>
  <si>
    <t>اختیارخ ذوب-300-1403/07/22</t>
  </si>
  <si>
    <t>اختیارخ ذوب-400-1403/07/22</t>
  </si>
  <si>
    <t>اختیارخ خساپا-2200-1403/05/24</t>
  </si>
  <si>
    <t>اختیارخ خساپا-2400-1403/05/24</t>
  </si>
  <si>
    <t>اختیارخ خساپا-2600-1403/05/24</t>
  </si>
  <si>
    <t>اختیارخ خساپا-2800-1403/05/24</t>
  </si>
  <si>
    <t>اختیارخ خساپا-3000-1403/05/24</t>
  </si>
  <si>
    <t>اختیارخ خساپا-2200-1403/06/28</t>
  </si>
  <si>
    <t>اختیارخ خساپا-2400-1403/06/28</t>
  </si>
  <si>
    <t>اختیارخ خساپا-2600-1403/06/28</t>
  </si>
  <si>
    <t>اختیارخ خساپا-2400-1403/07/25</t>
  </si>
  <si>
    <t>اختیارخ خساپا-2600-1403/07/25</t>
  </si>
  <si>
    <t>اختیارخ خساپا-1700-1403/08/30</t>
  </si>
  <si>
    <t>اختیارخ خساپا-1800-1403/08/30</t>
  </si>
  <si>
    <t>اختیارخ خساپا-1900-1403/08/30</t>
  </si>
  <si>
    <t>اختیارخ خساپا-2000-1403/08/30</t>
  </si>
  <si>
    <t>اختیارخ خساپا-2200-1403/08/30</t>
  </si>
  <si>
    <t>اختیارخ خساپا-2400-1403/08/30</t>
  </si>
  <si>
    <t>اختیارخ خساپا-2600-1403/08/30</t>
  </si>
  <si>
    <t>اختیارخ اهرم-18000-1403/08/30</t>
  </si>
  <si>
    <t>اختیارخ اهرم-20000-1403/08/30</t>
  </si>
  <si>
    <t>اختیارخ فولاد-4600-1403/07/18</t>
  </si>
  <si>
    <t>اختیارخ فملی-4130-1403/07/04</t>
  </si>
  <si>
    <t>اختیارخ فملی-6130-1403/07/04</t>
  </si>
  <si>
    <t>اختیارخ فملی-7130-1403/07/04</t>
  </si>
  <si>
    <t>اختیارف خودرو-2000-1403/09/07</t>
  </si>
  <si>
    <t>اختیارف خودرو-2200-1403/09/07</t>
  </si>
  <si>
    <t>اختیارف خودرو-2400-1403/09/07</t>
  </si>
  <si>
    <t>اختیارخ خودرو-1900-1403/09/07</t>
  </si>
  <si>
    <t>اختیارخ خودرو-2000-1403/09/07</t>
  </si>
  <si>
    <t>اختیارخ خودرو-2200-1403/09/07</t>
  </si>
  <si>
    <t>اختیارخ خودرو-2400-1403/09/07</t>
  </si>
  <si>
    <t>اختیارخ خودرو-2600-1403/09/07</t>
  </si>
  <si>
    <t>اختیارخ وتجارت-1400-1403/08/16</t>
  </si>
  <si>
    <t>اختیارخ وتجارت-1500-1403/08/16</t>
  </si>
  <si>
    <t>اختیارخ دی-650-14030605</t>
  </si>
  <si>
    <t>اختیارخ شپنا-3890-1403/08/09</t>
  </si>
  <si>
    <t>اختیارخ شپنا-4390-1403/08/09</t>
  </si>
  <si>
    <t>اختیارخ کرمان-800-14030625</t>
  </si>
  <si>
    <t>اختیارخ کرمان-900-14030625</t>
  </si>
  <si>
    <t>اختیارخ کرمان-950-14030625</t>
  </si>
  <si>
    <t>اختیارخ کرمان-1000-14030625</t>
  </si>
  <si>
    <t>اختیارخ کرمان-900-14030715</t>
  </si>
  <si>
    <t>اختیارخ کرمان-950-14030715</t>
  </si>
  <si>
    <t>اختیارخ کرمان-800-14030820</t>
  </si>
  <si>
    <t>اختیارخ کرمان-900-14030820</t>
  </si>
  <si>
    <t>اختیارخ کرمان-1000-14030820</t>
  </si>
  <si>
    <t>اختیارخ کرمان-1100-14030820</t>
  </si>
  <si>
    <t>اختیارخ کرمان-1200-14030820</t>
  </si>
  <si>
    <t>اختیارخ کرمان-1300-14030820</t>
  </si>
  <si>
    <t>اختیارخ کرمان-1400-14030820</t>
  </si>
  <si>
    <t>اختیارخ کرمان-1500-14030820</t>
  </si>
  <si>
    <t>اختیارخ خساپا-1800-1403/09/21</t>
  </si>
  <si>
    <t>اختیارخ خساپا-2000-1403/09/21</t>
  </si>
  <si>
    <t>اختیارخ خساپا-2200-1403/09/21</t>
  </si>
  <si>
    <t>اختیارخ خساپا-2400-1403/09/21</t>
  </si>
  <si>
    <t>اختیارخ خساپا-2600-1403/09/21</t>
  </si>
  <si>
    <t>اختیارخ خساپا-2800-1403/09/21</t>
  </si>
  <si>
    <t>اختیارخ شستا-550-1403/09/14</t>
  </si>
  <si>
    <t>اختیارخ شستا-650-1403/09/14</t>
  </si>
  <si>
    <t>اختیارخ شستا-1000-1403/09/14</t>
  </si>
  <si>
    <t>اختیارخ شستا-950-1403/09/14</t>
  </si>
  <si>
    <t>اختیارخ شستا-1200-1403/09/14</t>
  </si>
  <si>
    <t>اختیارخ شستا-1150-1403/09/14</t>
  </si>
  <si>
    <t>اختیارخ شستا-1250-1403/09/14</t>
  </si>
  <si>
    <t>اختیارخ شتاب-6000-1403/08/23</t>
  </si>
  <si>
    <t>اختیارخ شتاب-7000-1403/08/23</t>
  </si>
  <si>
    <t>اختیارخ شتاب-7500-1403/08/23</t>
  </si>
  <si>
    <t>اختیارخ شتاب-8000-1403/08/23</t>
  </si>
  <si>
    <t>اختیارخ شتاب-9000-1403/08/23</t>
  </si>
  <si>
    <t>اختیارخ اهرم-18000-1403/09/28</t>
  </si>
  <si>
    <t>اختیارخ اهرم-20000-1403/09/28</t>
  </si>
  <si>
    <t>اختیارخ هم وزن-13000-14030904</t>
  </si>
  <si>
    <t>اختیارخ خودرو-2000-1403/10/05</t>
  </si>
  <si>
    <t>اختیار معامله خرید شمش طلا GBAB03C470 سررسید27 آبان (قیمت 4،700،000 ریال)</t>
  </si>
  <si>
    <t>اختیارخ فصبا-3200-14030918</t>
  </si>
  <si>
    <t>اختیارخ وبملت-2200-1403/09/28</t>
  </si>
  <si>
    <t>اختیارخ وبملت-1500-1403/09/28</t>
  </si>
  <si>
    <t>اختیارخ وبملت-1800-1403/09/28</t>
  </si>
  <si>
    <t>اختیارخ وبملت-1900-1403/09/28</t>
  </si>
  <si>
    <t>اختیارخ وبملت-2000-1403/09/28</t>
  </si>
  <si>
    <t>اختیارخ وبملت-2400-1403/09/28</t>
  </si>
  <si>
    <t>اختیارخ وبملت-2600-1403/09/28</t>
  </si>
  <si>
    <t>اختیارخ وبملت-3000-1403/09/28</t>
  </si>
  <si>
    <t>اختیارخ های وب-700-1403/09/14</t>
  </si>
  <si>
    <t>اختیارخ ذوب-400-1403/09/28</t>
  </si>
  <si>
    <t>اختیارخ ذوب-500-1403/09/28</t>
  </si>
  <si>
    <t>اختیارخ خساپا-2800-1403/10/26</t>
  </si>
  <si>
    <t>اختیارخ فصبا-3000-14030918</t>
  </si>
  <si>
    <t>اختیارخ فصبا-3400-14030918</t>
  </si>
  <si>
    <t>اختیارخ فولاد-4000-1403/09/21</t>
  </si>
  <si>
    <t>اختیارخ فولاد-4500-1403/09/21</t>
  </si>
  <si>
    <t>اختیارخ فولاد-5000-1403/09/21</t>
  </si>
  <si>
    <t>اختیارخ وبصادر-1600-1403/09/21</t>
  </si>
  <si>
    <t>اختیارخ وبصادر-1800-1403/09/21</t>
  </si>
  <si>
    <t>اختیارخ وبصادر-1900-1403/09/21</t>
  </si>
  <si>
    <t>اختیارخ وبصادر-2000-1403/09/21</t>
  </si>
  <si>
    <t>اختیارخ آساس-40000-14030827</t>
  </si>
  <si>
    <t>اختیارخ فملی-6500-1403/09/07</t>
  </si>
  <si>
    <t>اختیارخ خودرو-3750-1403/11/03</t>
  </si>
  <si>
    <t>اختیارخ شتاب-8000-1403/09/14</t>
  </si>
  <si>
    <t>اختیارخ شتاب-9000-1403/09/14</t>
  </si>
  <si>
    <t>اختیارخ خودرو-2400-1403/12/01</t>
  </si>
  <si>
    <t>اختیارخ خودرو-2600-1403/12/01</t>
  </si>
  <si>
    <t>اختیارخ کرمان-1100-14030918</t>
  </si>
  <si>
    <t>اختیارخ جهش-10000-1403/10/12</t>
  </si>
  <si>
    <t>اختیارخ ذوب-500-1403/10/26</t>
  </si>
  <si>
    <t>1-1سرمایه گذاری در سهام و حق تقذم سهام</t>
  </si>
  <si>
    <t>نقل به صفحه بعد</t>
  </si>
  <si>
    <t>نقل از صفحه قبل</t>
  </si>
  <si>
    <t>1-1سرمایه گذاری در سهام و حق تقدم سهام</t>
  </si>
  <si>
    <t xml:space="preserve"> 2-1سرمایه گذاری در صندوق</t>
  </si>
  <si>
    <t>نقل از صفخه قبل</t>
  </si>
  <si>
    <t>اختیارخ برکت-5395-1403/04/20</t>
  </si>
  <si>
    <t>اختیارخ برکت-5895-1403/04/20</t>
  </si>
  <si>
    <t>اختیارخ خاور-1590-14030521</t>
  </si>
  <si>
    <t>اختیارخ خاور-1690-14030521</t>
  </si>
  <si>
    <t>اختیارخ خاور-2090-14030521</t>
  </si>
  <si>
    <t>اختیارخ دی-650-14030508</t>
  </si>
  <si>
    <t>اختیارخ دی-700-14030508</t>
  </si>
  <si>
    <t>اختیارخ ذوب-477-1403/03/23</t>
  </si>
  <si>
    <t>اختیارخ شستا-1050-1403/08/09</t>
  </si>
  <si>
    <t>اختیارخ شستا-850-1403/09/14</t>
  </si>
  <si>
    <t>اختیارخ شستا-950-1403/08/09</t>
  </si>
  <si>
    <t>اختیارخ فرابورس-7000-14030305</t>
  </si>
  <si>
    <t>اختیارخ فملی-4130-1403/05/17</t>
  </si>
  <si>
    <t>اختیارخ فولاد-4600-1403/05/31</t>
  </si>
  <si>
    <t>اختیارخ کرمان-1098-14030305</t>
  </si>
  <si>
    <t>اختیارخ کرمان-1198-14030305</t>
  </si>
  <si>
    <t>اختیارخ کرمان-1298-14030305</t>
  </si>
  <si>
    <t>اختیارخ کرمان-998-14030305</t>
  </si>
  <si>
    <t>اختیارخ های وب-678-1403/05/28</t>
  </si>
  <si>
    <t>اختیارخ های وب-778-1403/05/28</t>
  </si>
  <si>
    <t>اختیارخ وبصادر-1783-1403/05/17</t>
  </si>
  <si>
    <t>اختیارخ وبملت-1618-1403/05/24</t>
  </si>
  <si>
    <t>اختیارخ وبملت-1918-1403/05/24</t>
  </si>
  <si>
    <t>اختیارخ وتجارت-1034-1403/04/13</t>
  </si>
  <si>
    <t>اختیارخ وتجارت-1134-1403/04/13</t>
  </si>
  <si>
    <t>اختیارخ وتجارت-1234-1403/04/13</t>
  </si>
  <si>
    <t>اختیارخ وتجارت-1434-1403/04/13</t>
  </si>
  <si>
    <t>اختیارخ وتجارت-1434-1403/06/21</t>
  </si>
  <si>
    <t>اختیارخ وتجارت-1534-1403/04/13</t>
  </si>
  <si>
    <t>اختیارخ وتجارت-934-1403/04/13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</si>
</sst>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)_ ;_ * \(#,##0.00\)_ ;_ * &quot;-&quot;??_)_ ;_ @_ "/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sz val="14"/>
      <color rgb="FF1E90FF"/>
      <name val="B Nazanin"/>
      <charset val="178"/>
    </font>
    <font>
      <b/>
      <sz val="10"/>
      <color rgb="FF000000"/>
      <name val="B Nazanin"/>
      <charset val="178"/>
    </font>
    <font>
      <b/>
      <sz val="12"/>
      <color rgb="FF1E90FF"/>
      <name val="B Nazanin"/>
      <charset val="178"/>
    </font>
    <font>
      <sz val="10"/>
      <color rgb="FF000000"/>
      <name val="Arial"/>
      <family val="2"/>
    </font>
    <font>
      <sz val="11"/>
      <color rgb="FF000000"/>
      <name val="B Nazanin"/>
      <charset val="178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9" xfId="0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7" fontId="4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37" fontId="4" fillId="2" borderId="0" xfId="0" applyNumberFormat="1" applyFont="1" applyFill="1" applyAlignment="1">
      <alignment horizontal="center" vertical="center"/>
    </xf>
    <xf numFmtId="37" fontId="0" fillId="2" borderId="0" xfId="0" applyNumberForma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37" fontId="4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37" fontId="4" fillId="0" borderId="4" xfId="0" applyNumberFormat="1" applyFont="1" applyBorder="1" applyAlignment="1">
      <alignment horizontal="center"/>
    </xf>
    <xf numFmtId="37" fontId="0" fillId="0" borderId="0" xfId="0" applyNumberFormat="1" applyAlignment="1">
      <alignment horizontal="center"/>
    </xf>
    <xf numFmtId="37" fontId="4" fillId="0" borderId="5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 readingOrder="1"/>
    </xf>
    <xf numFmtId="0" fontId="3" fillId="0" borderId="11" xfId="0" applyFont="1" applyBorder="1" applyAlignment="1">
      <alignment horizontal="center" vertical="center"/>
    </xf>
    <xf numFmtId="39" fontId="4" fillId="0" borderId="7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5" fontId="0" fillId="0" borderId="0" xfId="3" applyNumberFormat="1" applyFont="1" applyAlignment="1">
      <alignment horizontal="left"/>
    </xf>
    <xf numFmtId="3" fontId="11" fillId="0" borderId="7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Comma" xfId="3" builtinId="3"/>
    <cellStyle name="Comma 2" xfId="2" xr:uid="{B29E20FB-DC2E-44E1-BEEE-FB6D5EB1F70B}"/>
    <cellStyle name="Normal" xfId="0" builtinId="0"/>
    <cellStyle name="Normal 2" xfId="1" xr:uid="{E164FA89-2212-4D41-A2D5-F525186825F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562</xdr:colOff>
      <xdr:row>60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B946D0-1B06-566F-FF2D-576F509FA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199438" y="0"/>
          <a:ext cx="711573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AB4C-358E-45F6-8730-B7306852E8DF}">
  <sheetPr>
    <tabColor rgb="FF92D050"/>
    <pageSetUpPr fitToPage="1"/>
  </sheetPr>
  <dimension ref="A1:F2"/>
  <sheetViews>
    <sheetView rightToLeft="1" view="pageBreakPreview" topLeftCell="A34" zoomScaleNormal="100" zoomScaleSheetLayoutView="100" workbookViewId="0">
      <selection activeCell="F63" sqref="F6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1.75" customHeight="1" x14ac:dyDescent="0.2">
      <c r="A1" s="91"/>
      <c r="B1" s="91"/>
      <c r="D1" s="14"/>
      <c r="E1" s="16"/>
      <c r="F1" s="14"/>
    </row>
    <row r="2" spans="1:6" ht="21.75" customHeight="1" x14ac:dyDescent="0.2">
      <c r="A2" s="92"/>
      <c r="B2" s="92"/>
      <c r="D2" s="14"/>
      <c r="E2" s="16"/>
      <c r="F2" s="14"/>
    </row>
  </sheetData>
  <mergeCells count="2">
    <mergeCell ref="A1:B1"/>
    <mergeCell ref="A2:B2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10"/>
  <sheetViews>
    <sheetView rightToLeft="1" view="pageBreakPreview" topLeftCell="A4" zoomScaleNormal="100" zoomScaleSheetLayoutView="100" workbookViewId="0">
      <selection activeCell="T11" sqref="T11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42578125" bestFit="1" customWidth="1"/>
    <col min="5" max="5" width="1.28515625" customWidth="1"/>
    <col min="6" max="6" width="15.5703125" bestFit="1" customWidth="1"/>
    <col min="7" max="7" width="1.28515625" customWidth="1"/>
    <col min="8" max="8" width="11.28515625" bestFit="1" customWidth="1"/>
    <col min="9" max="9" width="1.28515625" customWidth="1"/>
    <col min="10" max="10" width="11.28515625" bestFit="1" customWidth="1"/>
    <col min="11" max="11" width="1.28515625" customWidth="1"/>
    <col min="12" max="12" width="17.42578125" bestFit="1" customWidth="1"/>
    <col min="13" max="13" width="1.28515625" customWidth="1"/>
    <col min="14" max="14" width="16.42578125" bestFit="1" customWidth="1"/>
    <col min="15" max="15" width="1.28515625" customWidth="1"/>
    <col min="16" max="16" width="15.42578125" bestFit="1" customWidth="1"/>
    <col min="17" max="17" width="1.28515625" customWidth="1"/>
    <col min="18" max="18" width="11.28515625" bestFit="1" customWidth="1"/>
    <col min="19" max="19" width="1.28515625" customWidth="1"/>
    <col min="20" max="20" width="11.28515625" bestFit="1" customWidth="1"/>
    <col min="21" max="21" width="1.28515625" customWidth="1"/>
    <col min="22" max="22" width="20.5703125" bestFit="1" customWidth="1"/>
    <col min="23" max="23" width="0.28515625" customWidth="1"/>
  </cols>
  <sheetData>
    <row r="1" spans="1:22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2" ht="21.75" customHeight="1" x14ac:dyDescent="0.2">
      <c r="A2" s="95" t="s">
        <v>289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ht="14.45" customHeight="1" x14ac:dyDescent="0.2"/>
    <row r="5" spans="1:22" ht="14.45" customHeight="1" x14ac:dyDescent="0.2">
      <c r="A5" s="1" t="s">
        <v>339</v>
      </c>
      <c r="B5" s="96" t="s">
        <v>340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</row>
    <row r="6" spans="1:22" ht="14.45" customHeight="1" x14ac:dyDescent="0.2">
      <c r="D6" s="93" t="s">
        <v>306</v>
      </c>
      <c r="E6" s="93"/>
      <c r="F6" s="93"/>
      <c r="G6" s="93"/>
      <c r="H6" s="93"/>
      <c r="I6" s="93"/>
      <c r="J6" s="93"/>
      <c r="K6" s="93"/>
      <c r="L6" s="93"/>
      <c r="N6" s="93" t="s">
        <v>307</v>
      </c>
      <c r="O6" s="93"/>
      <c r="P6" s="93"/>
      <c r="Q6" s="93"/>
      <c r="R6" s="93"/>
      <c r="S6" s="93"/>
      <c r="T6" s="93"/>
      <c r="U6" s="93"/>
      <c r="V6" s="93"/>
    </row>
    <row r="7" spans="1:22" ht="14.45" customHeight="1" x14ac:dyDescent="0.2">
      <c r="D7" s="3"/>
      <c r="E7" s="3"/>
      <c r="F7" s="3"/>
      <c r="G7" s="3"/>
      <c r="H7" s="3"/>
      <c r="I7" s="3"/>
      <c r="J7" s="94" t="s">
        <v>74</v>
      </c>
      <c r="K7" s="94"/>
      <c r="L7" s="94"/>
      <c r="N7" s="3"/>
      <c r="O7" s="3"/>
      <c r="P7" s="3"/>
      <c r="Q7" s="3"/>
      <c r="R7" s="3"/>
      <c r="S7" s="3"/>
      <c r="T7" s="94" t="s">
        <v>74</v>
      </c>
      <c r="U7" s="94"/>
      <c r="V7" s="94"/>
    </row>
    <row r="8" spans="1:22" ht="14.45" customHeight="1" x14ac:dyDescent="0.2">
      <c r="A8" s="93" t="s">
        <v>247</v>
      </c>
      <c r="B8" s="93"/>
      <c r="D8" s="2" t="s">
        <v>341</v>
      </c>
      <c r="F8" s="2" t="s">
        <v>310</v>
      </c>
      <c r="H8" s="2" t="s">
        <v>311</v>
      </c>
      <c r="J8" s="4" t="s">
        <v>279</v>
      </c>
      <c r="K8" s="3"/>
      <c r="L8" s="4" t="s">
        <v>294</v>
      </c>
      <c r="N8" s="2" t="s">
        <v>341</v>
      </c>
      <c r="P8" s="2" t="s">
        <v>310</v>
      </c>
      <c r="R8" s="2" t="s">
        <v>311</v>
      </c>
      <c r="T8" s="4" t="s">
        <v>279</v>
      </c>
      <c r="U8" s="3"/>
      <c r="V8" s="4" t="s">
        <v>294</v>
      </c>
    </row>
    <row r="9" spans="1:22" ht="21.75" customHeight="1" x14ac:dyDescent="0.2">
      <c r="A9" s="105" t="s">
        <v>248</v>
      </c>
      <c r="B9" s="105"/>
      <c r="C9" s="16"/>
      <c r="D9" s="69">
        <v>0</v>
      </c>
      <c r="E9" s="25"/>
      <c r="F9" s="69">
        <v>-7201489</v>
      </c>
      <c r="G9" s="25"/>
      <c r="H9" s="69">
        <v>0</v>
      </c>
      <c r="I9" s="25"/>
      <c r="J9" s="69">
        <v>-7201489</v>
      </c>
      <c r="K9" s="25"/>
      <c r="L9" s="69">
        <v>0</v>
      </c>
      <c r="M9" s="25"/>
      <c r="N9" s="69">
        <v>0</v>
      </c>
      <c r="O9" s="25"/>
      <c r="P9" s="69">
        <v>-7201490</v>
      </c>
      <c r="Q9" s="25"/>
      <c r="R9" s="69">
        <v>0</v>
      </c>
      <c r="S9" s="25"/>
      <c r="T9" s="69">
        <f>N9+P9+R9</f>
        <v>-7201490</v>
      </c>
      <c r="U9" s="16"/>
      <c r="V9" s="52">
        <f>درآمد!F13</f>
        <v>1220892936496</v>
      </c>
    </row>
    <row r="10" spans="1:22" ht="21.75" customHeight="1" thickBot="1" x14ac:dyDescent="0.25">
      <c r="A10" s="113" t="s">
        <v>74</v>
      </c>
      <c r="B10" s="113"/>
      <c r="C10" s="16"/>
      <c r="D10" s="28">
        <v>0</v>
      </c>
      <c r="E10" s="25"/>
      <c r="F10" s="28">
        <v>-7201489</v>
      </c>
      <c r="G10" s="25"/>
      <c r="H10" s="28">
        <v>0</v>
      </c>
      <c r="I10" s="25"/>
      <c r="J10" s="28">
        <v>-7201489</v>
      </c>
      <c r="K10" s="25"/>
      <c r="L10" s="28">
        <v>0</v>
      </c>
      <c r="M10" s="25"/>
      <c r="N10" s="28">
        <v>0</v>
      </c>
      <c r="O10" s="25"/>
      <c r="P10" s="28">
        <f>SUM(P9)</f>
        <v>-7201490</v>
      </c>
      <c r="Q10" s="25"/>
      <c r="R10" s="28">
        <v>0</v>
      </c>
      <c r="S10" s="25"/>
      <c r="T10" s="28">
        <f>SUM(T9)</f>
        <v>-7201490</v>
      </c>
      <c r="U10" s="16"/>
      <c r="V10" s="22">
        <v>0</v>
      </c>
    </row>
  </sheetData>
  <mergeCells count="11">
    <mergeCell ref="A10:B10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16"/>
  <sheetViews>
    <sheetView rightToLeft="1" view="pageBreakPreview" zoomScale="98" zoomScaleNormal="100" zoomScaleSheetLayoutView="98" workbookViewId="0">
      <selection activeCell="R15" sqref="L15:R17"/>
    </sheetView>
  </sheetViews>
  <sheetFormatPr defaultRowHeight="12.75" x14ac:dyDescent="0.2"/>
  <cols>
    <col min="1" max="1" width="6.7109375" bestFit="1" customWidth="1"/>
    <col min="2" max="2" width="22.42578125" customWidth="1"/>
    <col min="3" max="3" width="1.28515625" customWidth="1"/>
    <col min="4" max="4" width="15.7109375" bestFit="1" customWidth="1"/>
    <col min="5" max="5" width="1.28515625" customWidth="1"/>
    <col min="6" max="6" width="15.5703125" bestFit="1" customWidth="1"/>
    <col min="7" max="7" width="1.28515625" customWidth="1"/>
    <col min="8" max="8" width="12.42578125" bestFit="1" customWidth="1"/>
    <col min="9" max="9" width="1.28515625" customWidth="1"/>
    <col min="10" max="10" width="15.7109375" bestFit="1" customWidth="1"/>
    <col min="11" max="11" width="1.28515625" customWidth="1"/>
    <col min="12" max="12" width="16.85546875" bestFit="1" customWidth="1"/>
    <col min="13" max="13" width="1.28515625" customWidth="1"/>
    <col min="14" max="14" width="16.42578125" bestFit="1" customWidth="1"/>
    <col min="15" max="15" width="1.28515625" customWidth="1"/>
    <col min="16" max="16" width="16.42578125" bestFit="1" customWidth="1"/>
    <col min="17" max="17" width="1.28515625" customWidth="1"/>
    <col min="18" max="18" width="16.85546875" bestFit="1" customWidth="1"/>
    <col min="19" max="19" width="0.28515625" customWidth="1"/>
  </cols>
  <sheetData>
    <row r="1" spans="1:18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ht="21.75" customHeight="1" x14ac:dyDescent="0.2">
      <c r="A2" s="95" t="s">
        <v>289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8" ht="14.45" customHeight="1" x14ac:dyDescent="0.2"/>
    <row r="5" spans="1:18" ht="14.45" customHeight="1" x14ac:dyDescent="0.2">
      <c r="A5" s="1" t="s">
        <v>342</v>
      </c>
      <c r="B5" s="96" t="s">
        <v>343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spans="1:18" ht="14.45" customHeight="1" x14ac:dyDescent="0.2">
      <c r="D6" s="93" t="s">
        <v>306</v>
      </c>
      <c r="E6" s="93"/>
      <c r="F6" s="93"/>
      <c r="G6" s="93"/>
      <c r="H6" s="93"/>
      <c r="I6" s="93"/>
      <c r="J6" s="93"/>
      <c r="L6" s="93" t="s">
        <v>307</v>
      </c>
      <c r="M6" s="93"/>
      <c r="N6" s="93"/>
      <c r="O6" s="93"/>
      <c r="P6" s="93"/>
      <c r="Q6" s="93"/>
      <c r="R6" s="9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93" t="s">
        <v>344</v>
      </c>
      <c r="B8" s="93"/>
      <c r="D8" s="2" t="s">
        <v>345</v>
      </c>
      <c r="F8" s="2" t="s">
        <v>310</v>
      </c>
      <c r="H8" s="2" t="s">
        <v>311</v>
      </c>
      <c r="J8" s="2" t="s">
        <v>74</v>
      </c>
      <c r="L8" s="2" t="s">
        <v>345</v>
      </c>
      <c r="N8" s="2" t="s">
        <v>310</v>
      </c>
      <c r="P8" s="2" t="s">
        <v>311</v>
      </c>
      <c r="R8" s="42" t="s">
        <v>74</v>
      </c>
    </row>
    <row r="9" spans="1:18" ht="21.75" customHeight="1" x14ac:dyDescent="0.2">
      <c r="A9" s="108" t="s">
        <v>262</v>
      </c>
      <c r="B9" s="108"/>
      <c r="D9" s="24">
        <v>10641243044</v>
      </c>
      <c r="E9" s="25"/>
      <c r="F9" s="24">
        <v>6052026836</v>
      </c>
      <c r="G9" s="25"/>
      <c r="H9" s="24">
        <v>-25656885</v>
      </c>
      <c r="I9" s="25"/>
      <c r="J9" s="24">
        <v>16640425495</v>
      </c>
      <c r="K9" s="25"/>
      <c r="L9" s="24">
        <v>119515425380</v>
      </c>
      <c r="M9" s="25"/>
      <c r="N9" s="24">
        <v>-14124688959</v>
      </c>
      <c r="O9" s="25"/>
      <c r="P9" s="24">
        <v>1448496986</v>
      </c>
      <c r="Q9" s="25"/>
      <c r="R9" s="26">
        <f>L9+N9+P9</f>
        <v>106839233407</v>
      </c>
    </row>
    <row r="10" spans="1:18" ht="21.75" customHeight="1" x14ac:dyDescent="0.2">
      <c r="A10" s="91" t="s">
        <v>346</v>
      </c>
      <c r="B10" s="91"/>
      <c r="D10" s="26">
        <v>4078043937</v>
      </c>
      <c r="E10" s="25"/>
      <c r="F10" s="26">
        <v>0</v>
      </c>
      <c r="G10" s="25"/>
      <c r="H10" s="26">
        <v>0</v>
      </c>
      <c r="I10" s="25"/>
      <c r="J10" s="26">
        <v>4078043937</v>
      </c>
      <c r="K10" s="25"/>
      <c r="L10" s="26">
        <v>58136102723</v>
      </c>
      <c r="M10" s="25"/>
      <c r="N10" s="26">
        <v>0</v>
      </c>
      <c r="O10" s="25"/>
      <c r="P10" s="26">
        <v>18047050000</v>
      </c>
      <c r="Q10" s="25"/>
      <c r="R10" s="26">
        <f t="shared" ref="R10:R13" si="0">L10+N10+P10</f>
        <v>76183152723</v>
      </c>
    </row>
    <row r="11" spans="1:18" ht="21.75" customHeight="1" x14ac:dyDescent="0.2">
      <c r="A11" s="91" t="s">
        <v>347</v>
      </c>
      <c r="B11" s="91"/>
      <c r="D11" s="26">
        <v>0</v>
      </c>
      <c r="E11" s="25"/>
      <c r="F11" s="26">
        <v>0</v>
      </c>
      <c r="G11" s="25"/>
      <c r="H11" s="26">
        <v>0</v>
      </c>
      <c r="I11" s="25"/>
      <c r="J11" s="26">
        <v>0</v>
      </c>
      <c r="K11" s="25"/>
      <c r="L11" s="26">
        <v>3250244428</v>
      </c>
      <c r="M11" s="25"/>
      <c r="N11" s="26">
        <v>0</v>
      </c>
      <c r="O11" s="25"/>
      <c r="P11" s="26">
        <v>72500000</v>
      </c>
      <c r="Q11" s="25"/>
      <c r="R11" s="26">
        <f t="shared" si="0"/>
        <v>3322744428</v>
      </c>
    </row>
    <row r="12" spans="1:18" ht="21.75" customHeight="1" x14ac:dyDescent="0.2">
      <c r="A12" s="91" t="s">
        <v>258</v>
      </c>
      <c r="B12" s="91"/>
      <c r="D12" s="26">
        <v>10581541383</v>
      </c>
      <c r="E12" s="25"/>
      <c r="F12" s="26">
        <v>6608908918</v>
      </c>
      <c r="G12" s="25"/>
      <c r="H12" s="26">
        <v>0</v>
      </c>
      <c r="I12" s="25"/>
      <c r="J12" s="26">
        <v>17190450301</v>
      </c>
      <c r="K12" s="25"/>
      <c r="L12" s="26">
        <v>26869620316</v>
      </c>
      <c r="M12" s="25"/>
      <c r="N12" s="26">
        <v>-13522192539</v>
      </c>
      <c r="O12" s="25"/>
      <c r="P12" s="26">
        <v>-30812500</v>
      </c>
      <c r="Q12" s="25"/>
      <c r="R12" s="26">
        <f t="shared" si="0"/>
        <v>13316615277</v>
      </c>
    </row>
    <row r="13" spans="1:18" ht="21.75" customHeight="1" x14ac:dyDescent="0.2">
      <c r="A13" s="114" t="s">
        <v>348</v>
      </c>
      <c r="B13" s="114"/>
      <c r="D13" s="27">
        <v>0</v>
      </c>
      <c r="E13" s="25"/>
      <c r="F13" s="27">
        <v>0</v>
      </c>
      <c r="G13" s="25"/>
      <c r="H13" s="27">
        <v>0</v>
      </c>
      <c r="I13" s="25"/>
      <c r="J13" s="27">
        <v>0</v>
      </c>
      <c r="K13" s="25"/>
      <c r="L13" s="27">
        <v>588113533</v>
      </c>
      <c r="M13" s="25"/>
      <c r="N13" s="27">
        <v>0</v>
      </c>
      <c r="O13" s="25"/>
      <c r="P13" s="27">
        <v>0</v>
      </c>
      <c r="Q13" s="25"/>
      <c r="R13" s="26">
        <f t="shared" si="0"/>
        <v>588113533</v>
      </c>
    </row>
    <row r="14" spans="1:18" ht="21.75" customHeight="1" x14ac:dyDescent="0.2">
      <c r="A14" s="113" t="s">
        <v>74</v>
      </c>
      <c r="B14" s="113"/>
      <c r="D14" s="53">
        <f>SUM(D9:D13)</f>
        <v>25300828364</v>
      </c>
      <c r="E14" s="54"/>
      <c r="F14" s="53">
        <f>SUM(F9:F13)</f>
        <v>12660935754</v>
      </c>
      <c r="G14" s="54"/>
      <c r="H14" s="53">
        <f>SUM(H9:H13)</f>
        <v>-25656885</v>
      </c>
      <c r="I14" s="54"/>
      <c r="J14" s="53">
        <f>SUM(J9:J13)</f>
        <v>37908919733</v>
      </c>
      <c r="K14" s="54"/>
      <c r="L14" s="53">
        <f>SUM(L9:L13)</f>
        <v>208359506380</v>
      </c>
      <c r="M14" s="54"/>
      <c r="N14" s="53">
        <f>SUM(N9:N13)</f>
        <v>-27646881498</v>
      </c>
      <c r="O14" s="54"/>
      <c r="P14" s="53">
        <f>SUM(P9:P13)</f>
        <v>19537234486</v>
      </c>
      <c r="Q14" s="54"/>
      <c r="R14" s="53">
        <f>SUM(R9:R13)</f>
        <v>200249859368</v>
      </c>
    </row>
    <row r="15" spans="1:18" x14ac:dyDescent="0.2">
      <c r="L15" s="34"/>
      <c r="N15" s="34"/>
      <c r="P15" s="34"/>
    </row>
    <row r="16" spans="1:18" x14ac:dyDescent="0.2">
      <c r="L16" s="34"/>
      <c r="N16" s="34"/>
      <c r="P16" s="34"/>
      <c r="R16" s="54"/>
    </row>
  </sheetData>
  <mergeCells count="13">
    <mergeCell ref="A13:B13"/>
    <mergeCell ref="A14:B14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19"/>
  <sheetViews>
    <sheetView rightToLeft="1" view="pageBreakPreview" topLeftCell="A12" zoomScale="118" zoomScaleNormal="100" zoomScaleSheetLayoutView="118" workbookViewId="0">
      <selection activeCell="M17" sqref="L17:M19"/>
    </sheetView>
  </sheetViews>
  <sheetFormatPr defaultRowHeight="12.75" x14ac:dyDescent="0.2"/>
  <cols>
    <col min="1" max="1" width="5.140625" customWidth="1"/>
    <col min="2" max="2" width="53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21.75" customHeight="1" x14ac:dyDescent="0.2">
      <c r="A2" s="95" t="s">
        <v>289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14.45" customHeight="1" x14ac:dyDescent="0.2"/>
    <row r="5" spans="1:10" ht="14.45" customHeight="1" x14ac:dyDescent="0.2">
      <c r="A5" s="1" t="s">
        <v>349</v>
      </c>
      <c r="B5" s="96" t="s">
        <v>350</v>
      </c>
      <c r="C5" s="96"/>
      <c r="D5" s="96"/>
      <c r="E5" s="96"/>
      <c r="F5" s="96"/>
      <c r="G5" s="96"/>
      <c r="H5" s="96"/>
      <c r="I5" s="96"/>
      <c r="J5" s="96"/>
    </row>
    <row r="6" spans="1:10" ht="14.45" customHeight="1" x14ac:dyDescent="0.2">
      <c r="D6" s="93" t="s">
        <v>306</v>
      </c>
      <c r="E6" s="93"/>
      <c r="F6" s="93"/>
      <c r="H6" s="93" t="s">
        <v>307</v>
      </c>
      <c r="I6" s="93"/>
      <c r="J6" s="93"/>
    </row>
    <row r="7" spans="1:10" ht="36.4" customHeight="1" x14ac:dyDescent="0.2">
      <c r="A7" s="93" t="s">
        <v>351</v>
      </c>
      <c r="B7" s="93"/>
      <c r="D7" s="11" t="s">
        <v>352</v>
      </c>
      <c r="E7" s="3"/>
      <c r="F7" s="46" t="s">
        <v>353</v>
      </c>
      <c r="H7" s="11" t="s">
        <v>352</v>
      </c>
      <c r="I7" s="3"/>
      <c r="J7" s="11" t="s">
        <v>353</v>
      </c>
    </row>
    <row r="8" spans="1:10" ht="21.75" customHeight="1" x14ac:dyDescent="0.2">
      <c r="A8" s="108" t="s">
        <v>282</v>
      </c>
      <c r="B8" s="108"/>
      <c r="D8" s="24">
        <v>724010</v>
      </c>
      <c r="E8" s="25"/>
      <c r="F8" s="48">
        <f>D8/$D$18*100</f>
        <v>0.12022942339950636</v>
      </c>
      <c r="G8" s="25"/>
      <c r="H8" s="24">
        <v>9884035</v>
      </c>
      <c r="I8" s="16"/>
      <c r="J8" s="23">
        <f>H8/$H$18*100</f>
        <v>2.7057683207400644E-2</v>
      </c>
    </row>
    <row r="9" spans="1:10" ht="21.75" customHeight="1" x14ac:dyDescent="0.2">
      <c r="A9" s="91" t="s">
        <v>283</v>
      </c>
      <c r="B9" s="91"/>
      <c r="D9" s="26">
        <v>617240</v>
      </c>
      <c r="E9" s="25"/>
      <c r="F9" s="48">
        <f t="shared" ref="F9:F17" si="0">D9/$D$18*100</f>
        <v>0.10249914959615378</v>
      </c>
      <c r="G9" s="25"/>
      <c r="H9" s="26">
        <v>140147251</v>
      </c>
      <c r="I9" s="16"/>
      <c r="J9" s="23">
        <f t="shared" ref="J9:J17" si="1">H9/$H$18*100</f>
        <v>0.38365504775590764</v>
      </c>
    </row>
    <row r="10" spans="1:10" ht="21.75" customHeight="1" x14ac:dyDescent="0.2">
      <c r="A10" s="91" t="s">
        <v>284</v>
      </c>
      <c r="B10" s="91"/>
      <c r="D10" s="26">
        <v>479508180</v>
      </c>
      <c r="E10" s="25"/>
      <c r="F10" s="48">
        <f t="shared" si="0"/>
        <v>79.62734215928883</v>
      </c>
      <c r="G10" s="25"/>
      <c r="H10" s="26">
        <v>12766778484</v>
      </c>
      <c r="I10" s="16"/>
      <c r="J10" s="23">
        <f t="shared" si="1"/>
        <v>34.94923356697246</v>
      </c>
    </row>
    <row r="11" spans="1:10" ht="21.75" customHeight="1" x14ac:dyDescent="0.2">
      <c r="A11" s="91" t="s">
        <v>285</v>
      </c>
      <c r="B11" s="91"/>
      <c r="D11" s="26">
        <v>8116</v>
      </c>
      <c r="E11" s="25"/>
      <c r="F11" s="48">
        <f t="shared" si="0"/>
        <v>1.3477465785146526E-3</v>
      </c>
      <c r="G11" s="25"/>
      <c r="H11" s="26">
        <v>19491684</v>
      </c>
      <c r="I11" s="16"/>
      <c r="J11" s="23">
        <f t="shared" si="1"/>
        <v>5.3358755897845347E-2</v>
      </c>
    </row>
    <row r="12" spans="1:10" ht="21.75" customHeight="1" x14ac:dyDescent="0.2">
      <c r="A12" s="91" t="s">
        <v>286</v>
      </c>
      <c r="B12" s="91"/>
      <c r="D12" s="26">
        <v>21360</v>
      </c>
      <c r="E12" s="25"/>
      <c r="F12" s="48">
        <f t="shared" si="0"/>
        <v>3.5470511233456105E-3</v>
      </c>
      <c r="G12" s="25"/>
      <c r="H12" s="26">
        <v>29733</v>
      </c>
      <c r="I12" s="16"/>
      <c r="J12" s="23">
        <f t="shared" si="1"/>
        <v>8.1394500809198203E-5</v>
      </c>
    </row>
    <row r="13" spans="1:10" ht="21.75" customHeight="1" x14ac:dyDescent="0.2">
      <c r="A13" s="91" t="s">
        <v>354</v>
      </c>
      <c r="B13" s="91"/>
      <c r="D13" s="26">
        <v>0</v>
      </c>
      <c r="E13" s="25"/>
      <c r="F13" s="48">
        <f t="shared" si="0"/>
        <v>0</v>
      </c>
      <c r="G13" s="25"/>
      <c r="H13" s="26">
        <v>119799128</v>
      </c>
      <c r="I13" s="16"/>
      <c r="J13" s="23">
        <f t="shared" si="1"/>
        <v>0.32795177819046983</v>
      </c>
    </row>
    <row r="14" spans="1:10" ht="21.75" customHeight="1" x14ac:dyDescent="0.2">
      <c r="A14" s="91" t="s">
        <v>355</v>
      </c>
      <c r="B14" s="91"/>
      <c r="D14" s="26">
        <v>0</v>
      </c>
      <c r="E14" s="25"/>
      <c r="F14" s="48">
        <f t="shared" si="0"/>
        <v>0</v>
      </c>
      <c r="G14" s="25"/>
      <c r="H14" s="26">
        <v>7547945134</v>
      </c>
      <c r="I14" s="16"/>
      <c r="J14" s="23">
        <f t="shared" si="1"/>
        <v>20.662604725965984</v>
      </c>
    </row>
    <row r="15" spans="1:10" ht="21.75" customHeight="1" x14ac:dyDescent="0.2">
      <c r="A15" s="91" t="s">
        <v>287</v>
      </c>
      <c r="B15" s="91"/>
      <c r="D15" s="26">
        <v>121311456</v>
      </c>
      <c r="E15" s="25"/>
      <c r="F15" s="48">
        <f t="shared" si="0"/>
        <v>20.145034470013652</v>
      </c>
      <c r="G15" s="25"/>
      <c r="H15" s="26">
        <v>2863386425</v>
      </c>
      <c r="I15" s="16"/>
      <c r="J15" s="23">
        <f t="shared" si="1"/>
        <v>7.8385601414828514</v>
      </c>
    </row>
    <row r="16" spans="1:10" ht="21.75" customHeight="1" x14ac:dyDescent="0.2">
      <c r="A16" s="91" t="s">
        <v>356</v>
      </c>
      <c r="B16" s="91"/>
      <c r="D16" s="26">
        <v>0</v>
      </c>
      <c r="E16" s="25"/>
      <c r="F16" s="48">
        <f t="shared" si="0"/>
        <v>0</v>
      </c>
      <c r="G16" s="25"/>
      <c r="H16" s="26">
        <v>8383561643</v>
      </c>
      <c r="I16" s="16"/>
      <c r="J16" s="23">
        <f t="shared" si="1"/>
        <v>22.95011653499904</v>
      </c>
    </row>
    <row r="17" spans="1:13" ht="21.75" customHeight="1" x14ac:dyDescent="0.2">
      <c r="A17" s="114" t="s">
        <v>357</v>
      </c>
      <c r="B17" s="114"/>
      <c r="D17" s="27">
        <v>0</v>
      </c>
      <c r="E17" s="25"/>
      <c r="F17" s="48">
        <f t="shared" si="0"/>
        <v>0</v>
      </c>
      <c r="G17" s="25"/>
      <c r="H17" s="27">
        <v>4678471356</v>
      </c>
      <c r="I17" s="16"/>
      <c r="J17" s="23">
        <f t="shared" si="1"/>
        <v>12.80738037102723</v>
      </c>
    </row>
    <row r="18" spans="1:13" ht="21.75" customHeight="1" thickBot="1" x14ac:dyDescent="0.25">
      <c r="A18" s="113" t="s">
        <v>74</v>
      </c>
      <c r="B18" s="113"/>
      <c r="D18" s="17">
        <f>SUM(D8:D17)</f>
        <v>602190362</v>
      </c>
      <c r="E18" s="16"/>
      <c r="F18" s="47">
        <f>SUM(F8:F17)</f>
        <v>100.00000000000001</v>
      </c>
      <c r="G18" s="16"/>
      <c r="H18" s="17">
        <f>SUM(H8:H17)</f>
        <v>36529494873</v>
      </c>
      <c r="I18" s="16"/>
      <c r="J18" s="47">
        <f>SUM(J8:J17)</f>
        <v>100.00000000000001</v>
      </c>
      <c r="L18" s="34"/>
      <c r="M18" s="34"/>
    </row>
    <row r="19" spans="1:13" ht="13.5" thickTop="1" x14ac:dyDescent="0.2"/>
  </sheetData>
  <mergeCells count="18">
    <mergeCell ref="A17:B17"/>
    <mergeCell ref="A18:B18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9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95" t="s">
        <v>0</v>
      </c>
      <c r="B1" s="95"/>
      <c r="C1" s="95"/>
      <c r="D1" s="95"/>
      <c r="E1" s="95"/>
      <c r="F1" s="95"/>
    </row>
    <row r="2" spans="1:6" ht="21.75" customHeight="1" x14ac:dyDescent="0.2">
      <c r="A2" s="95" t="s">
        <v>289</v>
      </c>
      <c r="B2" s="95"/>
      <c r="C2" s="95"/>
      <c r="D2" s="95"/>
      <c r="E2" s="95"/>
      <c r="F2" s="95"/>
    </row>
    <row r="3" spans="1:6" ht="21.75" customHeight="1" x14ac:dyDescent="0.2">
      <c r="A3" s="95" t="s">
        <v>2</v>
      </c>
      <c r="B3" s="95"/>
      <c r="C3" s="95"/>
      <c r="D3" s="95"/>
      <c r="E3" s="95"/>
      <c r="F3" s="95"/>
    </row>
    <row r="4" spans="1:6" ht="14.45" customHeight="1" x14ac:dyDescent="0.2"/>
    <row r="5" spans="1:6" ht="29.1" customHeight="1" x14ac:dyDescent="0.2">
      <c r="A5" s="1" t="s">
        <v>358</v>
      </c>
      <c r="B5" s="96" t="s">
        <v>304</v>
      </c>
      <c r="C5" s="96"/>
      <c r="D5" s="96"/>
      <c r="E5" s="96"/>
      <c r="F5" s="96"/>
    </row>
    <row r="6" spans="1:6" ht="14.45" customHeight="1" x14ac:dyDescent="0.2">
      <c r="D6" s="2" t="s">
        <v>306</v>
      </c>
      <c r="F6" s="2" t="s">
        <v>5</v>
      </c>
    </row>
    <row r="7" spans="1:6" ht="14.45" customHeight="1" x14ac:dyDescent="0.2">
      <c r="A7" s="93" t="s">
        <v>304</v>
      </c>
      <c r="B7" s="93"/>
      <c r="D7" s="4" t="s">
        <v>279</v>
      </c>
      <c r="F7" s="4" t="s">
        <v>279</v>
      </c>
    </row>
    <row r="8" spans="1:6" ht="21.75" customHeight="1" x14ac:dyDescent="0.2">
      <c r="A8" s="108" t="s">
        <v>304</v>
      </c>
      <c r="B8" s="108"/>
      <c r="D8" s="13">
        <v>0</v>
      </c>
      <c r="E8" s="16"/>
      <c r="F8" s="13">
        <v>17555015</v>
      </c>
    </row>
    <row r="9" spans="1:6" ht="21.75" customHeight="1" x14ac:dyDescent="0.2">
      <c r="A9" s="91" t="s">
        <v>359</v>
      </c>
      <c r="B9" s="91"/>
      <c r="D9" s="14">
        <v>0</v>
      </c>
      <c r="E9" s="16"/>
      <c r="F9" s="14">
        <v>17239751</v>
      </c>
    </row>
    <row r="10" spans="1:6" ht="21.75" customHeight="1" x14ac:dyDescent="0.2">
      <c r="A10" s="114" t="s">
        <v>360</v>
      </c>
      <c r="B10" s="114"/>
      <c r="D10" s="15">
        <v>133716953</v>
      </c>
      <c r="E10" s="16"/>
      <c r="F10" s="15">
        <v>557431623</v>
      </c>
    </row>
    <row r="11" spans="1:6" ht="21.75" customHeight="1" x14ac:dyDescent="0.2">
      <c r="A11" s="113" t="s">
        <v>74</v>
      </c>
      <c r="B11" s="113"/>
      <c r="D11" s="17">
        <f>SUM(D8:D10)</f>
        <v>133716953</v>
      </c>
      <c r="E11" s="16"/>
      <c r="F11" s="17">
        <f>SUM(F8:F10)</f>
        <v>592226389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14"/>
  <sheetViews>
    <sheetView rightToLeft="1" view="pageBreakPreview" topLeftCell="A2" zoomScale="95" zoomScaleNormal="100" zoomScaleSheetLayoutView="95" workbookViewId="0">
      <selection activeCell="Q37" sqref="Q36:Q37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1" bestFit="1" customWidth="1"/>
    <col min="4" max="4" width="1.28515625" customWidth="1"/>
    <col min="5" max="5" width="18.7109375" bestFit="1" customWidth="1"/>
    <col min="6" max="6" width="1.28515625" customWidth="1"/>
    <col min="7" max="7" width="15.7109375" bestFit="1" customWidth="1"/>
    <col min="8" max="8" width="1.28515625" customWidth="1"/>
    <col min="9" max="9" width="10.85546875" bestFit="1" customWidth="1"/>
    <col min="10" max="10" width="1.28515625" customWidth="1"/>
    <col min="11" max="11" width="15.7109375" bestFit="1" customWidth="1"/>
    <col min="12" max="12" width="1.28515625" customWidth="1"/>
    <col min="13" max="13" width="16.85546875" bestFit="1" customWidth="1"/>
    <col min="14" max="14" width="1.28515625" customWidth="1"/>
    <col min="15" max="15" width="10.85546875" bestFit="1" customWidth="1"/>
    <col min="16" max="16" width="1.28515625" customWidth="1"/>
    <col min="17" max="17" width="16.85546875" bestFit="1" customWidth="1"/>
    <col min="18" max="18" width="0.28515625" customWidth="1"/>
  </cols>
  <sheetData>
    <row r="1" spans="1:19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9" ht="21.75" customHeight="1" x14ac:dyDescent="0.2">
      <c r="A2" s="95" t="s">
        <v>289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9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9" ht="14.45" customHeight="1" x14ac:dyDescent="0.2"/>
    <row r="5" spans="1:19" ht="14.45" customHeight="1" x14ac:dyDescent="0.2">
      <c r="A5" s="96" t="s">
        <v>382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19" ht="14.45" customHeight="1" x14ac:dyDescent="0.2">
      <c r="A6" s="93" t="s">
        <v>292</v>
      </c>
      <c r="G6" s="93" t="s">
        <v>306</v>
      </c>
      <c r="H6" s="93"/>
      <c r="I6" s="93"/>
      <c r="J6" s="93"/>
      <c r="K6" s="93"/>
      <c r="M6" s="93" t="s">
        <v>307</v>
      </c>
      <c r="N6" s="93"/>
      <c r="O6" s="93"/>
      <c r="P6" s="93"/>
      <c r="Q6" s="93"/>
    </row>
    <row r="7" spans="1:19" ht="42" x14ac:dyDescent="0.2">
      <c r="A7" s="93"/>
      <c r="C7" s="10" t="s">
        <v>256</v>
      </c>
      <c r="E7" s="10" t="s">
        <v>383</v>
      </c>
      <c r="G7" s="10" t="s">
        <v>384</v>
      </c>
      <c r="H7" s="3"/>
      <c r="I7" s="46" t="s">
        <v>366</v>
      </c>
      <c r="J7" s="3"/>
      <c r="K7" s="46" t="s">
        <v>385</v>
      </c>
      <c r="M7" s="46" t="s">
        <v>384</v>
      </c>
      <c r="N7" s="3"/>
      <c r="O7" s="46" t="s">
        <v>366</v>
      </c>
      <c r="P7" s="3"/>
      <c r="Q7" s="46" t="s">
        <v>385</v>
      </c>
    </row>
    <row r="8" spans="1:19" ht="21.75" customHeight="1" x14ac:dyDescent="0.2">
      <c r="A8" s="5" t="s">
        <v>258</v>
      </c>
      <c r="C8" s="18" t="s">
        <v>261</v>
      </c>
      <c r="D8" s="16"/>
      <c r="E8" s="13">
        <v>23</v>
      </c>
      <c r="F8" s="16"/>
      <c r="G8" s="26">
        <v>10581541383</v>
      </c>
      <c r="H8" s="25"/>
      <c r="I8" s="26">
        <v>0</v>
      </c>
      <c r="J8" s="25"/>
      <c r="K8" s="26">
        <f>G8+I8</f>
        <v>10581541383</v>
      </c>
      <c r="L8" s="25"/>
      <c r="M8" s="26">
        <v>26869620316</v>
      </c>
      <c r="N8" s="25"/>
      <c r="O8" s="26">
        <v>0</v>
      </c>
      <c r="P8" s="25"/>
      <c r="Q8" s="26">
        <f>M8+O8</f>
        <v>26869620316</v>
      </c>
    </row>
    <row r="9" spans="1:19" ht="21.75" customHeight="1" x14ac:dyDescent="0.2">
      <c r="A9" s="6" t="s">
        <v>347</v>
      </c>
      <c r="C9" s="29" t="s">
        <v>386</v>
      </c>
      <c r="D9" s="16"/>
      <c r="E9" s="14">
        <v>23</v>
      </c>
      <c r="F9" s="16"/>
      <c r="G9" s="26">
        <v>0</v>
      </c>
      <c r="H9" s="25"/>
      <c r="I9" s="26">
        <v>0</v>
      </c>
      <c r="J9" s="25"/>
      <c r="K9" s="26">
        <f t="shared" ref="K9:K12" si="0">G9+I9</f>
        <v>0</v>
      </c>
      <c r="L9" s="25"/>
      <c r="M9" s="26">
        <v>3250244428</v>
      </c>
      <c r="N9" s="25"/>
      <c r="O9" s="26">
        <v>0</v>
      </c>
      <c r="P9" s="25"/>
      <c r="Q9" s="26">
        <f t="shared" ref="Q9:Q12" si="1">M9+O9</f>
        <v>3250244428</v>
      </c>
    </row>
    <row r="10" spans="1:19" ht="21.75" customHeight="1" x14ac:dyDescent="0.2">
      <c r="A10" s="6" t="s">
        <v>262</v>
      </c>
      <c r="C10" s="29" t="s">
        <v>264</v>
      </c>
      <c r="D10" s="16"/>
      <c r="E10" s="14">
        <v>23</v>
      </c>
      <c r="F10" s="16"/>
      <c r="G10" s="26">
        <v>10641243044</v>
      </c>
      <c r="H10" s="25"/>
      <c r="I10" s="26">
        <v>0</v>
      </c>
      <c r="J10" s="25"/>
      <c r="K10" s="26">
        <f t="shared" si="0"/>
        <v>10641243044</v>
      </c>
      <c r="L10" s="25"/>
      <c r="M10" s="26">
        <v>119515425380</v>
      </c>
      <c r="N10" s="25"/>
      <c r="O10" s="26">
        <v>0</v>
      </c>
      <c r="P10" s="25"/>
      <c r="Q10" s="26">
        <f t="shared" si="1"/>
        <v>119515425380</v>
      </c>
    </row>
    <row r="11" spans="1:19" ht="21.75" customHeight="1" x14ac:dyDescent="0.2">
      <c r="A11" s="6" t="s">
        <v>348</v>
      </c>
      <c r="C11" s="29" t="s">
        <v>387</v>
      </c>
      <c r="D11" s="16"/>
      <c r="E11" s="14">
        <v>23</v>
      </c>
      <c r="F11" s="16"/>
      <c r="G11" s="26">
        <v>0</v>
      </c>
      <c r="H11" s="25"/>
      <c r="I11" s="26">
        <v>0</v>
      </c>
      <c r="J11" s="25"/>
      <c r="K11" s="26">
        <f t="shared" si="0"/>
        <v>0</v>
      </c>
      <c r="L11" s="25"/>
      <c r="M11" s="26">
        <v>588113533</v>
      </c>
      <c r="N11" s="25"/>
      <c r="O11" s="26">
        <v>0</v>
      </c>
      <c r="P11" s="25"/>
      <c r="Q11" s="26">
        <f t="shared" si="1"/>
        <v>588113533</v>
      </c>
    </row>
    <row r="12" spans="1:19" ht="21.75" customHeight="1" x14ac:dyDescent="0.2">
      <c r="A12" s="7" t="s">
        <v>346</v>
      </c>
      <c r="C12" s="20" t="s">
        <v>388</v>
      </c>
      <c r="D12" s="16"/>
      <c r="E12" s="15">
        <v>23</v>
      </c>
      <c r="F12" s="16"/>
      <c r="G12" s="26">
        <v>4078043937</v>
      </c>
      <c r="H12" s="25"/>
      <c r="I12" s="26">
        <v>0</v>
      </c>
      <c r="J12" s="25"/>
      <c r="K12" s="26">
        <f t="shared" si="0"/>
        <v>4078043937</v>
      </c>
      <c r="L12" s="25"/>
      <c r="M12" s="26">
        <v>58136102723</v>
      </c>
      <c r="N12" s="25"/>
      <c r="O12" s="26">
        <v>0</v>
      </c>
      <c r="P12" s="25"/>
      <c r="Q12" s="26">
        <f t="shared" si="1"/>
        <v>58136102723</v>
      </c>
    </row>
    <row r="13" spans="1:19" ht="21.75" customHeight="1" thickBot="1" x14ac:dyDescent="0.25">
      <c r="A13" s="8" t="s">
        <v>74</v>
      </c>
      <c r="C13" s="17"/>
      <c r="D13" s="16"/>
      <c r="E13" s="17"/>
      <c r="F13" s="16"/>
      <c r="G13" s="49">
        <v>25300828364</v>
      </c>
      <c r="H13" s="25"/>
      <c r="I13" s="49">
        <v>0</v>
      </c>
      <c r="J13" s="25"/>
      <c r="K13" s="49">
        <v>25300828364</v>
      </c>
      <c r="L13" s="25"/>
      <c r="M13" s="49">
        <v>208359506380</v>
      </c>
      <c r="N13" s="25"/>
      <c r="O13" s="49">
        <v>0</v>
      </c>
      <c r="P13" s="25"/>
      <c r="Q13" s="49">
        <v>208359506380</v>
      </c>
      <c r="S13" s="54"/>
    </row>
    <row r="14" spans="1:19" ht="13.5" thickTop="1" x14ac:dyDescent="0.2"/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8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32"/>
  <sheetViews>
    <sheetView rightToLeft="1" view="pageBreakPreview" topLeftCell="A22" zoomScale="98" zoomScaleNormal="100" zoomScaleSheetLayoutView="98" workbookViewId="0">
      <selection activeCell="V26" sqref="U26:V31"/>
    </sheetView>
  </sheetViews>
  <sheetFormatPr defaultRowHeight="12.75" x14ac:dyDescent="0.2"/>
  <cols>
    <col min="1" max="1" width="24.285156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0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21.75" customHeight="1" x14ac:dyDescent="0.2">
      <c r="A2" s="95" t="s">
        <v>289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14.45" customHeight="1" x14ac:dyDescent="0.2"/>
    <row r="5" spans="1:19" ht="14.45" customHeight="1" x14ac:dyDescent="0.2">
      <c r="A5" s="96" t="s">
        <v>309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1:19" ht="14.45" customHeight="1" x14ac:dyDescent="0.2">
      <c r="A6" s="93" t="s">
        <v>76</v>
      </c>
      <c r="C6" s="93" t="s">
        <v>361</v>
      </c>
      <c r="D6" s="93"/>
      <c r="E6" s="93"/>
      <c r="F6" s="93"/>
      <c r="G6" s="93"/>
      <c r="I6" s="93" t="s">
        <v>306</v>
      </c>
      <c r="J6" s="93"/>
      <c r="K6" s="93"/>
      <c r="L6" s="93"/>
      <c r="M6" s="93"/>
      <c r="O6" s="93" t="s">
        <v>307</v>
      </c>
      <c r="P6" s="93"/>
      <c r="Q6" s="93"/>
      <c r="R6" s="93"/>
      <c r="S6" s="93"/>
    </row>
    <row r="7" spans="1:19" ht="36" customHeight="1" x14ac:dyDescent="0.2">
      <c r="A7" s="93"/>
      <c r="C7" s="11" t="s">
        <v>362</v>
      </c>
      <c r="D7" s="3"/>
      <c r="E7" s="11" t="s">
        <v>363</v>
      </c>
      <c r="F7" s="3"/>
      <c r="G7" s="11" t="s">
        <v>364</v>
      </c>
      <c r="I7" s="11" t="s">
        <v>365</v>
      </c>
      <c r="J7" s="3"/>
      <c r="K7" s="11" t="s">
        <v>366</v>
      </c>
      <c r="L7" s="3"/>
      <c r="M7" s="11" t="s">
        <v>367</v>
      </c>
      <c r="O7" s="11" t="s">
        <v>365</v>
      </c>
      <c r="P7" s="3"/>
      <c r="Q7" s="11" t="s">
        <v>366</v>
      </c>
      <c r="R7" s="3"/>
      <c r="S7" s="11" t="s">
        <v>367</v>
      </c>
    </row>
    <row r="8" spans="1:19" ht="21.75" customHeight="1" x14ac:dyDescent="0.2">
      <c r="A8" s="5" t="s">
        <v>52</v>
      </c>
      <c r="C8" s="18" t="s">
        <v>368</v>
      </c>
      <c r="D8" s="16"/>
      <c r="E8" s="13">
        <v>1300000</v>
      </c>
      <c r="F8" s="16"/>
      <c r="G8" s="13">
        <v>630</v>
      </c>
      <c r="H8" s="16"/>
      <c r="I8" s="13">
        <v>0</v>
      </c>
      <c r="J8" s="16"/>
      <c r="K8" s="13">
        <v>0</v>
      </c>
      <c r="L8" s="16"/>
      <c r="M8" s="13">
        <v>0</v>
      </c>
      <c r="N8" s="16"/>
      <c r="O8" s="13">
        <v>819000000</v>
      </c>
      <c r="P8" s="16"/>
      <c r="Q8" s="13">
        <v>0</v>
      </c>
      <c r="R8" s="16"/>
      <c r="S8" s="13">
        <v>819000000</v>
      </c>
    </row>
    <row r="9" spans="1:19" ht="21.75" customHeight="1" x14ac:dyDescent="0.2">
      <c r="A9" s="6" t="s">
        <v>56</v>
      </c>
      <c r="C9" s="29" t="s">
        <v>369</v>
      </c>
      <c r="D9" s="16"/>
      <c r="E9" s="14">
        <v>1404000</v>
      </c>
      <c r="F9" s="16"/>
      <c r="G9" s="14">
        <v>370</v>
      </c>
      <c r="H9" s="16"/>
      <c r="I9" s="14">
        <v>0</v>
      </c>
      <c r="J9" s="16"/>
      <c r="K9" s="14">
        <v>0</v>
      </c>
      <c r="L9" s="16"/>
      <c r="M9" s="14">
        <v>0</v>
      </c>
      <c r="N9" s="16"/>
      <c r="O9" s="14">
        <v>519480000</v>
      </c>
      <c r="P9" s="16"/>
      <c r="Q9" s="14">
        <v>0</v>
      </c>
      <c r="R9" s="16"/>
      <c r="S9" s="14">
        <v>519480000</v>
      </c>
    </row>
    <row r="10" spans="1:19" ht="21.75" customHeight="1" x14ac:dyDescent="0.2">
      <c r="A10" s="6" t="s">
        <v>45</v>
      </c>
      <c r="C10" s="29" t="s">
        <v>370</v>
      </c>
      <c r="D10" s="16"/>
      <c r="E10" s="14">
        <v>17400000</v>
      </c>
      <c r="F10" s="16"/>
      <c r="G10" s="14">
        <v>610</v>
      </c>
      <c r="H10" s="16"/>
      <c r="I10" s="14">
        <v>0</v>
      </c>
      <c r="J10" s="16"/>
      <c r="K10" s="14">
        <v>0</v>
      </c>
      <c r="L10" s="16"/>
      <c r="M10" s="14">
        <v>0</v>
      </c>
      <c r="N10" s="16"/>
      <c r="O10" s="14">
        <v>10614000000</v>
      </c>
      <c r="P10" s="16"/>
      <c r="Q10" s="14">
        <v>0</v>
      </c>
      <c r="R10" s="16"/>
      <c r="S10" s="14">
        <v>10614000000</v>
      </c>
    </row>
    <row r="11" spans="1:19" ht="21.75" customHeight="1" x14ac:dyDescent="0.2">
      <c r="A11" s="6" t="s">
        <v>53</v>
      </c>
      <c r="C11" s="29" t="s">
        <v>368</v>
      </c>
      <c r="D11" s="16"/>
      <c r="E11" s="14">
        <v>2055643</v>
      </c>
      <c r="F11" s="16"/>
      <c r="G11" s="14">
        <v>400</v>
      </c>
      <c r="H11" s="16"/>
      <c r="I11" s="14">
        <v>0</v>
      </c>
      <c r="J11" s="16"/>
      <c r="K11" s="14">
        <v>0</v>
      </c>
      <c r="L11" s="16"/>
      <c r="M11" s="14">
        <v>0</v>
      </c>
      <c r="N11" s="16"/>
      <c r="O11" s="14">
        <v>822257200</v>
      </c>
      <c r="P11" s="16"/>
      <c r="Q11" s="14">
        <v>0</v>
      </c>
      <c r="R11" s="16"/>
      <c r="S11" s="14">
        <v>822257200</v>
      </c>
    </row>
    <row r="12" spans="1:19" ht="21.75" customHeight="1" x14ac:dyDescent="0.2">
      <c r="A12" s="6" t="s">
        <v>43</v>
      </c>
      <c r="C12" s="29" t="s">
        <v>371</v>
      </c>
      <c r="D12" s="16"/>
      <c r="E12" s="14">
        <v>59609000</v>
      </c>
      <c r="F12" s="16"/>
      <c r="G12" s="14">
        <v>82</v>
      </c>
      <c r="H12" s="16"/>
      <c r="I12" s="14">
        <v>0</v>
      </c>
      <c r="J12" s="16"/>
      <c r="K12" s="14">
        <v>0</v>
      </c>
      <c r="L12" s="16"/>
      <c r="M12" s="14">
        <v>0</v>
      </c>
      <c r="N12" s="16"/>
      <c r="O12" s="14">
        <v>4887938000</v>
      </c>
      <c r="P12" s="16"/>
      <c r="Q12" s="14">
        <v>0</v>
      </c>
      <c r="R12" s="16"/>
      <c r="S12" s="14">
        <v>4887938000</v>
      </c>
    </row>
    <row r="13" spans="1:19" ht="21.75" customHeight="1" x14ac:dyDescent="0.2">
      <c r="A13" s="6" t="s">
        <v>41</v>
      </c>
      <c r="C13" s="29" t="s">
        <v>372</v>
      </c>
      <c r="D13" s="16"/>
      <c r="E13" s="14">
        <v>237520000</v>
      </c>
      <c r="F13" s="16"/>
      <c r="G13" s="14">
        <v>66</v>
      </c>
      <c r="H13" s="16"/>
      <c r="I13" s="14">
        <v>0</v>
      </c>
      <c r="J13" s="16"/>
      <c r="K13" s="14">
        <v>0</v>
      </c>
      <c r="L13" s="16"/>
      <c r="M13" s="14">
        <v>0</v>
      </c>
      <c r="N13" s="16"/>
      <c r="O13" s="14">
        <v>15676320000</v>
      </c>
      <c r="P13" s="16"/>
      <c r="Q13" s="14">
        <v>0</v>
      </c>
      <c r="R13" s="16"/>
      <c r="S13" s="14">
        <v>15676320000</v>
      </c>
    </row>
    <row r="14" spans="1:19" ht="21.75" customHeight="1" x14ac:dyDescent="0.2">
      <c r="A14" s="6" t="s">
        <v>42</v>
      </c>
      <c r="C14" s="29" t="s">
        <v>371</v>
      </c>
      <c r="D14" s="16"/>
      <c r="E14" s="14">
        <v>14595800</v>
      </c>
      <c r="F14" s="16"/>
      <c r="G14" s="14">
        <v>17</v>
      </c>
      <c r="H14" s="16"/>
      <c r="I14" s="14">
        <v>0</v>
      </c>
      <c r="J14" s="16"/>
      <c r="K14" s="14">
        <v>0</v>
      </c>
      <c r="L14" s="16"/>
      <c r="M14" s="14">
        <v>0</v>
      </c>
      <c r="N14" s="16"/>
      <c r="O14" s="14">
        <v>248128600</v>
      </c>
      <c r="P14" s="16"/>
      <c r="Q14" s="14">
        <v>0</v>
      </c>
      <c r="R14" s="16"/>
      <c r="S14" s="14">
        <v>248128600</v>
      </c>
    </row>
    <row r="15" spans="1:19" ht="21.75" customHeight="1" x14ac:dyDescent="0.2">
      <c r="A15" s="6" t="s">
        <v>336</v>
      </c>
      <c r="C15" s="29" t="s">
        <v>373</v>
      </c>
      <c r="D15" s="16"/>
      <c r="E15" s="14">
        <v>3099000</v>
      </c>
      <c r="F15" s="16"/>
      <c r="G15" s="14">
        <v>1500</v>
      </c>
      <c r="H15" s="16"/>
      <c r="I15" s="14">
        <v>0</v>
      </c>
      <c r="J15" s="16"/>
      <c r="K15" s="14">
        <v>0</v>
      </c>
      <c r="L15" s="16"/>
      <c r="M15" s="14">
        <v>0</v>
      </c>
      <c r="N15" s="16"/>
      <c r="O15" s="14">
        <v>4648500000</v>
      </c>
      <c r="P15" s="16"/>
      <c r="Q15" s="14">
        <v>0</v>
      </c>
      <c r="R15" s="16"/>
      <c r="S15" s="14">
        <v>4648500000</v>
      </c>
    </row>
    <row r="16" spans="1:19" ht="21.75" customHeight="1" x14ac:dyDescent="0.2">
      <c r="A16" s="6" t="s">
        <v>48</v>
      </c>
      <c r="C16" s="29" t="s">
        <v>374</v>
      </c>
      <c r="D16" s="16"/>
      <c r="E16" s="14">
        <v>1000000</v>
      </c>
      <c r="F16" s="16"/>
      <c r="G16" s="14">
        <v>4</v>
      </c>
      <c r="H16" s="16"/>
      <c r="I16" s="14">
        <v>4000000</v>
      </c>
      <c r="J16" s="16"/>
      <c r="K16" s="14">
        <v>280255</v>
      </c>
      <c r="L16" s="16"/>
      <c r="M16" s="14">
        <f>I16-K16</f>
        <v>3719745</v>
      </c>
      <c r="N16" s="16"/>
      <c r="O16" s="14">
        <v>4000000</v>
      </c>
      <c r="P16" s="16"/>
      <c r="Q16" s="14">
        <v>280255</v>
      </c>
      <c r="R16" s="16"/>
      <c r="S16" s="14">
        <v>3719745</v>
      </c>
    </row>
    <row r="17" spans="1:21" ht="21.75" customHeight="1" x14ac:dyDescent="0.2">
      <c r="A17" s="6" t="s">
        <v>338</v>
      </c>
      <c r="C17" s="29" t="s">
        <v>369</v>
      </c>
      <c r="D17" s="16"/>
      <c r="E17" s="14">
        <v>680000</v>
      </c>
      <c r="F17" s="16"/>
      <c r="G17" s="14">
        <v>388</v>
      </c>
      <c r="H17" s="16"/>
      <c r="I17" s="14">
        <v>0</v>
      </c>
      <c r="J17" s="16"/>
      <c r="K17" s="14">
        <v>0</v>
      </c>
      <c r="L17" s="16"/>
      <c r="M17" s="14">
        <v>0</v>
      </c>
      <c r="N17" s="16"/>
      <c r="O17" s="14">
        <v>263840000</v>
      </c>
      <c r="P17" s="16"/>
      <c r="Q17" s="14">
        <v>0</v>
      </c>
      <c r="R17" s="16"/>
      <c r="S17" s="14">
        <v>263840000</v>
      </c>
    </row>
    <row r="18" spans="1:21" ht="21.75" customHeight="1" x14ac:dyDescent="0.2">
      <c r="A18" s="6" t="s">
        <v>334</v>
      </c>
      <c r="C18" s="29" t="s">
        <v>369</v>
      </c>
      <c r="D18" s="16"/>
      <c r="E18" s="14">
        <v>2125925</v>
      </c>
      <c r="F18" s="16"/>
      <c r="G18" s="14">
        <v>260</v>
      </c>
      <c r="H18" s="16"/>
      <c r="I18" s="14">
        <v>0</v>
      </c>
      <c r="J18" s="16"/>
      <c r="K18" s="14">
        <v>0</v>
      </c>
      <c r="L18" s="16"/>
      <c r="M18" s="14">
        <v>0</v>
      </c>
      <c r="N18" s="16"/>
      <c r="O18" s="14">
        <v>552740500</v>
      </c>
      <c r="P18" s="16"/>
      <c r="Q18" s="14">
        <v>0</v>
      </c>
      <c r="R18" s="16"/>
      <c r="S18" s="14">
        <v>552740500</v>
      </c>
    </row>
    <row r="19" spans="1:21" ht="21.75" customHeight="1" x14ac:dyDescent="0.2">
      <c r="A19" s="6" t="s">
        <v>323</v>
      </c>
      <c r="C19" s="29" t="s">
        <v>375</v>
      </c>
      <c r="D19" s="16"/>
      <c r="E19" s="14">
        <v>226000</v>
      </c>
      <c r="F19" s="16"/>
      <c r="G19" s="14">
        <v>105</v>
      </c>
      <c r="H19" s="16"/>
      <c r="I19" s="14">
        <v>0</v>
      </c>
      <c r="J19" s="16"/>
      <c r="K19" s="14">
        <v>0</v>
      </c>
      <c r="L19" s="16"/>
      <c r="M19" s="14">
        <v>0</v>
      </c>
      <c r="N19" s="16"/>
      <c r="O19" s="14">
        <v>23730000</v>
      </c>
      <c r="P19" s="16"/>
      <c r="Q19" s="14">
        <v>678902</v>
      </c>
      <c r="R19" s="16"/>
      <c r="S19" s="14">
        <v>23051098</v>
      </c>
    </row>
    <row r="20" spans="1:21" ht="21.75" customHeight="1" x14ac:dyDescent="0.2">
      <c r="A20" s="6" t="s">
        <v>328</v>
      </c>
      <c r="C20" s="29" t="s">
        <v>369</v>
      </c>
      <c r="D20" s="16"/>
      <c r="E20" s="14">
        <v>4066000</v>
      </c>
      <c r="F20" s="16"/>
      <c r="G20" s="14">
        <v>22</v>
      </c>
      <c r="H20" s="16"/>
      <c r="I20" s="14">
        <v>0</v>
      </c>
      <c r="J20" s="16"/>
      <c r="K20" s="14">
        <v>0</v>
      </c>
      <c r="L20" s="16"/>
      <c r="M20" s="14">
        <v>0</v>
      </c>
      <c r="N20" s="16"/>
      <c r="O20" s="14">
        <v>89452000</v>
      </c>
      <c r="P20" s="16"/>
      <c r="Q20" s="14">
        <v>0</v>
      </c>
      <c r="R20" s="16"/>
      <c r="S20" s="14">
        <v>89452000</v>
      </c>
    </row>
    <row r="21" spans="1:21" ht="21.75" customHeight="1" x14ac:dyDescent="0.2">
      <c r="A21" s="6" t="s">
        <v>329</v>
      </c>
      <c r="C21" s="29" t="s">
        <v>376</v>
      </c>
      <c r="D21" s="16"/>
      <c r="E21" s="14">
        <v>2000000</v>
      </c>
      <c r="F21" s="16"/>
      <c r="G21" s="14">
        <v>950</v>
      </c>
      <c r="H21" s="16"/>
      <c r="I21" s="14">
        <v>0</v>
      </c>
      <c r="J21" s="16"/>
      <c r="K21" s="14">
        <v>0</v>
      </c>
      <c r="L21" s="16"/>
      <c r="M21" s="14">
        <v>0</v>
      </c>
      <c r="N21" s="16"/>
      <c r="O21" s="14">
        <v>1900000000</v>
      </c>
      <c r="P21" s="16"/>
      <c r="Q21" s="14">
        <v>0</v>
      </c>
      <c r="R21" s="16"/>
      <c r="S21" s="14">
        <v>1900000000</v>
      </c>
    </row>
    <row r="22" spans="1:21" ht="21.75" customHeight="1" x14ac:dyDescent="0.2">
      <c r="A22" s="6" t="s">
        <v>312</v>
      </c>
      <c r="C22" s="29" t="s">
        <v>377</v>
      </c>
      <c r="D22" s="16"/>
      <c r="E22" s="14">
        <v>20000</v>
      </c>
      <c r="F22" s="16"/>
      <c r="G22" s="14">
        <v>50</v>
      </c>
      <c r="H22" s="16"/>
      <c r="I22" s="14">
        <v>0</v>
      </c>
      <c r="J22" s="16"/>
      <c r="K22" s="14">
        <v>0</v>
      </c>
      <c r="L22" s="16"/>
      <c r="M22" s="14">
        <v>0</v>
      </c>
      <c r="N22" s="16"/>
      <c r="O22" s="14">
        <v>1000000</v>
      </c>
      <c r="P22" s="16"/>
      <c r="Q22" s="14">
        <v>0</v>
      </c>
      <c r="R22" s="16"/>
      <c r="S22" s="14">
        <v>1000000</v>
      </c>
    </row>
    <row r="23" spans="1:21" ht="21.75" customHeight="1" x14ac:dyDescent="0.2">
      <c r="A23" s="6" t="s">
        <v>50</v>
      </c>
      <c r="C23" s="29" t="s">
        <v>378</v>
      </c>
      <c r="D23" s="16"/>
      <c r="E23" s="14">
        <v>746180000</v>
      </c>
      <c r="F23" s="16"/>
      <c r="G23" s="14">
        <v>150</v>
      </c>
      <c r="H23" s="16"/>
      <c r="I23" s="14">
        <v>0</v>
      </c>
      <c r="J23" s="16"/>
      <c r="K23" s="14">
        <v>0</v>
      </c>
      <c r="L23" s="16"/>
      <c r="M23" s="14">
        <v>0</v>
      </c>
      <c r="N23" s="16"/>
      <c r="O23" s="14">
        <v>111927000000</v>
      </c>
      <c r="P23" s="16"/>
      <c r="Q23" s="14">
        <v>0</v>
      </c>
      <c r="R23" s="16"/>
      <c r="S23" s="14">
        <v>111927000000</v>
      </c>
    </row>
    <row r="24" spans="1:21" ht="21.75" customHeight="1" x14ac:dyDescent="0.2">
      <c r="A24" s="6" t="s">
        <v>15</v>
      </c>
      <c r="C24" s="29" t="s">
        <v>379</v>
      </c>
      <c r="D24" s="16"/>
      <c r="E24" s="14">
        <v>4001000</v>
      </c>
      <c r="F24" s="16"/>
      <c r="G24" s="14">
        <v>1060</v>
      </c>
      <c r="H24" s="16"/>
      <c r="I24" s="14">
        <v>0</v>
      </c>
      <c r="J24" s="16"/>
      <c r="K24" s="14">
        <v>0</v>
      </c>
      <c r="L24" s="16"/>
      <c r="M24" s="14">
        <v>0</v>
      </c>
      <c r="N24" s="16"/>
      <c r="O24" s="14">
        <v>4241060000</v>
      </c>
      <c r="P24" s="16"/>
      <c r="Q24" s="14">
        <v>0</v>
      </c>
      <c r="R24" s="16"/>
      <c r="S24" s="14">
        <v>4241060000</v>
      </c>
    </row>
    <row r="25" spans="1:21" ht="21.75" customHeight="1" x14ac:dyDescent="0.2">
      <c r="A25" s="6" t="s">
        <v>39</v>
      </c>
      <c r="C25" s="29" t="s">
        <v>370</v>
      </c>
      <c r="D25" s="16"/>
      <c r="E25" s="14">
        <v>262260</v>
      </c>
      <c r="F25" s="16"/>
      <c r="G25" s="14">
        <v>110</v>
      </c>
      <c r="H25" s="16"/>
      <c r="I25" s="14">
        <v>0</v>
      </c>
      <c r="J25" s="16"/>
      <c r="K25" s="14">
        <v>0</v>
      </c>
      <c r="L25" s="16"/>
      <c r="M25" s="14">
        <v>0</v>
      </c>
      <c r="N25" s="16"/>
      <c r="O25" s="14">
        <v>28848600</v>
      </c>
      <c r="P25" s="16"/>
      <c r="Q25" s="14">
        <v>0</v>
      </c>
      <c r="R25" s="16"/>
      <c r="S25" s="14">
        <v>28848600</v>
      </c>
    </row>
    <row r="26" spans="1:21" ht="21.75" customHeight="1" x14ac:dyDescent="0.2">
      <c r="A26" s="6" t="s">
        <v>44</v>
      </c>
      <c r="C26" s="29" t="s">
        <v>380</v>
      </c>
      <c r="D26" s="16"/>
      <c r="E26" s="14">
        <v>1564500</v>
      </c>
      <c r="F26" s="16"/>
      <c r="G26" s="14">
        <v>320</v>
      </c>
      <c r="H26" s="16"/>
      <c r="I26" s="14">
        <v>0</v>
      </c>
      <c r="J26" s="16"/>
      <c r="K26" s="14">
        <v>0</v>
      </c>
      <c r="L26" s="16"/>
      <c r="M26" s="14">
        <v>0</v>
      </c>
      <c r="N26" s="16"/>
      <c r="O26" s="14">
        <v>500640000</v>
      </c>
      <c r="P26" s="16"/>
      <c r="Q26" s="14">
        <v>0</v>
      </c>
      <c r="R26" s="16"/>
      <c r="S26" s="14">
        <v>500640000</v>
      </c>
    </row>
    <row r="27" spans="1:21" ht="21.75" customHeight="1" x14ac:dyDescent="0.2">
      <c r="A27" s="6" t="s">
        <v>57</v>
      </c>
      <c r="C27" s="29" t="s">
        <v>369</v>
      </c>
      <c r="D27" s="16"/>
      <c r="E27" s="14">
        <v>200000</v>
      </c>
      <c r="F27" s="16"/>
      <c r="G27" s="14">
        <v>1000</v>
      </c>
      <c r="H27" s="16"/>
      <c r="I27" s="14">
        <v>0</v>
      </c>
      <c r="J27" s="16"/>
      <c r="K27" s="14">
        <v>0</v>
      </c>
      <c r="L27" s="16"/>
      <c r="M27" s="14">
        <v>0</v>
      </c>
      <c r="N27" s="16"/>
      <c r="O27" s="14">
        <v>200000000</v>
      </c>
      <c r="P27" s="16"/>
      <c r="Q27" s="14">
        <v>0</v>
      </c>
      <c r="R27" s="16"/>
      <c r="S27" s="14">
        <v>200000000</v>
      </c>
    </row>
    <row r="28" spans="1:21" ht="21.75" customHeight="1" x14ac:dyDescent="0.2">
      <c r="A28" s="7" t="s">
        <v>318</v>
      </c>
      <c r="C28" s="20" t="s">
        <v>381</v>
      </c>
      <c r="D28" s="16"/>
      <c r="E28" s="15">
        <v>378695</v>
      </c>
      <c r="F28" s="16"/>
      <c r="G28" s="15">
        <v>70</v>
      </c>
      <c r="H28" s="16"/>
      <c r="I28" s="15">
        <v>0</v>
      </c>
      <c r="J28" s="16"/>
      <c r="K28" s="15">
        <v>0</v>
      </c>
      <c r="L28" s="16"/>
      <c r="M28" s="15">
        <v>0</v>
      </c>
      <c r="N28" s="16"/>
      <c r="O28" s="15">
        <v>26508650</v>
      </c>
      <c r="P28" s="16"/>
      <c r="Q28" s="15">
        <v>0</v>
      </c>
      <c r="R28" s="16"/>
      <c r="S28" s="15">
        <v>26508650</v>
      </c>
    </row>
    <row r="29" spans="1:21" ht="21.75" customHeight="1" x14ac:dyDescent="0.2">
      <c r="A29" s="8" t="s">
        <v>74</v>
      </c>
      <c r="C29" s="17"/>
      <c r="D29" s="16"/>
      <c r="E29" s="17"/>
      <c r="F29" s="16"/>
      <c r="G29" s="17"/>
      <c r="H29" s="16"/>
      <c r="I29" s="17">
        <v>4000000</v>
      </c>
      <c r="J29" s="16"/>
      <c r="K29" s="17">
        <v>280255</v>
      </c>
      <c r="L29" s="16"/>
      <c r="M29" s="17">
        <v>3719745</v>
      </c>
      <c r="N29" s="16"/>
      <c r="O29" s="17">
        <v>157994443550</v>
      </c>
      <c r="P29" s="16"/>
      <c r="Q29" s="17">
        <v>959157</v>
      </c>
      <c r="R29" s="16"/>
      <c r="S29" s="17">
        <v>157993484393</v>
      </c>
      <c r="U29" s="34"/>
    </row>
    <row r="30" spans="1:21" x14ac:dyDescent="0.2">
      <c r="U30" s="34"/>
    </row>
    <row r="31" spans="1:21" x14ac:dyDescent="0.2">
      <c r="U31" s="34"/>
    </row>
    <row r="32" spans="1:21" x14ac:dyDescent="0.2">
      <c r="O32" s="3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N22"/>
  <sheetViews>
    <sheetView rightToLeft="1" view="pageBreakPreview" zoomScale="98" zoomScaleNormal="100" zoomScaleSheetLayoutView="98" workbookViewId="0">
      <selection activeCell="O17" sqref="N17:O23"/>
    </sheetView>
  </sheetViews>
  <sheetFormatPr defaultRowHeight="12.75" x14ac:dyDescent="0.2"/>
  <cols>
    <col min="1" max="1" width="56" bestFit="1" customWidth="1"/>
    <col min="2" max="2" width="12.85546875" bestFit="1" customWidth="1"/>
    <col min="3" max="3" width="1.28515625" customWidth="1"/>
    <col min="4" max="4" width="11.28515625" bestFit="1" customWidth="1"/>
    <col min="5" max="5" width="1.28515625" customWidth="1"/>
    <col min="6" max="6" width="12.85546875" bestFit="1" customWidth="1"/>
    <col min="7" max="7" width="1.28515625" customWidth="1"/>
    <col min="8" max="8" width="15.42578125" bestFit="1" customWidth="1"/>
    <col min="9" max="9" width="1.28515625" customWidth="1"/>
    <col min="10" max="10" width="10.85546875" bestFit="1" customWidth="1"/>
    <col min="11" max="11" width="1.28515625" customWidth="1"/>
    <col min="12" max="12" width="15.42578125" bestFit="1" customWidth="1"/>
    <col min="13" max="13" width="0.28515625" customWidth="1"/>
  </cols>
  <sheetData>
    <row r="1" spans="1:12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21.75" customHeight="1" x14ac:dyDescent="0.2">
      <c r="A2" s="95" t="s">
        <v>289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14.45" customHeight="1" x14ac:dyDescent="0.2"/>
    <row r="5" spans="1:12" ht="14.45" customHeight="1" x14ac:dyDescent="0.2">
      <c r="A5" s="96" t="s">
        <v>389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 ht="14.45" customHeight="1" x14ac:dyDescent="0.2">
      <c r="A6" s="93" t="s">
        <v>292</v>
      </c>
      <c r="B6" s="93" t="s">
        <v>306</v>
      </c>
      <c r="C6" s="93"/>
      <c r="D6" s="93"/>
      <c r="E6" s="93"/>
      <c r="F6" s="93"/>
      <c r="H6" s="93" t="s">
        <v>307</v>
      </c>
      <c r="I6" s="93"/>
      <c r="J6" s="93"/>
      <c r="K6" s="93"/>
      <c r="L6" s="93"/>
    </row>
    <row r="7" spans="1:12" ht="29.1" customHeight="1" x14ac:dyDescent="0.2">
      <c r="A7" s="93"/>
      <c r="B7" s="11" t="s">
        <v>384</v>
      </c>
      <c r="C7" s="3"/>
      <c r="D7" s="11" t="s">
        <v>366</v>
      </c>
      <c r="E7" s="3"/>
      <c r="F7" s="11" t="s">
        <v>385</v>
      </c>
      <c r="H7" s="11" t="s">
        <v>384</v>
      </c>
      <c r="I7" s="3"/>
      <c r="J7" s="11" t="s">
        <v>366</v>
      </c>
      <c r="K7" s="3"/>
      <c r="L7" s="11" t="s">
        <v>385</v>
      </c>
    </row>
    <row r="8" spans="1:12" ht="21.75" customHeight="1" x14ac:dyDescent="0.2">
      <c r="A8" s="5" t="s">
        <v>282</v>
      </c>
      <c r="B8" s="24">
        <v>724010</v>
      </c>
      <c r="C8" s="25"/>
      <c r="D8" s="24">
        <v>0</v>
      </c>
      <c r="E8" s="25"/>
      <c r="F8" s="26">
        <f>B8-D8</f>
        <v>724010</v>
      </c>
      <c r="G8" s="25"/>
      <c r="H8" s="24">
        <v>9884035</v>
      </c>
      <c r="I8" s="25"/>
      <c r="J8" s="24">
        <v>0</v>
      </c>
      <c r="K8" s="25"/>
      <c r="L8" s="24">
        <v>9884035</v>
      </c>
    </row>
    <row r="9" spans="1:12" ht="21.75" customHeight="1" x14ac:dyDescent="0.2">
      <c r="A9" s="6" t="s">
        <v>283</v>
      </c>
      <c r="B9" s="26">
        <v>617240</v>
      </c>
      <c r="C9" s="25"/>
      <c r="D9" s="26">
        <v>0</v>
      </c>
      <c r="E9" s="25"/>
      <c r="F9" s="26">
        <f t="shared" ref="F9:F17" si="0">B9-D9</f>
        <v>617240</v>
      </c>
      <c r="G9" s="25"/>
      <c r="H9" s="26">
        <v>140147251</v>
      </c>
      <c r="I9" s="25"/>
      <c r="J9" s="26">
        <v>0</v>
      </c>
      <c r="K9" s="25"/>
      <c r="L9" s="26">
        <v>140147251</v>
      </c>
    </row>
    <row r="10" spans="1:12" ht="21.75" customHeight="1" x14ac:dyDescent="0.2">
      <c r="A10" s="6" t="s">
        <v>284</v>
      </c>
      <c r="B10" s="26">
        <v>479508180</v>
      </c>
      <c r="C10" s="25"/>
      <c r="D10" s="26">
        <v>-1076</v>
      </c>
      <c r="E10" s="25"/>
      <c r="F10" s="26">
        <f t="shared" si="0"/>
        <v>479509256</v>
      </c>
      <c r="G10" s="25"/>
      <c r="H10" s="26">
        <v>12766778484</v>
      </c>
      <c r="I10" s="25"/>
      <c r="J10" s="26">
        <v>570454</v>
      </c>
      <c r="K10" s="25"/>
      <c r="L10" s="26">
        <v>12766208030</v>
      </c>
    </row>
    <row r="11" spans="1:12" ht="21.75" customHeight="1" x14ac:dyDescent="0.2">
      <c r="A11" s="6" t="s">
        <v>285</v>
      </c>
      <c r="B11" s="26">
        <v>8116</v>
      </c>
      <c r="C11" s="25"/>
      <c r="D11" s="26">
        <v>0</v>
      </c>
      <c r="E11" s="25"/>
      <c r="F11" s="26">
        <f t="shared" si="0"/>
        <v>8116</v>
      </c>
      <c r="G11" s="25"/>
      <c r="H11" s="26">
        <v>19491684</v>
      </c>
      <c r="I11" s="25"/>
      <c r="J11" s="26">
        <v>0</v>
      </c>
      <c r="K11" s="25"/>
      <c r="L11" s="26">
        <v>19491684</v>
      </c>
    </row>
    <row r="12" spans="1:12" ht="21.75" customHeight="1" x14ac:dyDescent="0.2">
      <c r="A12" s="6" t="s">
        <v>286</v>
      </c>
      <c r="B12" s="26">
        <v>21360</v>
      </c>
      <c r="C12" s="25"/>
      <c r="D12" s="26">
        <v>0</v>
      </c>
      <c r="E12" s="25"/>
      <c r="F12" s="26">
        <f t="shared" si="0"/>
        <v>21360</v>
      </c>
      <c r="G12" s="25"/>
      <c r="H12" s="26">
        <v>29733</v>
      </c>
      <c r="I12" s="25"/>
      <c r="J12" s="26">
        <v>0</v>
      </c>
      <c r="K12" s="25"/>
      <c r="L12" s="26">
        <v>29733</v>
      </c>
    </row>
    <row r="13" spans="1:12" ht="21.75" customHeight="1" x14ac:dyDescent="0.2">
      <c r="A13" s="6" t="s">
        <v>354</v>
      </c>
      <c r="B13" s="26">
        <v>0</v>
      </c>
      <c r="C13" s="25"/>
      <c r="D13" s="26">
        <v>0</v>
      </c>
      <c r="E13" s="25"/>
      <c r="F13" s="26">
        <f t="shared" si="0"/>
        <v>0</v>
      </c>
      <c r="G13" s="25"/>
      <c r="H13" s="26">
        <v>119799128</v>
      </c>
      <c r="I13" s="25"/>
      <c r="J13" s="26">
        <v>0</v>
      </c>
      <c r="K13" s="25"/>
      <c r="L13" s="26">
        <v>119799128</v>
      </c>
    </row>
    <row r="14" spans="1:12" ht="21.75" customHeight="1" x14ac:dyDescent="0.2">
      <c r="A14" s="6" t="s">
        <v>355</v>
      </c>
      <c r="B14" s="26">
        <v>0</v>
      </c>
      <c r="C14" s="25"/>
      <c r="D14" s="26">
        <v>-51315</v>
      </c>
      <c r="E14" s="25"/>
      <c r="F14" s="26">
        <f t="shared" si="0"/>
        <v>51315</v>
      </c>
      <c r="G14" s="25"/>
      <c r="H14" s="26">
        <v>7547945134</v>
      </c>
      <c r="I14" s="25"/>
      <c r="J14" s="26">
        <v>5308051</v>
      </c>
      <c r="K14" s="25"/>
      <c r="L14" s="26">
        <v>7542637083</v>
      </c>
    </row>
    <row r="15" spans="1:12" ht="21.75" customHeight="1" x14ac:dyDescent="0.2">
      <c r="A15" s="6" t="s">
        <v>287</v>
      </c>
      <c r="B15" s="26">
        <v>121311456</v>
      </c>
      <c r="C15" s="25"/>
      <c r="D15" s="26">
        <v>-113636</v>
      </c>
      <c r="E15" s="25"/>
      <c r="F15" s="26">
        <f t="shared" si="0"/>
        <v>121425092</v>
      </c>
      <c r="G15" s="25"/>
      <c r="H15" s="26">
        <v>2863386425</v>
      </c>
      <c r="I15" s="25"/>
      <c r="J15" s="26">
        <v>527889</v>
      </c>
      <c r="K15" s="25"/>
      <c r="L15" s="26">
        <v>2862858536</v>
      </c>
    </row>
    <row r="16" spans="1:12" ht="21.75" customHeight="1" x14ac:dyDescent="0.2">
      <c r="A16" s="6" t="s">
        <v>356</v>
      </c>
      <c r="B16" s="26">
        <v>0</v>
      </c>
      <c r="C16" s="25"/>
      <c r="D16" s="26">
        <v>0</v>
      </c>
      <c r="E16" s="25"/>
      <c r="F16" s="26">
        <f t="shared" si="0"/>
        <v>0</v>
      </c>
      <c r="G16" s="25"/>
      <c r="H16" s="26">
        <v>8383561643</v>
      </c>
      <c r="I16" s="25"/>
      <c r="J16" s="26">
        <v>0</v>
      </c>
      <c r="K16" s="25"/>
      <c r="L16" s="26">
        <v>8383561643</v>
      </c>
    </row>
    <row r="17" spans="1:14" ht="21.75" customHeight="1" x14ac:dyDescent="0.2">
      <c r="A17" s="7" t="s">
        <v>357</v>
      </c>
      <c r="B17" s="27">
        <v>0</v>
      </c>
      <c r="C17" s="25"/>
      <c r="D17" s="27">
        <v>0</v>
      </c>
      <c r="E17" s="25"/>
      <c r="F17" s="26">
        <f t="shared" si="0"/>
        <v>0</v>
      </c>
      <c r="G17" s="25"/>
      <c r="H17" s="27">
        <v>4678471356</v>
      </c>
      <c r="I17" s="25"/>
      <c r="J17" s="27">
        <v>0</v>
      </c>
      <c r="K17" s="25"/>
      <c r="L17" s="27">
        <v>4678471356</v>
      </c>
    </row>
    <row r="18" spans="1:14" ht="21.75" customHeight="1" thickBot="1" x14ac:dyDescent="0.25">
      <c r="A18" s="8" t="s">
        <v>74</v>
      </c>
      <c r="B18" s="28">
        <f>SUM(B8:B17)</f>
        <v>602190362</v>
      </c>
      <c r="C18" s="25"/>
      <c r="D18" s="28">
        <f>SUM(D8:D17)</f>
        <v>-166027</v>
      </c>
      <c r="E18" s="25"/>
      <c r="F18" s="28">
        <f>SUM(F8:F17)</f>
        <v>602356389</v>
      </c>
      <c r="G18" s="25"/>
      <c r="H18" s="28">
        <f>SUM(H8:H17)</f>
        <v>36529494873</v>
      </c>
      <c r="I18" s="25"/>
      <c r="J18" s="28">
        <f>SUM(J8:J17)</f>
        <v>6406394</v>
      </c>
      <c r="K18" s="25"/>
      <c r="L18" s="28">
        <f>SUM(L8:L17)</f>
        <v>36523088479</v>
      </c>
      <c r="N18" s="54"/>
    </row>
    <row r="19" spans="1:14" ht="13.5" thickTop="1" x14ac:dyDescent="0.2"/>
    <row r="22" spans="1:14" x14ac:dyDescent="0.2">
      <c r="D22" s="34"/>
    </row>
  </sheetData>
  <mergeCells count="7">
    <mergeCell ref="A1:L1"/>
    <mergeCell ref="A2:L2"/>
    <mergeCell ref="A3:L3"/>
    <mergeCell ref="A5:L5"/>
    <mergeCell ref="A6:A7"/>
    <mergeCell ref="B6:F6"/>
    <mergeCell ref="H6:L6"/>
  </mergeCells>
  <pageMargins left="0.39" right="0.39" top="0.39" bottom="0.39" header="0" footer="0"/>
  <pageSetup scale="9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K64"/>
  <sheetViews>
    <sheetView rightToLeft="1" view="pageBreakPreview" topLeftCell="A52" zoomScale="93" zoomScaleNormal="100" zoomScaleSheetLayoutView="93" workbookViewId="0">
      <selection activeCell="I60" sqref="I60:I63"/>
    </sheetView>
  </sheetViews>
  <sheetFormatPr defaultColWidth="16.5703125" defaultRowHeight="12.75" x14ac:dyDescent="0.2"/>
  <cols>
    <col min="1" max="1" width="29.85546875" bestFit="1" customWidth="1"/>
    <col min="3" max="3" width="17.7109375" bestFit="1" customWidth="1"/>
    <col min="7" max="8" width="19" bestFit="1" customWidth="1"/>
    <col min="9" max="9" width="19.42578125" bestFit="1" customWidth="1"/>
  </cols>
  <sheetData>
    <row r="1" spans="1:11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11" ht="21.75" customHeight="1" x14ac:dyDescent="0.2">
      <c r="A2" s="95" t="s">
        <v>289</v>
      </c>
      <c r="B2" s="95"/>
      <c r="C2" s="95"/>
      <c r="D2" s="95"/>
      <c r="E2" s="95"/>
      <c r="F2" s="95"/>
      <c r="G2" s="95"/>
      <c r="H2" s="95"/>
      <c r="I2" s="95"/>
    </row>
    <row r="3" spans="1:11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</row>
    <row r="4" spans="1:11" ht="14.45" customHeight="1" x14ac:dyDescent="0.2"/>
    <row r="5" spans="1:11" ht="14.45" customHeight="1" x14ac:dyDescent="0.2">
      <c r="A5" s="96" t="s">
        <v>390</v>
      </c>
      <c r="B5" s="96"/>
      <c r="C5" s="96"/>
      <c r="D5" s="96"/>
      <c r="E5" s="96"/>
      <c r="F5" s="96"/>
      <c r="G5" s="96"/>
      <c r="H5" s="96"/>
      <c r="I5" s="96"/>
    </row>
    <row r="6" spans="1:11" ht="14.45" customHeight="1" x14ac:dyDescent="0.2">
      <c r="A6" s="93" t="s">
        <v>292</v>
      </c>
      <c r="B6" s="93" t="s">
        <v>306</v>
      </c>
      <c r="C6" s="93"/>
      <c r="D6" s="93"/>
      <c r="E6" s="93"/>
      <c r="F6" s="93" t="s">
        <v>307</v>
      </c>
      <c r="G6" s="93"/>
      <c r="H6" s="93"/>
      <c r="I6" s="93"/>
    </row>
    <row r="7" spans="1:11" ht="42" x14ac:dyDescent="0.2">
      <c r="A7" s="93"/>
      <c r="B7" s="11" t="s">
        <v>9</v>
      </c>
      <c r="C7" s="11" t="s">
        <v>391</v>
      </c>
      <c r="D7" s="11" t="s">
        <v>392</v>
      </c>
      <c r="E7" s="11" t="s">
        <v>393</v>
      </c>
      <c r="F7" s="11" t="s">
        <v>9</v>
      </c>
      <c r="G7" s="11" t="s">
        <v>391</v>
      </c>
      <c r="H7" s="11" t="s">
        <v>392</v>
      </c>
      <c r="I7" s="46" t="s">
        <v>393</v>
      </c>
    </row>
    <row r="8" spans="1:11" ht="21.75" customHeight="1" x14ac:dyDescent="0.2">
      <c r="A8" s="18" t="s">
        <v>46</v>
      </c>
      <c r="B8" s="13">
        <v>188</v>
      </c>
      <c r="C8" s="13">
        <v>2825649</v>
      </c>
      <c r="D8" s="13">
        <v>2762399</v>
      </c>
      <c r="E8" s="13">
        <v>63250</v>
      </c>
      <c r="F8" s="13">
        <v>188</v>
      </c>
      <c r="G8" s="13">
        <v>2825649</v>
      </c>
      <c r="H8" s="13">
        <v>2762399</v>
      </c>
      <c r="I8" s="14">
        <f>VLOOKUP(A8,'1-2'!A:U,17,0)</f>
        <v>80161</v>
      </c>
      <c r="K8" s="34"/>
    </row>
    <row r="9" spans="1:11" ht="21.75" customHeight="1" x14ac:dyDescent="0.2">
      <c r="A9" s="29" t="s">
        <v>42</v>
      </c>
      <c r="B9" s="14">
        <v>1</v>
      </c>
      <c r="C9" s="14">
        <v>1</v>
      </c>
      <c r="D9" s="14">
        <v>592</v>
      </c>
      <c r="E9" s="14">
        <v>-591</v>
      </c>
      <c r="F9" s="14">
        <v>1200002</v>
      </c>
      <c r="G9" s="14">
        <v>2004402455</v>
      </c>
      <c r="H9" s="14">
        <v>2002814202</v>
      </c>
      <c r="I9" s="14">
        <f>VLOOKUP(A9,'1-2'!A:U,17,0)</f>
        <v>13585783</v>
      </c>
      <c r="K9" s="34"/>
    </row>
    <row r="10" spans="1:11" ht="21.75" customHeight="1" x14ac:dyDescent="0.2">
      <c r="A10" s="29" t="s">
        <v>44</v>
      </c>
      <c r="B10" s="14">
        <v>45811</v>
      </c>
      <c r="C10" s="14">
        <v>140531580</v>
      </c>
      <c r="D10" s="14">
        <v>108086722</v>
      </c>
      <c r="E10" s="14">
        <v>32444858</v>
      </c>
      <c r="F10" s="14">
        <v>3127000</v>
      </c>
      <c r="G10" s="14">
        <v>9701833214</v>
      </c>
      <c r="H10" s="14">
        <v>7377430058</v>
      </c>
      <c r="I10" s="14">
        <f>VLOOKUP(A10,'1-2'!A:U,17,0)</f>
        <v>2382474422</v>
      </c>
      <c r="K10" s="34"/>
    </row>
    <row r="11" spans="1:11" ht="21.75" customHeight="1" x14ac:dyDescent="0.2">
      <c r="A11" s="29" t="s">
        <v>72</v>
      </c>
      <c r="B11" s="14">
        <v>249000</v>
      </c>
      <c r="C11" s="14">
        <v>2316772718</v>
      </c>
      <c r="D11" s="14">
        <v>1770352611</v>
      </c>
      <c r="E11" s="14">
        <v>546420107</v>
      </c>
      <c r="F11" s="14">
        <v>249000</v>
      </c>
      <c r="G11" s="14">
        <v>2316772718</v>
      </c>
      <c r="H11" s="14">
        <v>1770352611</v>
      </c>
      <c r="I11" s="14">
        <f>VLOOKUP(A11,'1-2'!A:U,17,0)</f>
        <v>560287389</v>
      </c>
      <c r="K11" s="34"/>
    </row>
    <row r="12" spans="1:11" ht="21.75" customHeight="1" x14ac:dyDescent="0.2">
      <c r="A12" s="29" t="s">
        <v>57</v>
      </c>
      <c r="B12" s="14">
        <v>1000</v>
      </c>
      <c r="C12" s="14">
        <v>20278621</v>
      </c>
      <c r="D12" s="14">
        <v>8459674</v>
      </c>
      <c r="E12" s="14">
        <v>11818947</v>
      </c>
      <c r="F12" s="14">
        <v>100000</v>
      </c>
      <c r="G12" s="14">
        <v>2618327766</v>
      </c>
      <c r="H12" s="14">
        <v>1892852140</v>
      </c>
      <c r="I12" s="14">
        <f>VLOOKUP(A12,'1-2'!A:U,17,0)</f>
        <v>741147860</v>
      </c>
      <c r="K12" s="34"/>
    </row>
    <row r="13" spans="1:11" ht="21.75" customHeight="1" x14ac:dyDescent="0.2">
      <c r="A13" s="29" t="s">
        <v>58</v>
      </c>
      <c r="B13" s="14">
        <v>149000</v>
      </c>
      <c r="C13" s="14">
        <v>2786014021</v>
      </c>
      <c r="D13" s="14">
        <v>1857082367</v>
      </c>
      <c r="E13" s="14">
        <v>928931654</v>
      </c>
      <c r="F13" s="14">
        <v>149000</v>
      </c>
      <c r="G13" s="14">
        <v>2786014021</v>
      </c>
      <c r="H13" s="14">
        <v>1857082367</v>
      </c>
      <c r="I13" s="14">
        <f>VLOOKUP(A13,'1-2'!A:U,17,0)</f>
        <v>945607633</v>
      </c>
      <c r="K13" s="34"/>
    </row>
    <row r="14" spans="1:11" ht="21.75" customHeight="1" x14ac:dyDescent="0.2">
      <c r="A14" s="29" t="s">
        <v>312</v>
      </c>
      <c r="B14" s="14">
        <v>0</v>
      </c>
      <c r="C14" s="14">
        <v>0</v>
      </c>
      <c r="D14" s="14">
        <v>0</v>
      </c>
      <c r="E14" s="14">
        <v>0</v>
      </c>
      <c r="F14" s="14">
        <v>25143</v>
      </c>
      <c r="G14" s="14">
        <v>117891573</v>
      </c>
      <c r="H14" s="14">
        <v>136781280</v>
      </c>
      <c r="I14" s="14">
        <f>VLOOKUP(A14,'1-2'!A:U,17,0)</f>
        <v>-18184065</v>
      </c>
      <c r="K14" s="34"/>
    </row>
    <row r="15" spans="1:11" ht="21.75" customHeight="1" x14ac:dyDescent="0.2">
      <c r="A15" s="29" t="s">
        <v>313</v>
      </c>
      <c r="B15" s="14">
        <v>0</v>
      </c>
      <c r="C15" s="14">
        <v>0</v>
      </c>
      <c r="D15" s="14">
        <v>0</v>
      </c>
      <c r="E15" s="14">
        <v>0</v>
      </c>
      <c r="F15" s="14">
        <v>30000000</v>
      </c>
      <c r="G15" s="14">
        <v>44771508000</v>
      </c>
      <c r="H15" s="14">
        <v>44771509440</v>
      </c>
      <c r="I15" s="14">
        <v>0</v>
      </c>
      <c r="K15" s="34"/>
    </row>
    <row r="16" spans="1:11" ht="21.75" customHeight="1" x14ac:dyDescent="0.2">
      <c r="A16" s="29" t="s">
        <v>314</v>
      </c>
      <c r="B16" s="14">
        <v>0</v>
      </c>
      <c r="C16" s="14">
        <v>0</v>
      </c>
      <c r="D16" s="14">
        <v>0</v>
      </c>
      <c r="E16" s="14">
        <v>0</v>
      </c>
      <c r="F16" s="14">
        <v>1200000</v>
      </c>
      <c r="G16" s="14">
        <v>7749843199</v>
      </c>
      <c r="H16" s="14">
        <v>7338657422</v>
      </c>
      <c r="I16" s="14">
        <f>VLOOKUP(A16,'1-2'!A:U,17,0)</f>
        <v>457573328</v>
      </c>
      <c r="K16" s="34"/>
    </row>
    <row r="17" spans="1:11" ht="21.75" customHeight="1" x14ac:dyDescent="0.2">
      <c r="A17" s="29" t="s">
        <v>54</v>
      </c>
      <c r="B17" s="14">
        <v>0</v>
      </c>
      <c r="C17" s="14">
        <v>0</v>
      </c>
      <c r="D17" s="14">
        <v>0</v>
      </c>
      <c r="E17" s="14">
        <v>0</v>
      </c>
      <c r="F17" s="14">
        <v>35909</v>
      </c>
      <c r="G17" s="14">
        <v>372648992</v>
      </c>
      <c r="H17" s="14">
        <v>327840295</v>
      </c>
      <c r="I17" s="14">
        <f>VLOOKUP(A17,'1-2'!A:U,17,0)</f>
        <v>47039226</v>
      </c>
      <c r="K17" s="34"/>
    </row>
    <row r="18" spans="1:11" ht="21.75" customHeight="1" x14ac:dyDescent="0.2">
      <c r="A18" s="29" t="s">
        <v>316</v>
      </c>
      <c r="B18" s="14">
        <v>0</v>
      </c>
      <c r="C18" s="14">
        <v>0</v>
      </c>
      <c r="D18" s="14">
        <v>0</v>
      </c>
      <c r="E18" s="14">
        <v>0</v>
      </c>
      <c r="F18" s="14">
        <v>28000</v>
      </c>
      <c r="G18" s="14">
        <v>43460874</v>
      </c>
      <c r="H18" s="14">
        <v>46676611</v>
      </c>
      <c r="I18" s="14">
        <f>VLOOKUP(A18,'1-2'!A:U,17,0)</f>
        <v>-2955611</v>
      </c>
      <c r="K18" s="34"/>
    </row>
    <row r="19" spans="1:11" ht="21.75" customHeight="1" x14ac:dyDescent="0.2">
      <c r="A19" s="29" t="s">
        <v>317</v>
      </c>
      <c r="B19" s="14">
        <v>0</v>
      </c>
      <c r="C19" s="14">
        <v>0</v>
      </c>
      <c r="D19" s="14">
        <v>0</v>
      </c>
      <c r="E19" s="14">
        <v>0</v>
      </c>
      <c r="F19" s="14">
        <v>30000000</v>
      </c>
      <c r="G19" s="14">
        <v>48684108731</v>
      </c>
      <c r="H19" s="14">
        <v>44771508000</v>
      </c>
      <c r="I19" s="14">
        <f>VLOOKUP(A19,'1-2'!A:U,17,0)</f>
        <v>4204003120</v>
      </c>
      <c r="K19" s="34"/>
    </row>
    <row r="20" spans="1:11" ht="21.75" customHeight="1" x14ac:dyDescent="0.2">
      <c r="A20" s="29" t="s">
        <v>318</v>
      </c>
      <c r="B20" s="14">
        <v>0</v>
      </c>
      <c r="C20" s="14">
        <v>0</v>
      </c>
      <c r="D20" s="14">
        <v>0</v>
      </c>
      <c r="E20" s="14">
        <v>0</v>
      </c>
      <c r="F20" s="14">
        <v>666218</v>
      </c>
      <c r="G20" s="14">
        <v>1107695241</v>
      </c>
      <c r="H20" s="14">
        <v>1117222502</v>
      </c>
      <c r="I20" s="14">
        <f>VLOOKUP(A20,'1-2'!A:U,17,0)</f>
        <v>-2897061</v>
      </c>
      <c r="K20" s="34"/>
    </row>
    <row r="21" spans="1:11" ht="21.75" customHeight="1" x14ac:dyDescent="0.2">
      <c r="A21" s="29" t="s">
        <v>319</v>
      </c>
      <c r="B21" s="14">
        <v>0</v>
      </c>
      <c r="C21" s="14">
        <v>0</v>
      </c>
      <c r="D21" s="14">
        <v>0</v>
      </c>
      <c r="E21" s="14">
        <v>0</v>
      </c>
      <c r="F21" s="14">
        <v>65232</v>
      </c>
      <c r="G21" s="14">
        <v>1174279370</v>
      </c>
      <c r="H21" s="14">
        <v>1215822555</v>
      </c>
      <c r="I21" s="14">
        <f>VLOOKUP(A21,'1-2'!A:U,17,0)</f>
        <v>-34514415</v>
      </c>
      <c r="K21" s="34"/>
    </row>
    <row r="22" spans="1:11" ht="21.75" customHeight="1" x14ac:dyDescent="0.2">
      <c r="A22" s="29" t="s">
        <v>51</v>
      </c>
      <c r="B22" s="14">
        <v>0</v>
      </c>
      <c r="C22" s="14">
        <v>0</v>
      </c>
      <c r="D22" s="14">
        <v>0</v>
      </c>
      <c r="E22" s="14">
        <v>0</v>
      </c>
      <c r="F22" s="14">
        <v>9892000</v>
      </c>
      <c r="G22" s="14">
        <v>34374000968</v>
      </c>
      <c r="H22" s="14">
        <v>35258281564</v>
      </c>
      <c r="I22" s="14">
        <f>VLOOKUP(A22,'1-2'!A:U,17,0)</f>
        <v>-678531564</v>
      </c>
      <c r="K22" s="34"/>
    </row>
    <row r="23" spans="1:11" ht="21.75" customHeight="1" x14ac:dyDescent="0.2">
      <c r="A23" s="29" t="s">
        <v>321</v>
      </c>
      <c r="B23" s="14">
        <v>0</v>
      </c>
      <c r="C23" s="14">
        <v>0</v>
      </c>
      <c r="D23" s="14">
        <v>0</v>
      </c>
      <c r="E23" s="14">
        <v>0</v>
      </c>
      <c r="F23" s="14">
        <v>2600000</v>
      </c>
      <c r="G23" s="14">
        <v>12349735463</v>
      </c>
      <c r="H23" s="14">
        <v>11536265351</v>
      </c>
      <c r="I23" s="14">
        <f>VLOOKUP(A23,'1-2'!A:U,17,0)</f>
        <v>887390718</v>
      </c>
      <c r="K23" s="34"/>
    </row>
    <row r="24" spans="1:11" ht="21.75" customHeight="1" x14ac:dyDescent="0.2">
      <c r="A24" s="29" t="s">
        <v>45</v>
      </c>
      <c r="B24" s="14">
        <v>0</v>
      </c>
      <c r="C24" s="14">
        <v>0</v>
      </c>
      <c r="D24" s="14">
        <v>0</v>
      </c>
      <c r="E24" s="14">
        <v>0</v>
      </c>
      <c r="F24" s="14">
        <v>1020002</v>
      </c>
      <c r="G24" s="14">
        <v>5178652666</v>
      </c>
      <c r="H24" s="14">
        <v>5586770782</v>
      </c>
      <c r="I24" s="14">
        <f>VLOOKUP(A24,'1-2'!A:U,17,0)</f>
        <v>-377120780</v>
      </c>
      <c r="K24" s="34"/>
    </row>
    <row r="25" spans="1:11" ht="21.75" customHeight="1" x14ac:dyDescent="0.2">
      <c r="A25" s="29" t="s">
        <v>56</v>
      </c>
      <c r="B25" s="14">
        <v>0</v>
      </c>
      <c r="C25" s="14">
        <v>0</v>
      </c>
      <c r="D25" s="14">
        <v>0</v>
      </c>
      <c r="E25" s="14">
        <v>0</v>
      </c>
      <c r="F25" s="14">
        <v>1726882</v>
      </c>
      <c r="G25" s="14">
        <v>12146042605</v>
      </c>
      <c r="H25" s="14">
        <v>11844588710</v>
      </c>
      <c r="I25" s="14">
        <f>VLOOKUP(A25,'1-2'!A:U,17,0)</f>
        <v>374155230</v>
      </c>
      <c r="K25" s="34"/>
    </row>
    <row r="26" spans="1:11" ht="21.75" customHeight="1" x14ac:dyDescent="0.2">
      <c r="A26" s="29" t="s">
        <v>322</v>
      </c>
      <c r="B26" s="14">
        <v>0</v>
      </c>
      <c r="C26" s="14">
        <v>0</v>
      </c>
      <c r="D26" s="14">
        <v>0</v>
      </c>
      <c r="E26" s="14">
        <v>0</v>
      </c>
      <c r="F26" s="14">
        <v>1</v>
      </c>
      <c r="G26" s="14">
        <v>1</v>
      </c>
      <c r="H26" s="14">
        <v>5282270</v>
      </c>
      <c r="I26" s="14">
        <f>VLOOKUP(A26,'1-2'!A:U,17,0)</f>
        <v>-5282269</v>
      </c>
      <c r="K26" s="34"/>
    </row>
    <row r="27" spans="1:11" ht="21.75" customHeight="1" x14ac:dyDescent="0.2">
      <c r="A27" s="29" t="s">
        <v>39</v>
      </c>
      <c r="B27" s="14">
        <v>0</v>
      </c>
      <c r="C27" s="14">
        <v>0</v>
      </c>
      <c r="D27" s="14">
        <v>0</v>
      </c>
      <c r="E27" s="14">
        <v>0</v>
      </c>
      <c r="F27" s="14">
        <v>1</v>
      </c>
      <c r="G27" s="14">
        <v>1</v>
      </c>
      <c r="H27" s="14">
        <v>2004</v>
      </c>
      <c r="I27" s="14">
        <f>VLOOKUP(A27,'1-2'!A:U,17,0)</f>
        <v>-2003</v>
      </c>
      <c r="K27" s="34"/>
    </row>
    <row r="28" spans="1:11" ht="21.75" customHeight="1" x14ac:dyDescent="0.2">
      <c r="A28" s="29" t="s">
        <v>323</v>
      </c>
      <c r="B28" s="14">
        <v>0</v>
      </c>
      <c r="C28" s="14">
        <v>0</v>
      </c>
      <c r="D28" s="14">
        <v>0</v>
      </c>
      <c r="E28" s="14">
        <v>0</v>
      </c>
      <c r="F28" s="14">
        <v>226000</v>
      </c>
      <c r="G28" s="14">
        <v>799098905</v>
      </c>
      <c r="H28" s="14">
        <v>1094071311</v>
      </c>
      <c r="I28" s="14">
        <f>VLOOKUP(A28,'1-2'!A:U,17,0)</f>
        <v>-290189311</v>
      </c>
      <c r="K28" s="34"/>
    </row>
    <row r="29" spans="1:11" ht="21.75" customHeight="1" x14ac:dyDescent="0.2">
      <c r="A29" s="29" t="s">
        <v>324</v>
      </c>
      <c r="B29" s="14">
        <v>0</v>
      </c>
      <c r="C29" s="14">
        <v>0</v>
      </c>
      <c r="D29" s="14">
        <v>0</v>
      </c>
      <c r="E29" s="14">
        <v>0</v>
      </c>
      <c r="F29" s="14">
        <v>796200</v>
      </c>
      <c r="G29" s="14">
        <v>4848061800</v>
      </c>
      <c r="H29" s="14">
        <v>4848061800</v>
      </c>
      <c r="I29" s="14">
        <v>0</v>
      </c>
      <c r="K29" s="34"/>
    </row>
    <row r="30" spans="1:11" ht="21.75" customHeight="1" x14ac:dyDescent="0.2">
      <c r="A30" s="29" t="s">
        <v>325</v>
      </c>
      <c r="B30" s="14">
        <v>0</v>
      </c>
      <c r="C30" s="14">
        <v>0</v>
      </c>
      <c r="D30" s="14">
        <v>0</v>
      </c>
      <c r="E30" s="14">
        <v>0</v>
      </c>
      <c r="F30" s="14">
        <v>266438</v>
      </c>
      <c r="G30" s="14">
        <v>1282621522</v>
      </c>
      <c r="H30" s="14">
        <v>1446201337</v>
      </c>
      <c r="I30" s="14">
        <f>VLOOKUP(A30,'1-2'!A:U,17,0)</f>
        <v>-155902551</v>
      </c>
      <c r="K30" s="34"/>
    </row>
    <row r="31" spans="1:11" ht="21.75" customHeight="1" x14ac:dyDescent="0.2">
      <c r="A31" s="29" t="s">
        <v>328</v>
      </c>
      <c r="B31" s="14">
        <v>0</v>
      </c>
      <c r="C31" s="14">
        <v>0</v>
      </c>
      <c r="D31" s="14">
        <v>0</v>
      </c>
      <c r="E31" s="14">
        <v>0</v>
      </c>
      <c r="F31" s="14">
        <v>3942000</v>
      </c>
      <c r="G31" s="14">
        <v>2849113560</v>
      </c>
      <c r="H31" s="14">
        <v>3319007724</v>
      </c>
      <c r="I31" s="14">
        <f>VLOOKUP(A31,'1-2'!A:U,17,0)</f>
        <v>-452840651</v>
      </c>
      <c r="K31" s="34"/>
    </row>
    <row r="32" spans="1:11" ht="21.75" customHeight="1" x14ac:dyDescent="0.2">
      <c r="A32" s="29" t="s">
        <v>40</v>
      </c>
      <c r="B32" s="14">
        <v>0</v>
      </c>
      <c r="C32" s="14">
        <v>0</v>
      </c>
      <c r="D32" s="14">
        <v>0</v>
      </c>
      <c r="E32" s="14">
        <v>0</v>
      </c>
      <c r="F32" s="14">
        <v>4166719</v>
      </c>
      <c r="G32" s="14">
        <v>12122063304</v>
      </c>
      <c r="H32" s="14">
        <v>11284090179</v>
      </c>
      <c r="I32" s="14">
        <f>VLOOKUP(A32,'1-2'!A:U,17,0)</f>
        <v>910530950</v>
      </c>
      <c r="K32" s="34"/>
    </row>
    <row r="33" spans="1:11" ht="21.75" customHeight="1" thickBot="1" x14ac:dyDescent="0.25">
      <c r="A33" s="29" t="s">
        <v>734</v>
      </c>
      <c r="B33" s="72">
        <f t="shared" ref="B33:H33" si="0">SUM(B8:B32)</f>
        <v>445000</v>
      </c>
      <c r="C33" s="72">
        <f t="shared" si="0"/>
        <v>5266422590</v>
      </c>
      <c r="D33" s="72">
        <f t="shared" si="0"/>
        <v>3746744365</v>
      </c>
      <c r="E33" s="72">
        <f t="shared" si="0"/>
        <v>1519678225</v>
      </c>
      <c r="F33" s="72">
        <f t="shared" si="0"/>
        <v>91481935</v>
      </c>
      <c r="G33" s="72">
        <f t="shared" si="0"/>
        <v>209401002598</v>
      </c>
      <c r="H33" s="72">
        <f t="shared" si="0"/>
        <v>200851934914</v>
      </c>
      <c r="I33" s="72">
        <f>SUM(I8:I32)</f>
        <v>9505455539</v>
      </c>
      <c r="K33" s="34"/>
    </row>
    <row r="34" spans="1:11" ht="21.75" customHeight="1" thickTop="1" x14ac:dyDescent="0.2">
      <c r="A34" s="95" t="s">
        <v>0</v>
      </c>
      <c r="B34" s="95"/>
      <c r="C34" s="95"/>
      <c r="D34" s="95"/>
      <c r="E34" s="95"/>
      <c r="F34" s="95"/>
      <c r="G34" s="95"/>
      <c r="H34" s="95"/>
      <c r="I34" s="95"/>
      <c r="K34" s="34"/>
    </row>
    <row r="35" spans="1:11" ht="21.75" customHeight="1" x14ac:dyDescent="0.2">
      <c r="A35" s="95" t="s">
        <v>289</v>
      </c>
      <c r="B35" s="95"/>
      <c r="C35" s="95"/>
      <c r="D35" s="95"/>
      <c r="E35" s="95"/>
      <c r="F35" s="95"/>
      <c r="G35" s="95"/>
      <c r="H35" s="95"/>
      <c r="I35" s="95"/>
      <c r="K35" s="34"/>
    </row>
    <row r="36" spans="1:11" ht="21.75" customHeight="1" x14ac:dyDescent="0.2">
      <c r="A36" s="95" t="s">
        <v>2</v>
      </c>
      <c r="B36" s="95"/>
      <c r="C36" s="95"/>
      <c r="D36" s="95"/>
      <c r="E36" s="95"/>
      <c r="F36" s="95"/>
      <c r="G36" s="95"/>
      <c r="H36" s="95"/>
      <c r="I36" s="95"/>
      <c r="K36" s="34"/>
    </row>
    <row r="37" spans="1:11" ht="21.75" customHeight="1" x14ac:dyDescent="0.2">
      <c r="K37" s="34"/>
    </row>
    <row r="38" spans="1:11" ht="21.75" customHeight="1" x14ac:dyDescent="0.2">
      <c r="A38" s="96" t="s">
        <v>390</v>
      </c>
      <c r="B38" s="96"/>
      <c r="C38" s="96"/>
      <c r="D38" s="96"/>
      <c r="E38" s="96"/>
      <c r="F38" s="96"/>
      <c r="G38" s="96"/>
      <c r="H38" s="96"/>
      <c r="I38" s="96"/>
      <c r="K38" s="34"/>
    </row>
    <row r="39" spans="1:11" ht="21.75" customHeight="1" x14ac:dyDescent="0.2">
      <c r="A39" s="93" t="s">
        <v>292</v>
      </c>
      <c r="B39" s="93" t="s">
        <v>306</v>
      </c>
      <c r="C39" s="93"/>
      <c r="D39" s="93"/>
      <c r="E39" s="93"/>
      <c r="F39" s="93" t="s">
        <v>307</v>
      </c>
      <c r="G39" s="93"/>
      <c r="H39" s="93"/>
      <c r="I39" s="93"/>
      <c r="K39" s="34"/>
    </row>
    <row r="40" spans="1:11" ht="45.75" customHeight="1" x14ac:dyDescent="0.2">
      <c r="A40" s="93"/>
      <c r="B40" s="11" t="s">
        <v>9</v>
      </c>
      <c r="C40" s="11" t="s">
        <v>391</v>
      </c>
      <c r="D40" s="11" t="s">
        <v>392</v>
      </c>
      <c r="E40" s="11" t="s">
        <v>393</v>
      </c>
      <c r="F40" s="11" t="s">
        <v>9</v>
      </c>
      <c r="G40" s="11" t="s">
        <v>391</v>
      </c>
      <c r="H40" s="11" t="s">
        <v>392</v>
      </c>
      <c r="I40" s="46" t="s">
        <v>393</v>
      </c>
      <c r="K40" s="34"/>
    </row>
    <row r="41" spans="1:11" ht="21.75" customHeight="1" x14ac:dyDescent="0.2">
      <c r="A41" s="29" t="s">
        <v>735</v>
      </c>
      <c r="B41" s="14">
        <f>B33</f>
        <v>445000</v>
      </c>
      <c r="C41" s="14">
        <f t="shared" ref="C41:H41" si="1">C33</f>
        <v>5266422590</v>
      </c>
      <c r="D41" s="14">
        <f t="shared" si="1"/>
        <v>3746744365</v>
      </c>
      <c r="E41" s="14">
        <f t="shared" si="1"/>
        <v>1519678225</v>
      </c>
      <c r="F41" s="14">
        <f t="shared" si="1"/>
        <v>91481935</v>
      </c>
      <c r="G41" s="14">
        <f t="shared" si="1"/>
        <v>209401002598</v>
      </c>
      <c r="H41" s="14">
        <f t="shared" si="1"/>
        <v>200851934914</v>
      </c>
      <c r="I41" s="14">
        <f>I33</f>
        <v>9505455539</v>
      </c>
      <c r="K41" s="34"/>
    </row>
    <row r="42" spans="1:11" ht="21.75" customHeight="1" x14ac:dyDescent="0.2">
      <c r="A42" s="29" t="s">
        <v>329</v>
      </c>
      <c r="B42" s="14">
        <v>0</v>
      </c>
      <c r="C42" s="14">
        <v>0</v>
      </c>
      <c r="D42" s="14">
        <v>0</v>
      </c>
      <c r="E42" s="14">
        <v>0</v>
      </c>
      <c r="F42" s="14">
        <v>2000000</v>
      </c>
      <c r="G42" s="14">
        <v>20352035764</v>
      </c>
      <c r="H42" s="14">
        <v>15825276000</v>
      </c>
      <c r="I42" s="14">
        <f>VLOOKUP(A42,'1-2'!A:U,17,0)</f>
        <v>4648578940</v>
      </c>
      <c r="K42" s="34"/>
    </row>
    <row r="43" spans="1:11" ht="21.75" customHeight="1" x14ac:dyDescent="0.2">
      <c r="A43" s="29" t="s">
        <v>330</v>
      </c>
      <c r="B43" s="14">
        <v>0</v>
      </c>
      <c r="C43" s="14">
        <v>0</v>
      </c>
      <c r="D43" s="14">
        <v>0</v>
      </c>
      <c r="E43" s="14">
        <v>0</v>
      </c>
      <c r="F43" s="14">
        <v>15803000</v>
      </c>
      <c r="G43" s="14">
        <v>11901613497</v>
      </c>
      <c r="H43" s="14">
        <v>15049195319</v>
      </c>
      <c r="I43" s="14">
        <f>VLOOKUP(A43,'1-2'!A:U,17,0)</f>
        <v>-3076343773</v>
      </c>
      <c r="K43" s="34"/>
    </row>
    <row r="44" spans="1:11" ht="21.75" customHeight="1" x14ac:dyDescent="0.2">
      <c r="A44" s="29" t="s">
        <v>53</v>
      </c>
      <c r="B44" s="14">
        <v>0</v>
      </c>
      <c r="C44" s="14">
        <v>0</v>
      </c>
      <c r="D44" s="14">
        <v>0</v>
      </c>
      <c r="E44" s="14">
        <v>0</v>
      </c>
      <c r="F44" s="14">
        <v>509717</v>
      </c>
      <c r="G44" s="14">
        <v>2523810881</v>
      </c>
      <c r="H44" s="14">
        <v>2452484924</v>
      </c>
      <c r="I44" s="14">
        <f>VLOOKUP(A44,'1-2'!A:U,17,0)</f>
        <v>86432433</v>
      </c>
      <c r="K44" s="34"/>
    </row>
    <row r="45" spans="1:11" ht="21.75" customHeight="1" x14ac:dyDescent="0.2">
      <c r="A45" s="29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54042000</v>
      </c>
      <c r="G45" s="14">
        <v>48055134851</v>
      </c>
      <c r="H45" s="14">
        <v>60816161444</v>
      </c>
      <c r="I45" s="14">
        <f>VLOOKUP(A45,'1-2'!A:U,17,0)</f>
        <v>-12473388548</v>
      </c>
      <c r="K45" s="34"/>
    </row>
    <row r="46" spans="1:11" ht="21.75" customHeight="1" x14ac:dyDescent="0.2">
      <c r="A46" s="29" t="s">
        <v>331</v>
      </c>
      <c r="B46" s="14">
        <v>0</v>
      </c>
      <c r="C46" s="14">
        <v>0</v>
      </c>
      <c r="D46" s="14">
        <v>0</v>
      </c>
      <c r="E46" s="14">
        <v>0</v>
      </c>
      <c r="F46" s="14">
        <v>13796000</v>
      </c>
      <c r="G46" s="14">
        <v>8909768926</v>
      </c>
      <c r="H46" s="14">
        <v>10310871304</v>
      </c>
      <c r="I46" s="14">
        <f>VLOOKUP(A46,'1-2'!A:U,17,0)</f>
        <v>-1347772304</v>
      </c>
      <c r="K46" s="34"/>
    </row>
    <row r="47" spans="1:11" ht="21.75" customHeight="1" x14ac:dyDescent="0.2">
      <c r="A47" s="29" t="s">
        <v>332</v>
      </c>
      <c r="B47" s="14">
        <v>0</v>
      </c>
      <c r="C47" s="14">
        <v>0</v>
      </c>
      <c r="D47" s="14">
        <v>0</v>
      </c>
      <c r="E47" s="14">
        <v>0</v>
      </c>
      <c r="F47" s="14">
        <v>430683</v>
      </c>
      <c r="G47" s="14">
        <v>2252873323</v>
      </c>
      <c r="H47" s="14">
        <v>2057486962</v>
      </c>
      <c r="I47" s="14">
        <f>VLOOKUP(A47,'1-2'!A:U,17,0)</f>
        <v>208871163</v>
      </c>
      <c r="K47" s="34"/>
    </row>
    <row r="48" spans="1:11" ht="21.75" customHeight="1" x14ac:dyDescent="0.2">
      <c r="A48" s="29" t="s">
        <v>333</v>
      </c>
      <c r="B48" s="14">
        <v>0</v>
      </c>
      <c r="C48" s="14">
        <v>0</v>
      </c>
      <c r="D48" s="14">
        <v>0</v>
      </c>
      <c r="E48" s="14">
        <v>0</v>
      </c>
      <c r="F48" s="14">
        <v>518</v>
      </c>
      <c r="G48" s="14">
        <v>3104958</v>
      </c>
      <c r="H48" s="14">
        <v>3039270</v>
      </c>
      <c r="I48" s="14">
        <f>VLOOKUP(A48,'1-2'!A:U,17,0)</f>
        <v>84270</v>
      </c>
      <c r="K48" s="34"/>
    </row>
    <row r="49" spans="1:11" ht="21.75" customHeight="1" x14ac:dyDescent="0.2">
      <c r="A49" s="29" t="s">
        <v>334</v>
      </c>
      <c r="B49" s="14">
        <v>0</v>
      </c>
      <c r="C49" s="14">
        <v>0</v>
      </c>
      <c r="D49" s="14">
        <v>0</v>
      </c>
      <c r="E49" s="14">
        <v>0</v>
      </c>
      <c r="F49" s="14">
        <v>3292781</v>
      </c>
      <c r="G49" s="14">
        <v>7748102490</v>
      </c>
      <c r="H49" s="14">
        <v>9099465289</v>
      </c>
      <c r="I49" s="14">
        <f>VLOOKUP(A49,'1-2'!A:U,17,0)</f>
        <v>-1304985822</v>
      </c>
      <c r="K49" s="34"/>
    </row>
    <row r="50" spans="1:11" ht="21.75" customHeight="1" x14ac:dyDescent="0.2">
      <c r="A50" s="29" t="s">
        <v>15</v>
      </c>
      <c r="B50" s="14">
        <v>0</v>
      </c>
      <c r="C50" s="14">
        <v>0</v>
      </c>
      <c r="D50" s="14">
        <v>0</v>
      </c>
      <c r="E50" s="14">
        <v>0</v>
      </c>
      <c r="F50" s="14">
        <v>4001000</v>
      </c>
      <c r="G50" s="14">
        <v>23526101585</v>
      </c>
      <c r="H50" s="14">
        <v>31285437406</v>
      </c>
      <c r="I50" s="14">
        <f>VLOOKUP(A50,'1-2'!A:U,17,0)</f>
        <v>-7618517986</v>
      </c>
      <c r="K50" s="34"/>
    </row>
    <row r="51" spans="1:11" ht="21.75" customHeight="1" x14ac:dyDescent="0.2">
      <c r="A51" s="29" t="s">
        <v>41</v>
      </c>
      <c r="B51" s="14">
        <v>0</v>
      </c>
      <c r="C51" s="14">
        <v>0</v>
      </c>
      <c r="D51" s="14">
        <v>0</v>
      </c>
      <c r="E51" s="14">
        <v>0</v>
      </c>
      <c r="F51" s="14">
        <v>77520000</v>
      </c>
      <c r="G51" s="14">
        <v>112754015604</v>
      </c>
      <c r="H51" s="14">
        <v>94641055430</v>
      </c>
      <c r="I51" s="14">
        <f>VLOOKUP(A51,'1-2'!A:U,17,0)</f>
        <v>18787860442</v>
      </c>
      <c r="K51" s="34"/>
    </row>
    <row r="52" spans="1:11" ht="21.75" customHeight="1" x14ac:dyDescent="0.2">
      <c r="A52" s="29" t="s">
        <v>49</v>
      </c>
      <c r="B52" s="14">
        <v>0</v>
      </c>
      <c r="C52" s="14">
        <v>0</v>
      </c>
      <c r="D52" s="14">
        <v>0</v>
      </c>
      <c r="E52" s="14">
        <v>0</v>
      </c>
      <c r="F52" s="14">
        <v>129088000</v>
      </c>
      <c r="G52" s="14">
        <v>334454390505</v>
      </c>
      <c r="H52" s="14">
        <v>302423214534</v>
      </c>
      <c r="I52" s="14">
        <f>VLOOKUP(A52,'1-2'!A:U,17,0)</f>
        <v>34033087517</v>
      </c>
      <c r="K52" s="34"/>
    </row>
    <row r="53" spans="1:11" ht="21.75" customHeight="1" x14ac:dyDescent="0.2">
      <c r="A53" s="29" t="s">
        <v>336</v>
      </c>
      <c r="B53" s="14">
        <v>0</v>
      </c>
      <c r="C53" s="14">
        <v>0</v>
      </c>
      <c r="D53" s="14">
        <v>0</v>
      </c>
      <c r="E53" s="14">
        <v>0</v>
      </c>
      <c r="F53" s="14">
        <v>3299000</v>
      </c>
      <c r="G53" s="14">
        <v>24893037270</v>
      </c>
      <c r="H53" s="14">
        <v>34171045299</v>
      </c>
      <c r="I53" s="14">
        <f>VLOOKUP(A53,'1-2'!A:U,17,0)</f>
        <v>-9129008359</v>
      </c>
      <c r="K53" s="34"/>
    </row>
    <row r="54" spans="1:11" ht="21.75" customHeight="1" x14ac:dyDescent="0.2">
      <c r="A54" s="29" t="s">
        <v>337</v>
      </c>
      <c r="B54" s="14">
        <v>0</v>
      </c>
      <c r="C54" s="14">
        <v>0</v>
      </c>
      <c r="D54" s="14">
        <v>0</v>
      </c>
      <c r="E54" s="14">
        <v>0</v>
      </c>
      <c r="F54" s="14">
        <v>1</v>
      </c>
      <c r="G54" s="14">
        <v>1</v>
      </c>
      <c r="H54" s="14">
        <v>4256</v>
      </c>
      <c r="I54" s="14">
        <f>VLOOKUP(A54,'1-2'!A:U,17,0)</f>
        <v>-4255</v>
      </c>
      <c r="K54" s="34"/>
    </row>
    <row r="55" spans="1:11" ht="21.75" customHeight="1" x14ac:dyDescent="0.2">
      <c r="A55" s="29" t="s">
        <v>262</v>
      </c>
      <c r="B55" s="14">
        <v>150000</v>
      </c>
      <c r="C55" s="14">
        <v>149972812500</v>
      </c>
      <c r="D55" s="14">
        <v>150025656885</v>
      </c>
      <c r="E55" s="14">
        <v>-25656885</v>
      </c>
      <c r="F55" s="14">
        <v>620000</v>
      </c>
      <c r="G55" s="14">
        <v>602816830626</v>
      </c>
      <c r="H55" s="14">
        <v>620106048469</v>
      </c>
      <c r="I55" s="14">
        <v>1448496986</v>
      </c>
      <c r="K55" s="34"/>
    </row>
    <row r="56" spans="1:11" ht="21.75" customHeight="1" x14ac:dyDescent="0.2">
      <c r="A56" s="29" t="s">
        <v>346</v>
      </c>
      <c r="B56" s="14">
        <v>0</v>
      </c>
      <c r="C56" s="14">
        <v>0</v>
      </c>
      <c r="D56" s="14">
        <v>0</v>
      </c>
      <c r="E56" s="14">
        <v>0</v>
      </c>
      <c r="F56" s="14">
        <v>650000</v>
      </c>
      <c r="G56" s="14">
        <v>649882187500</v>
      </c>
      <c r="H56" s="14">
        <v>631952950000</v>
      </c>
      <c r="I56" s="14">
        <v>18047050000</v>
      </c>
      <c r="K56" s="34"/>
    </row>
    <row r="57" spans="1:11" ht="21.75" customHeight="1" x14ac:dyDescent="0.2">
      <c r="A57" s="29" t="s">
        <v>347</v>
      </c>
      <c r="B57" s="14">
        <v>0</v>
      </c>
      <c r="C57" s="14">
        <v>0</v>
      </c>
      <c r="D57" s="14">
        <v>0</v>
      </c>
      <c r="E57" s="14">
        <v>0</v>
      </c>
      <c r="F57" s="14">
        <v>400000</v>
      </c>
      <c r="G57" s="14">
        <v>399980000000</v>
      </c>
      <c r="H57" s="14">
        <v>399927500000</v>
      </c>
      <c r="I57" s="14">
        <v>72500000</v>
      </c>
      <c r="K57" s="34"/>
    </row>
    <row r="58" spans="1:11" ht="21.75" customHeight="1" x14ac:dyDescent="0.2">
      <c r="A58" s="20" t="s">
        <v>258</v>
      </c>
      <c r="B58" s="15">
        <v>0</v>
      </c>
      <c r="C58" s="15">
        <v>0</v>
      </c>
      <c r="D58" s="15">
        <v>0</v>
      </c>
      <c r="E58" s="15">
        <v>0</v>
      </c>
      <c r="F58" s="15">
        <v>170000</v>
      </c>
      <c r="G58" s="15">
        <v>169969187500</v>
      </c>
      <c r="H58" s="15">
        <v>170030812500</v>
      </c>
      <c r="I58" s="14">
        <v>-30812500</v>
      </c>
      <c r="K58" s="34"/>
    </row>
    <row r="59" spans="1:11" ht="21.75" customHeight="1" thickBot="1" x14ac:dyDescent="0.25">
      <c r="A59" s="8" t="s">
        <v>74</v>
      </c>
      <c r="B59" s="17">
        <f t="shared" ref="B59:H59" si="2">SUM(B41:B58)</f>
        <v>595000</v>
      </c>
      <c r="C59" s="17">
        <f t="shared" si="2"/>
        <v>155239235090</v>
      </c>
      <c r="D59" s="17">
        <f t="shared" si="2"/>
        <v>153772401250</v>
      </c>
      <c r="E59" s="17">
        <f t="shared" si="2"/>
        <v>1494021340</v>
      </c>
      <c r="F59" s="17">
        <f t="shared" si="2"/>
        <v>397104635</v>
      </c>
      <c r="G59" s="17">
        <f t="shared" si="2"/>
        <v>2629423197879</v>
      </c>
      <c r="H59" s="17">
        <f t="shared" si="2"/>
        <v>2601003983320</v>
      </c>
      <c r="I59" s="17">
        <f>SUM(I41:I58)</f>
        <v>51857583743</v>
      </c>
    </row>
    <row r="60" spans="1:11" ht="13.5" thickTop="1" x14ac:dyDescent="0.2">
      <c r="I60" s="84"/>
    </row>
    <row r="61" spans="1:11" x14ac:dyDescent="0.2">
      <c r="I61" s="84"/>
    </row>
    <row r="62" spans="1:11" x14ac:dyDescent="0.2">
      <c r="D62" s="34"/>
      <c r="E62" s="34"/>
      <c r="I62" s="84"/>
    </row>
    <row r="63" spans="1:11" x14ac:dyDescent="0.2">
      <c r="E63" s="34"/>
      <c r="I63" s="84"/>
    </row>
    <row r="64" spans="1:11" x14ac:dyDescent="0.2">
      <c r="E64" s="34"/>
    </row>
  </sheetData>
  <mergeCells count="14">
    <mergeCell ref="A1:I1"/>
    <mergeCell ref="A2:I2"/>
    <mergeCell ref="A3:I3"/>
    <mergeCell ref="A5:I5"/>
    <mergeCell ref="A6:A7"/>
    <mergeCell ref="B6:E6"/>
    <mergeCell ref="F6:I6"/>
    <mergeCell ref="A34:I34"/>
    <mergeCell ref="A35:I35"/>
    <mergeCell ref="A36:I36"/>
    <mergeCell ref="A38:I38"/>
    <mergeCell ref="A39:A40"/>
    <mergeCell ref="B39:E39"/>
    <mergeCell ref="F39:I39"/>
  </mergeCells>
  <pageMargins left="0.39" right="0.39" top="0.39" bottom="0.39" header="0" footer="0"/>
  <pageSetup scale="7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594"/>
  <sheetViews>
    <sheetView rightToLeft="1" view="pageBreakPreview" topLeftCell="A585" zoomScaleNormal="100" zoomScaleSheetLayoutView="100" workbookViewId="0">
      <selection activeCell="M588" sqref="L588:M593"/>
    </sheetView>
  </sheetViews>
  <sheetFormatPr defaultRowHeight="12.75" x14ac:dyDescent="0.2"/>
  <cols>
    <col min="1" max="1" width="34.140625" customWidth="1"/>
    <col min="2" max="2" width="12.28515625" bestFit="1" customWidth="1"/>
    <col min="3" max="3" width="10.5703125" bestFit="1" customWidth="1"/>
    <col min="4" max="4" width="17.85546875" bestFit="1" customWidth="1"/>
    <col min="5" max="5" width="16.85546875" bestFit="1" customWidth="1"/>
    <col min="6" max="6" width="17.85546875" bestFit="1" customWidth="1"/>
    <col min="7" max="7" width="13.42578125" bestFit="1" customWidth="1"/>
    <col min="8" max="8" width="14.42578125" bestFit="1" customWidth="1"/>
    <col min="9" max="9" width="17.42578125" bestFit="1" customWidth="1"/>
    <col min="10" max="10" width="15.85546875" bestFit="1" customWidth="1"/>
    <col min="11" max="11" width="16.7109375" bestFit="1" customWidth="1"/>
    <col min="12" max="12" width="16.5703125" bestFit="1" customWidth="1"/>
  </cols>
  <sheetData>
    <row r="1" spans="1:11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1.75" customHeight="1" x14ac:dyDescent="0.2">
      <c r="A2" s="95" t="s">
        <v>289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26.25" customHeight="1" x14ac:dyDescent="0.2"/>
    <row r="5" spans="1:11" ht="14.45" customHeight="1" x14ac:dyDescent="0.2">
      <c r="A5" s="117" t="s">
        <v>394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ht="14.45" customHeight="1" x14ac:dyDescent="0.2">
      <c r="B6" s="116" t="s">
        <v>306</v>
      </c>
      <c r="C6" s="116"/>
      <c r="D6" s="116"/>
      <c r="E6" s="116"/>
      <c r="F6" s="116"/>
      <c r="G6" s="116"/>
      <c r="H6" s="116"/>
      <c r="I6" s="116"/>
      <c r="J6" s="116"/>
      <c r="K6" s="2" t="s">
        <v>307</v>
      </c>
    </row>
    <row r="7" spans="1:11" ht="29.1" customHeight="1" x14ac:dyDescent="0.2">
      <c r="A7" s="2" t="s">
        <v>395</v>
      </c>
      <c r="B7" s="11" t="s">
        <v>9</v>
      </c>
      <c r="C7" s="11" t="s">
        <v>78</v>
      </c>
      <c r="D7" s="11" t="s">
        <v>396</v>
      </c>
      <c r="E7" s="11" t="s">
        <v>397</v>
      </c>
      <c r="F7" s="11" t="s">
        <v>398</v>
      </c>
      <c r="G7" s="11" t="s">
        <v>399</v>
      </c>
      <c r="H7" s="11" t="s">
        <v>400</v>
      </c>
      <c r="I7" s="11" t="s">
        <v>401</v>
      </c>
      <c r="J7" s="11" t="s">
        <v>402</v>
      </c>
      <c r="K7" s="11" t="s">
        <v>402</v>
      </c>
    </row>
    <row r="8" spans="1:11" ht="21.75" customHeight="1" x14ac:dyDescent="0.2">
      <c r="A8" s="5" t="s">
        <v>579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407106338</v>
      </c>
    </row>
    <row r="9" spans="1:11" ht="21.75" customHeight="1" x14ac:dyDescent="0.2">
      <c r="A9" s="6" t="s">
        <v>582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-4814840171</v>
      </c>
    </row>
    <row r="10" spans="1:11" ht="21.75" customHeight="1" x14ac:dyDescent="0.2">
      <c r="A10" s="6" t="s">
        <v>723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-1557318896</v>
      </c>
    </row>
    <row r="11" spans="1:11" ht="21.75" customHeight="1" x14ac:dyDescent="0.2">
      <c r="A11" s="6" t="s">
        <v>583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137308000</v>
      </c>
    </row>
    <row r="12" spans="1:11" ht="21.75" customHeight="1" x14ac:dyDescent="0.2">
      <c r="A12" s="6" t="s">
        <v>18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10525444917</v>
      </c>
    </row>
    <row r="13" spans="1:11" ht="21.75" customHeight="1" x14ac:dyDescent="0.2">
      <c r="A13" s="6" t="s">
        <v>19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79962527</v>
      </c>
    </row>
    <row r="14" spans="1:11" ht="21.75" customHeight="1" x14ac:dyDescent="0.2">
      <c r="A14" s="6" t="s">
        <v>576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264668426</v>
      </c>
    </row>
    <row r="15" spans="1:11" ht="21.75" customHeight="1" x14ac:dyDescent="0.2">
      <c r="A15" s="6" t="s">
        <v>577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1718098</v>
      </c>
    </row>
    <row r="16" spans="1:11" ht="21.75" customHeight="1" x14ac:dyDescent="0.2">
      <c r="A16" s="6" t="s">
        <v>569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-1506465200</v>
      </c>
    </row>
    <row r="17" spans="1:11" ht="21.75" customHeight="1" x14ac:dyDescent="0.2">
      <c r="A17" s="6" t="s">
        <v>578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146227000</v>
      </c>
    </row>
    <row r="18" spans="1:11" ht="21.75" customHeight="1" x14ac:dyDescent="0.2">
      <c r="A18" s="6" t="s">
        <v>646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522833638</v>
      </c>
    </row>
    <row r="19" spans="1:11" ht="21.75" customHeight="1" x14ac:dyDescent="0.2">
      <c r="A19" s="6" t="s">
        <v>697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-4063073773</v>
      </c>
    </row>
    <row r="20" spans="1:11" ht="21.75" customHeight="1" x14ac:dyDescent="0.2">
      <c r="A20" s="6" t="s">
        <v>739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spans="1:11" ht="21.75" customHeight="1" x14ac:dyDescent="0.2">
      <c r="A21" s="6" t="s">
        <v>740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</row>
    <row r="22" spans="1:11" ht="21.75" customHeight="1" x14ac:dyDescent="0.2">
      <c r="A22" s="6" t="s">
        <v>479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232824</v>
      </c>
    </row>
    <row r="23" spans="1:11" ht="21.75" customHeight="1" x14ac:dyDescent="0.2">
      <c r="A23" s="6" t="s">
        <v>431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-157032977</v>
      </c>
    </row>
    <row r="24" spans="1:11" ht="21.75" customHeight="1" x14ac:dyDescent="0.2">
      <c r="A24" s="6" t="s">
        <v>183</v>
      </c>
      <c r="B24" s="14">
        <v>976000</v>
      </c>
      <c r="C24" s="14">
        <v>4871</v>
      </c>
      <c r="D24" s="14">
        <v>4754096000</v>
      </c>
      <c r="E24" s="14">
        <v>484750000</v>
      </c>
      <c r="F24" s="14">
        <v>0</v>
      </c>
      <c r="G24" s="14">
        <v>1224172</v>
      </c>
      <c r="H24" s="14">
        <v>0</v>
      </c>
      <c r="I24" s="14">
        <v>124814</v>
      </c>
      <c r="J24" s="14">
        <v>-4270570172</v>
      </c>
      <c r="K24" s="14">
        <v>-4270570172</v>
      </c>
    </row>
    <row r="25" spans="1:11" ht="21.75" customHeight="1" x14ac:dyDescent="0.2">
      <c r="A25" s="6" t="s">
        <v>430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-7841980</v>
      </c>
    </row>
    <row r="26" spans="1:11" ht="21.75" customHeight="1" x14ac:dyDescent="0.2">
      <c r="A26" s="6" t="s">
        <v>741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</row>
    <row r="27" spans="1:11" ht="21.75" customHeight="1" x14ac:dyDescent="0.2">
      <c r="A27" s="6" t="s">
        <v>742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</row>
    <row r="28" spans="1:11" ht="21.75" customHeight="1" x14ac:dyDescent="0.2">
      <c r="A28" s="6" t="s">
        <v>439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9745918</v>
      </c>
    </row>
    <row r="29" spans="1:11" ht="21.75" customHeight="1" x14ac:dyDescent="0.2">
      <c r="A29" s="6" t="s">
        <v>743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</row>
    <row r="30" spans="1:11" ht="21.75" customHeight="1" x14ac:dyDescent="0.2">
      <c r="A30" s="6" t="s">
        <v>440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30928449</v>
      </c>
    </row>
    <row r="31" spans="1:11" ht="21.75" customHeight="1" x14ac:dyDescent="0.2">
      <c r="A31" s="6" t="s">
        <v>441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96876</v>
      </c>
    </row>
    <row r="32" spans="1:11" ht="21.75" customHeight="1" x14ac:dyDescent="0.2">
      <c r="A32" s="6" t="s">
        <v>423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534819068</v>
      </c>
    </row>
    <row r="33" spans="1:11" ht="21.75" customHeight="1" x14ac:dyDescent="0.2">
      <c r="A33" s="6" t="s">
        <v>572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49820000</v>
      </c>
    </row>
    <row r="34" spans="1:11" ht="21.75" customHeight="1" x14ac:dyDescent="0.2">
      <c r="A34" s="6" t="s">
        <v>420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61544149</v>
      </c>
    </row>
    <row r="35" spans="1:11" ht="21.75" customHeight="1" x14ac:dyDescent="0.2">
      <c r="A35" s="6" t="s">
        <v>421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980748</v>
      </c>
    </row>
    <row r="36" spans="1:11" ht="21.75" customHeight="1" thickBot="1" x14ac:dyDescent="0.25">
      <c r="A36" s="6" t="s">
        <v>734</v>
      </c>
      <c r="B36" s="72">
        <f t="shared" ref="B36:K36" si="0">SUM(B8:B35)</f>
        <v>976000</v>
      </c>
      <c r="C36" s="72">
        <f t="shared" si="0"/>
        <v>4871</v>
      </c>
      <c r="D36" s="72">
        <f t="shared" si="0"/>
        <v>4754096000</v>
      </c>
      <c r="E36" s="72">
        <f t="shared" si="0"/>
        <v>484750000</v>
      </c>
      <c r="F36" s="72">
        <f t="shared" si="0"/>
        <v>0</v>
      </c>
      <c r="G36" s="72">
        <f t="shared" si="0"/>
        <v>1224172</v>
      </c>
      <c r="H36" s="72">
        <f t="shared" si="0"/>
        <v>0</v>
      </c>
      <c r="I36" s="72">
        <f t="shared" si="0"/>
        <v>124814</v>
      </c>
      <c r="J36" s="72">
        <f t="shared" si="0"/>
        <v>-4270570172</v>
      </c>
      <c r="K36" s="72">
        <f t="shared" si="0"/>
        <v>-3603706193</v>
      </c>
    </row>
    <row r="37" spans="1:11" ht="21.75" customHeight="1" thickTop="1" x14ac:dyDescent="0.2">
      <c r="A37" s="95" t="s">
        <v>0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21.75" customHeight="1" x14ac:dyDescent="0.2">
      <c r="A38" s="95" t="s">
        <v>289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21.75" customHeight="1" x14ac:dyDescent="0.2">
      <c r="A39" s="95" t="s">
        <v>2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21.75" customHeight="1" x14ac:dyDescent="0.2"/>
    <row r="41" spans="1:11" ht="21.75" customHeight="1" x14ac:dyDescent="0.2">
      <c r="A41" s="117" t="s">
        <v>394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</row>
    <row r="42" spans="1:11" ht="21.75" customHeight="1" x14ac:dyDescent="0.2">
      <c r="B42" s="116" t="s">
        <v>306</v>
      </c>
      <c r="C42" s="116"/>
      <c r="D42" s="116"/>
      <c r="E42" s="116"/>
      <c r="F42" s="116"/>
      <c r="G42" s="116"/>
      <c r="H42" s="116"/>
      <c r="I42" s="116"/>
      <c r="J42" s="116"/>
      <c r="K42" s="2" t="s">
        <v>307</v>
      </c>
    </row>
    <row r="43" spans="1:11" ht="21.75" customHeight="1" x14ac:dyDescent="0.2">
      <c r="A43" s="2" t="s">
        <v>395</v>
      </c>
      <c r="B43" s="11" t="s">
        <v>9</v>
      </c>
      <c r="C43" s="11" t="s">
        <v>78</v>
      </c>
      <c r="D43" s="11" t="s">
        <v>396</v>
      </c>
      <c r="E43" s="11" t="s">
        <v>397</v>
      </c>
      <c r="F43" s="11" t="s">
        <v>398</v>
      </c>
      <c r="G43" s="11" t="s">
        <v>399</v>
      </c>
      <c r="H43" s="11" t="s">
        <v>400</v>
      </c>
      <c r="I43" s="11" t="s">
        <v>401</v>
      </c>
      <c r="J43" s="11" t="s">
        <v>402</v>
      </c>
      <c r="K43" s="11" t="s">
        <v>402</v>
      </c>
    </row>
    <row r="44" spans="1:11" ht="21.75" customHeight="1" x14ac:dyDescent="0.2">
      <c r="A44" s="6" t="s">
        <v>735</v>
      </c>
      <c r="B44" s="14">
        <f>B36</f>
        <v>976000</v>
      </c>
      <c r="C44" s="14">
        <f t="shared" ref="C44:K44" si="1">C36</f>
        <v>4871</v>
      </c>
      <c r="D44" s="14">
        <f t="shared" si="1"/>
        <v>4754096000</v>
      </c>
      <c r="E44" s="14">
        <f t="shared" si="1"/>
        <v>484750000</v>
      </c>
      <c r="F44" s="14">
        <f t="shared" si="1"/>
        <v>0</v>
      </c>
      <c r="G44" s="14">
        <f t="shared" si="1"/>
        <v>1224172</v>
      </c>
      <c r="H44" s="14">
        <f t="shared" si="1"/>
        <v>0</v>
      </c>
      <c r="I44" s="14">
        <f t="shared" si="1"/>
        <v>124814</v>
      </c>
      <c r="J44" s="14">
        <f t="shared" si="1"/>
        <v>-4270570172</v>
      </c>
      <c r="K44" s="14">
        <f t="shared" si="1"/>
        <v>-3603706193</v>
      </c>
    </row>
    <row r="45" spans="1:11" ht="21.75" customHeight="1" x14ac:dyDescent="0.2">
      <c r="A45" s="6" t="s">
        <v>422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36536756</v>
      </c>
    </row>
    <row r="46" spans="1:11" ht="21.75" customHeight="1" x14ac:dyDescent="0.2">
      <c r="A46" s="6" t="s">
        <v>638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357233</v>
      </c>
    </row>
    <row r="47" spans="1:11" ht="21.75" customHeight="1" x14ac:dyDescent="0.2">
      <c r="A47" s="6" t="s">
        <v>639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-70431</v>
      </c>
    </row>
    <row r="48" spans="1:11" ht="21.75" customHeight="1" x14ac:dyDescent="0.2">
      <c r="A48" s="6" t="s">
        <v>678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-40882152</v>
      </c>
    </row>
    <row r="49" spans="1:11" ht="21.75" customHeight="1" x14ac:dyDescent="0.2">
      <c r="A49" s="6" t="s">
        <v>504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900298759</v>
      </c>
    </row>
    <row r="50" spans="1:11" ht="21.75" customHeight="1" x14ac:dyDescent="0.2">
      <c r="A50" s="6" t="s">
        <v>640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357233</v>
      </c>
    </row>
    <row r="51" spans="1:11" ht="21.75" customHeight="1" x14ac:dyDescent="0.2">
      <c r="A51" s="6" t="s">
        <v>641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8478811</v>
      </c>
    </row>
    <row r="52" spans="1:11" ht="21.75" customHeight="1" x14ac:dyDescent="0.2">
      <c r="A52" s="6" t="s">
        <v>679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-192772</v>
      </c>
    </row>
    <row r="53" spans="1:11" ht="21.75" customHeight="1" x14ac:dyDescent="0.2">
      <c r="A53" s="6" t="s">
        <v>505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1943094173</v>
      </c>
    </row>
    <row r="54" spans="1:11" ht="21.75" customHeight="1" x14ac:dyDescent="0.2">
      <c r="A54" s="6" t="s">
        <v>628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2439834474</v>
      </c>
    </row>
    <row r="55" spans="1:11" ht="21.75" customHeight="1" x14ac:dyDescent="0.2">
      <c r="A55" s="6" t="s">
        <v>633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-5841124526</v>
      </c>
    </row>
    <row r="56" spans="1:11" ht="21.75" customHeight="1" x14ac:dyDescent="0.2">
      <c r="A56" s="6" t="s">
        <v>642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-12846853812</v>
      </c>
    </row>
    <row r="57" spans="1:11" ht="21.75" customHeight="1" x14ac:dyDescent="0.2">
      <c r="A57" s="6" t="s">
        <v>680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-5751836730</v>
      </c>
    </row>
    <row r="58" spans="1:11" ht="21.75" customHeight="1" x14ac:dyDescent="0.2">
      <c r="A58" s="6" t="s">
        <v>218</v>
      </c>
      <c r="B58" s="14">
        <v>1843000</v>
      </c>
      <c r="C58" s="14">
        <v>2930</v>
      </c>
      <c r="D58" s="14">
        <v>3511470000</v>
      </c>
      <c r="E58" s="14">
        <v>193320000</v>
      </c>
      <c r="F58" s="14">
        <v>3460274526</v>
      </c>
      <c r="G58" s="14">
        <v>1692180</v>
      </c>
      <c r="H58" s="14">
        <v>16247000</v>
      </c>
      <c r="I58" s="14">
        <v>149316</v>
      </c>
      <c r="J58" s="14">
        <v>-297563706</v>
      </c>
      <c r="K58" s="14">
        <v>-279692006</v>
      </c>
    </row>
    <row r="59" spans="1:11" ht="21.75" customHeight="1" x14ac:dyDescent="0.2">
      <c r="A59" s="6" t="s">
        <v>506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6979688551</v>
      </c>
    </row>
    <row r="60" spans="1:11" ht="21.75" customHeight="1" x14ac:dyDescent="0.2">
      <c r="A60" s="6" t="s">
        <v>629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22390776496</v>
      </c>
    </row>
    <row r="61" spans="1:11" ht="21.75" customHeight="1" x14ac:dyDescent="0.2">
      <c r="A61" s="6" t="s">
        <v>634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5723640855</v>
      </c>
    </row>
    <row r="62" spans="1:11" ht="21.75" customHeight="1" x14ac:dyDescent="0.2">
      <c r="A62" s="6" t="s">
        <v>636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11229706892</v>
      </c>
    </row>
    <row r="63" spans="1:11" ht="21.75" customHeight="1" x14ac:dyDescent="0.2">
      <c r="A63" s="6" t="s">
        <v>643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4673488897</v>
      </c>
    </row>
    <row r="64" spans="1:11" ht="21.75" customHeight="1" x14ac:dyDescent="0.2">
      <c r="A64" s="6" t="s">
        <v>681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-2980321221</v>
      </c>
    </row>
    <row r="65" spans="1:11" ht="21.75" customHeight="1" x14ac:dyDescent="0.2">
      <c r="A65" s="6" t="s">
        <v>163</v>
      </c>
      <c r="B65" s="14">
        <v>28866000</v>
      </c>
      <c r="C65" s="14">
        <v>2400</v>
      </c>
      <c r="D65" s="14">
        <v>68844000000</v>
      </c>
      <c r="E65" s="14">
        <v>3430135000</v>
      </c>
      <c r="F65" s="14">
        <v>67202420317</v>
      </c>
      <c r="G65" s="14">
        <v>34422000</v>
      </c>
      <c r="H65" s="14">
        <v>344220000</v>
      </c>
      <c r="I65" s="14">
        <v>1766190</v>
      </c>
      <c r="J65" s="14">
        <v>4693072683</v>
      </c>
      <c r="K65" s="14">
        <v>5071714683</v>
      </c>
    </row>
    <row r="66" spans="1:11" ht="21.75" customHeight="1" x14ac:dyDescent="0.2">
      <c r="A66" s="6" t="s">
        <v>507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16444938642</v>
      </c>
    </row>
    <row r="67" spans="1:11" ht="21.75" customHeight="1" x14ac:dyDescent="0.2">
      <c r="A67" s="6" t="s">
        <v>630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16555509658</v>
      </c>
    </row>
    <row r="68" spans="1:11" ht="21.75" customHeight="1" x14ac:dyDescent="0.2">
      <c r="A68" s="6" t="s">
        <v>635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42321000</v>
      </c>
    </row>
    <row r="69" spans="1:11" ht="21.75" customHeight="1" x14ac:dyDescent="0.2">
      <c r="A69" s="6" t="s">
        <v>637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3870078259</v>
      </c>
    </row>
    <row r="70" spans="1:11" ht="21.75" customHeight="1" x14ac:dyDescent="0.2">
      <c r="A70" s="6" t="s">
        <v>644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2141071056</v>
      </c>
    </row>
    <row r="71" spans="1:11" ht="21.75" customHeight="1" x14ac:dyDescent="0.2">
      <c r="A71" s="6" t="s">
        <v>682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-2334873624</v>
      </c>
    </row>
    <row r="72" spans="1:11" ht="21.75" customHeight="1" thickBot="1" x14ac:dyDescent="0.25">
      <c r="A72" s="6" t="s">
        <v>734</v>
      </c>
      <c r="B72" s="72">
        <f t="shared" ref="B72:K72" si="2">SUM(B44:B71)</f>
        <v>31685000</v>
      </c>
      <c r="C72" s="72">
        <f t="shared" si="2"/>
        <v>10201</v>
      </c>
      <c r="D72" s="72">
        <f t="shared" si="2"/>
        <v>77109566000</v>
      </c>
      <c r="E72" s="72">
        <f t="shared" si="2"/>
        <v>4108205000</v>
      </c>
      <c r="F72" s="72">
        <f t="shared" si="2"/>
        <v>70662694843</v>
      </c>
      <c r="G72" s="72">
        <f t="shared" si="2"/>
        <v>37338352</v>
      </c>
      <c r="H72" s="72">
        <f t="shared" si="2"/>
        <v>360467000</v>
      </c>
      <c r="I72" s="72">
        <f t="shared" si="2"/>
        <v>2040320</v>
      </c>
      <c r="J72" s="72">
        <f t="shared" si="2"/>
        <v>124938805</v>
      </c>
      <c r="K72" s="72">
        <f t="shared" si="2"/>
        <v>66772338961</v>
      </c>
    </row>
    <row r="73" spans="1:11" ht="21.75" customHeight="1" thickTop="1" x14ac:dyDescent="0.2">
      <c r="A73" s="95" t="s">
        <v>0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21.75" customHeight="1" x14ac:dyDescent="0.2">
      <c r="A74" s="95" t="s">
        <v>289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21.75" customHeight="1" x14ac:dyDescent="0.2">
      <c r="A75" s="95" t="s">
        <v>2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21.75" customHeight="1" x14ac:dyDescent="0.2"/>
    <row r="77" spans="1:11" ht="21.75" customHeight="1" x14ac:dyDescent="0.2">
      <c r="A77" s="117" t="s">
        <v>394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</row>
    <row r="78" spans="1:11" ht="21.75" customHeight="1" x14ac:dyDescent="0.2">
      <c r="B78" s="116" t="s">
        <v>306</v>
      </c>
      <c r="C78" s="116"/>
      <c r="D78" s="116"/>
      <c r="E78" s="116"/>
      <c r="F78" s="116"/>
      <c r="G78" s="116"/>
      <c r="H78" s="116"/>
      <c r="I78" s="116"/>
      <c r="J78" s="116"/>
      <c r="K78" s="2" t="s">
        <v>307</v>
      </c>
    </row>
    <row r="79" spans="1:11" ht="21.75" customHeight="1" x14ac:dyDescent="0.2">
      <c r="A79" s="2" t="s">
        <v>395</v>
      </c>
      <c r="B79" s="11" t="s">
        <v>9</v>
      </c>
      <c r="C79" s="11" t="s">
        <v>78</v>
      </c>
      <c r="D79" s="11" t="s">
        <v>396</v>
      </c>
      <c r="E79" s="11" t="s">
        <v>397</v>
      </c>
      <c r="F79" s="11" t="s">
        <v>398</v>
      </c>
      <c r="G79" s="11" t="s">
        <v>399</v>
      </c>
      <c r="H79" s="11" t="s">
        <v>400</v>
      </c>
      <c r="I79" s="11" t="s">
        <v>401</v>
      </c>
      <c r="J79" s="11" t="s">
        <v>402</v>
      </c>
      <c r="K79" s="11" t="s">
        <v>402</v>
      </c>
    </row>
    <row r="80" spans="1:11" ht="21.75" customHeight="1" x14ac:dyDescent="0.2">
      <c r="A80" s="6" t="s">
        <v>735</v>
      </c>
      <c r="B80" s="14">
        <f>B72</f>
        <v>31685000</v>
      </c>
      <c r="C80" s="14">
        <f t="shared" ref="C80:K80" si="3">C72</f>
        <v>10201</v>
      </c>
      <c r="D80" s="14">
        <f t="shared" si="3"/>
        <v>77109566000</v>
      </c>
      <c r="E80" s="14">
        <f t="shared" si="3"/>
        <v>4108205000</v>
      </c>
      <c r="F80" s="14">
        <f t="shared" si="3"/>
        <v>70662694843</v>
      </c>
      <c r="G80" s="14">
        <f t="shared" si="3"/>
        <v>37338352</v>
      </c>
      <c r="H80" s="14">
        <f t="shared" si="3"/>
        <v>360467000</v>
      </c>
      <c r="I80" s="14">
        <f t="shared" si="3"/>
        <v>2040320</v>
      </c>
      <c r="J80" s="14">
        <f t="shared" si="3"/>
        <v>124938805</v>
      </c>
      <c r="K80" s="14">
        <f t="shared" si="3"/>
        <v>66772338961</v>
      </c>
    </row>
    <row r="81" spans="1:11" ht="21.75" customHeight="1" x14ac:dyDescent="0.2">
      <c r="A81" s="6" t="s">
        <v>61</v>
      </c>
      <c r="B81" s="14">
        <v>2946000</v>
      </c>
      <c r="C81" s="14">
        <v>2942.9115999999999</v>
      </c>
      <c r="D81" s="14">
        <v>4163370068.4000001</v>
      </c>
      <c r="E81" s="14">
        <v>385841817</v>
      </c>
      <c r="F81" s="14">
        <v>4120172100</v>
      </c>
      <c r="G81" s="14">
        <v>1952871</v>
      </c>
      <c r="H81" s="14">
        <v>0</v>
      </c>
      <c r="I81" s="14">
        <v>282218</v>
      </c>
      <c r="J81" s="14">
        <v>340690977.60000002</v>
      </c>
      <c r="K81" s="14">
        <v>-247943241</v>
      </c>
    </row>
    <row r="82" spans="1:11" ht="21.75" customHeight="1" x14ac:dyDescent="0.2">
      <c r="A82" s="6" t="s">
        <v>511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69706371</v>
      </c>
    </row>
    <row r="83" spans="1:11" ht="21.75" customHeight="1" x14ac:dyDescent="0.2">
      <c r="A83" s="6" t="s">
        <v>631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20194880</v>
      </c>
    </row>
    <row r="84" spans="1:11" ht="21.75" customHeight="1" x14ac:dyDescent="0.2">
      <c r="A84" s="6" t="s">
        <v>683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-200367293</v>
      </c>
    </row>
    <row r="85" spans="1:11" ht="21.75" customHeight="1" x14ac:dyDescent="0.2">
      <c r="A85" s="6" t="s">
        <v>713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13824822</v>
      </c>
    </row>
    <row r="86" spans="1:11" ht="21.75" customHeight="1" x14ac:dyDescent="0.2">
      <c r="A86" s="6" t="s">
        <v>632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229223854</v>
      </c>
    </row>
    <row r="87" spans="1:11" ht="21.75" customHeight="1" x14ac:dyDescent="0.2">
      <c r="A87" s="6" t="s">
        <v>95</v>
      </c>
      <c r="B87" s="14">
        <v>13033000</v>
      </c>
      <c r="C87" s="14">
        <v>0</v>
      </c>
      <c r="D87" s="14">
        <v>0</v>
      </c>
      <c r="E87" s="14">
        <v>3234886000</v>
      </c>
      <c r="F87" s="14">
        <v>0</v>
      </c>
      <c r="G87" s="14">
        <v>0</v>
      </c>
      <c r="H87" s="14">
        <v>0</v>
      </c>
      <c r="I87" s="14">
        <v>832966</v>
      </c>
      <c r="J87" s="14">
        <v>3234886000</v>
      </c>
      <c r="K87" s="14">
        <v>3234886000</v>
      </c>
    </row>
    <row r="88" spans="1:11" ht="21.75" customHeight="1" x14ac:dyDescent="0.2">
      <c r="A88" s="6" t="s">
        <v>105</v>
      </c>
      <c r="B88" s="14">
        <v>1859000</v>
      </c>
      <c r="C88" s="14">
        <v>0</v>
      </c>
      <c r="D88" s="14">
        <v>0</v>
      </c>
      <c r="E88" s="14">
        <v>287440000</v>
      </c>
      <c r="F88" s="14">
        <v>0</v>
      </c>
      <c r="G88" s="14">
        <v>0</v>
      </c>
      <c r="H88" s="14">
        <v>0</v>
      </c>
      <c r="I88" s="14">
        <v>74011</v>
      </c>
      <c r="J88" s="14">
        <v>287440000</v>
      </c>
      <c r="K88" s="14">
        <v>287440000</v>
      </c>
    </row>
    <row r="89" spans="1:11" ht="21.75" customHeight="1" x14ac:dyDescent="0.2">
      <c r="A89" s="6" t="s">
        <v>478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429056866</v>
      </c>
    </row>
    <row r="90" spans="1:11" ht="21.75" customHeight="1" x14ac:dyDescent="0.2">
      <c r="A90" s="6" t="s">
        <v>445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6674386</v>
      </c>
    </row>
    <row r="91" spans="1:11" ht="21.75" customHeight="1" x14ac:dyDescent="0.2">
      <c r="A91" s="6" t="s">
        <v>471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337281204</v>
      </c>
    </row>
    <row r="92" spans="1:11" ht="21.75" customHeight="1" x14ac:dyDescent="0.2">
      <c r="A92" s="6" t="s">
        <v>607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-621101</v>
      </c>
    </row>
    <row r="93" spans="1:11" ht="21.75" customHeight="1" x14ac:dyDescent="0.2">
      <c r="A93" s="6" t="s">
        <v>611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5486862</v>
      </c>
    </row>
    <row r="94" spans="1:11" ht="21.75" customHeight="1" x14ac:dyDescent="0.2">
      <c r="A94" s="6" t="s">
        <v>654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-158887</v>
      </c>
    </row>
    <row r="95" spans="1:11" ht="21.75" customHeight="1" x14ac:dyDescent="0.2">
      <c r="A95" s="6" t="s">
        <v>213</v>
      </c>
      <c r="B95" s="14">
        <v>93000</v>
      </c>
      <c r="C95" s="14">
        <v>1900</v>
      </c>
      <c r="D95" s="14">
        <v>176700000</v>
      </c>
      <c r="E95" s="14">
        <v>51050000</v>
      </c>
      <c r="F95" s="14">
        <v>251926586</v>
      </c>
      <c r="G95" s="14">
        <v>88350</v>
      </c>
      <c r="H95" s="14">
        <v>883500</v>
      </c>
      <c r="I95" s="14">
        <v>13142</v>
      </c>
      <c r="J95" s="14">
        <v>-25148436</v>
      </c>
      <c r="K95" s="14">
        <v>-24176586</v>
      </c>
    </row>
    <row r="96" spans="1:11" ht="21.75" customHeight="1" x14ac:dyDescent="0.2">
      <c r="A96" s="6" t="s">
        <v>446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138482382</v>
      </c>
    </row>
    <row r="97" spans="1:11" ht="21.75" customHeight="1" x14ac:dyDescent="0.2">
      <c r="A97" s="6" t="s">
        <v>472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3997515367</v>
      </c>
    </row>
    <row r="98" spans="1:11" ht="21.75" customHeight="1" x14ac:dyDescent="0.2">
      <c r="A98" s="6" t="s">
        <v>596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807643812</v>
      </c>
    </row>
    <row r="99" spans="1:11" ht="21.75" customHeight="1" x14ac:dyDescent="0.2">
      <c r="A99" s="6" t="s">
        <v>655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-857775</v>
      </c>
    </row>
    <row r="100" spans="1:11" ht="21.75" customHeight="1" x14ac:dyDescent="0.2">
      <c r="A100" s="6" t="s">
        <v>699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-274261533</v>
      </c>
    </row>
    <row r="101" spans="1:11" ht="21.75" customHeight="1" x14ac:dyDescent="0.2">
      <c r="A101" s="6" t="s">
        <v>447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-22595148</v>
      </c>
    </row>
    <row r="102" spans="1:11" ht="21.75" customHeight="1" x14ac:dyDescent="0.2">
      <c r="A102" s="6" t="s">
        <v>473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412295378</v>
      </c>
    </row>
    <row r="103" spans="1:11" ht="21.75" customHeight="1" x14ac:dyDescent="0.2">
      <c r="A103" s="6" t="s">
        <v>598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21524582</v>
      </c>
    </row>
    <row r="104" spans="1:11" ht="21.75" customHeight="1" x14ac:dyDescent="0.2">
      <c r="A104" s="6" t="s">
        <v>601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-18954780</v>
      </c>
    </row>
    <row r="105" spans="1:11" ht="21.75" customHeight="1" x14ac:dyDescent="0.2">
      <c r="A105" s="6" t="s">
        <v>608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-2117059</v>
      </c>
    </row>
    <row r="106" spans="1:11" ht="21.75" customHeight="1" x14ac:dyDescent="0.2">
      <c r="A106" s="6" t="s">
        <v>612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10350000</v>
      </c>
    </row>
    <row r="107" spans="1:11" ht="21.75" customHeight="1" x14ac:dyDescent="0.2">
      <c r="A107" s="6" t="s">
        <v>656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-4693604898</v>
      </c>
    </row>
    <row r="108" spans="1:11" ht="21.75" customHeight="1" thickBot="1" x14ac:dyDescent="0.25">
      <c r="A108" s="6" t="s">
        <v>734</v>
      </c>
      <c r="B108" s="72">
        <f t="shared" ref="B108:K108" si="4">SUM(B80:B107)</f>
        <v>49616000</v>
      </c>
      <c r="C108" s="72">
        <f t="shared" si="4"/>
        <v>15043.911599999999</v>
      </c>
      <c r="D108" s="72">
        <f t="shared" si="4"/>
        <v>81449636068.399994</v>
      </c>
      <c r="E108" s="72">
        <f t="shared" si="4"/>
        <v>8067422817</v>
      </c>
      <c r="F108" s="72">
        <f t="shared" si="4"/>
        <v>75034793529</v>
      </c>
      <c r="G108" s="72">
        <f t="shared" si="4"/>
        <v>39379573</v>
      </c>
      <c r="H108" s="72">
        <f t="shared" si="4"/>
        <v>361350500</v>
      </c>
      <c r="I108" s="72">
        <f t="shared" si="4"/>
        <v>3242657</v>
      </c>
      <c r="J108" s="72">
        <f t="shared" si="4"/>
        <v>3962807346.5999999</v>
      </c>
      <c r="K108" s="72">
        <f t="shared" si="4"/>
        <v>71308267426</v>
      </c>
    </row>
    <row r="109" spans="1:11" ht="21.75" customHeight="1" thickTop="1" x14ac:dyDescent="0.2">
      <c r="A109" s="95" t="s">
        <v>0</v>
      </c>
      <c r="B109" s="95"/>
      <c r="C109" s="95"/>
      <c r="D109" s="95"/>
      <c r="E109" s="95"/>
      <c r="F109" s="95"/>
      <c r="G109" s="95"/>
      <c r="H109" s="95"/>
      <c r="I109" s="95"/>
      <c r="J109" s="95"/>
      <c r="K109" s="95"/>
    </row>
    <row r="110" spans="1:11" ht="21.75" customHeight="1" x14ac:dyDescent="0.2">
      <c r="A110" s="95" t="s">
        <v>289</v>
      </c>
      <c r="B110" s="95"/>
      <c r="C110" s="95"/>
      <c r="D110" s="95"/>
      <c r="E110" s="95"/>
      <c r="F110" s="95"/>
      <c r="G110" s="95"/>
      <c r="H110" s="95"/>
      <c r="I110" s="95"/>
      <c r="J110" s="95"/>
      <c r="K110" s="95"/>
    </row>
    <row r="111" spans="1:11" ht="21.75" customHeight="1" x14ac:dyDescent="0.2">
      <c r="A111" s="95" t="s">
        <v>2</v>
      </c>
      <c r="B111" s="95"/>
      <c r="C111" s="95"/>
      <c r="D111" s="95"/>
      <c r="E111" s="95"/>
      <c r="F111" s="95"/>
      <c r="G111" s="95"/>
      <c r="H111" s="95"/>
      <c r="I111" s="95"/>
      <c r="J111" s="95"/>
      <c r="K111" s="95"/>
    </row>
    <row r="112" spans="1:11" ht="21.75" customHeight="1" x14ac:dyDescent="0.2"/>
    <row r="113" spans="1:11" ht="21.75" customHeight="1" x14ac:dyDescent="0.2">
      <c r="A113" s="117" t="s">
        <v>394</v>
      </c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</row>
    <row r="114" spans="1:11" ht="21.75" customHeight="1" x14ac:dyDescent="0.2">
      <c r="B114" s="116" t="s">
        <v>306</v>
      </c>
      <c r="C114" s="116"/>
      <c r="D114" s="116"/>
      <c r="E114" s="116"/>
      <c r="F114" s="116"/>
      <c r="G114" s="116"/>
      <c r="H114" s="116"/>
      <c r="I114" s="116"/>
      <c r="J114" s="116"/>
      <c r="K114" s="2" t="s">
        <v>307</v>
      </c>
    </row>
    <row r="115" spans="1:11" ht="21.75" customHeight="1" x14ac:dyDescent="0.2">
      <c r="A115" s="2" t="s">
        <v>395</v>
      </c>
      <c r="B115" s="11" t="s">
        <v>9</v>
      </c>
      <c r="C115" s="11" t="s">
        <v>78</v>
      </c>
      <c r="D115" s="11" t="s">
        <v>396</v>
      </c>
      <c r="E115" s="11" t="s">
        <v>397</v>
      </c>
      <c r="F115" s="11" t="s">
        <v>398</v>
      </c>
      <c r="G115" s="11" t="s">
        <v>399</v>
      </c>
      <c r="H115" s="11" t="s">
        <v>400</v>
      </c>
      <c r="I115" s="11" t="s">
        <v>401</v>
      </c>
      <c r="J115" s="11" t="s">
        <v>402</v>
      </c>
      <c r="K115" s="11" t="s">
        <v>402</v>
      </c>
    </row>
    <row r="116" spans="1:11" ht="21.75" customHeight="1" x14ac:dyDescent="0.2">
      <c r="A116" s="6" t="s">
        <v>735</v>
      </c>
      <c r="B116" s="14">
        <f>B108</f>
        <v>49616000</v>
      </c>
      <c r="C116" s="14">
        <f t="shared" ref="C116:K116" si="5">C108</f>
        <v>15043.911599999999</v>
      </c>
      <c r="D116" s="14">
        <f t="shared" si="5"/>
        <v>81449636068.399994</v>
      </c>
      <c r="E116" s="14">
        <f t="shared" si="5"/>
        <v>8067422817</v>
      </c>
      <c r="F116" s="14">
        <f t="shared" si="5"/>
        <v>75034793529</v>
      </c>
      <c r="G116" s="14">
        <f t="shared" si="5"/>
        <v>39379573</v>
      </c>
      <c r="H116" s="14">
        <f t="shared" si="5"/>
        <v>361350500</v>
      </c>
      <c r="I116" s="14">
        <f t="shared" si="5"/>
        <v>3242657</v>
      </c>
      <c r="J116" s="14">
        <f t="shared" si="5"/>
        <v>3962807346.5999999</v>
      </c>
      <c r="K116" s="14">
        <f t="shared" si="5"/>
        <v>71308267426</v>
      </c>
    </row>
    <row r="117" spans="1:11" ht="21.75" customHeight="1" x14ac:dyDescent="0.2">
      <c r="A117" s="6" t="s">
        <v>23</v>
      </c>
      <c r="B117" s="14">
        <v>2239000</v>
      </c>
      <c r="C117" s="14">
        <v>2200</v>
      </c>
      <c r="D117" s="14">
        <v>4925800000</v>
      </c>
      <c r="E117" s="14">
        <v>911555554</v>
      </c>
      <c r="F117" s="14">
        <v>8439014900</v>
      </c>
      <c r="G117" s="14">
        <v>2462900</v>
      </c>
      <c r="H117" s="14">
        <v>0</v>
      </c>
      <c r="I117" s="14">
        <v>1119431</v>
      </c>
      <c r="J117" s="14">
        <v>2599196446</v>
      </c>
      <c r="K117" s="14">
        <v>0</v>
      </c>
    </row>
    <row r="118" spans="1:11" ht="21.75" customHeight="1" x14ac:dyDescent="0.2">
      <c r="A118" s="6" t="s">
        <v>115</v>
      </c>
      <c r="B118" s="14">
        <v>2000000</v>
      </c>
      <c r="C118" s="14">
        <v>1245</v>
      </c>
      <c r="D118" s="14">
        <v>2490000000</v>
      </c>
      <c r="E118" s="14">
        <v>475294040</v>
      </c>
      <c r="F118" s="14">
        <v>0</v>
      </c>
      <c r="G118" s="14">
        <v>641169</v>
      </c>
      <c r="H118" s="14">
        <v>0</v>
      </c>
      <c r="I118" s="14">
        <v>1111918</v>
      </c>
      <c r="J118" s="14">
        <v>-2015347129</v>
      </c>
      <c r="K118" s="14">
        <v>-2015347129</v>
      </c>
    </row>
    <row r="119" spans="1:11" ht="21.75" customHeight="1" x14ac:dyDescent="0.2">
      <c r="A119" s="6" t="s">
        <v>192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-1298681153</v>
      </c>
    </row>
    <row r="120" spans="1:11" ht="21.75" customHeight="1" x14ac:dyDescent="0.2">
      <c r="A120" s="6" t="s">
        <v>448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718985085</v>
      </c>
    </row>
    <row r="121" spans="1:11" ht="21.75" customHeight="1" x14ac:dyDescent="0.2">
      <c r="A121" s="6" t="s">
        <v>474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2616006358</v>
      </c>
    </row>
    <row r="122" spans="1:11" ht="21.75" customHeight="1" x14ac:dyDescent="0.2">
      <c r="A122" s="6" t="s">
        <v>602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9632054668</v>
      </c>
    </row>
    <row r="123" spans="1:11" ht="21.75" customHeight="1" x14ac:dyDescent="0.2">
      <c r="A123" s="6" t="s">
        <v>609</v>
      </c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-3510109968</v>
      </c>
    </row>
    <row r="124" spans="1:11" ht="21.75" customHeight="1" x14ac:dyDescent="0.2">
      <c r="A124" s="6" t="s">
        <v>613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13914086924</v>
      </c>
    </row>
    <row r="125" spans="1:11" ht="21.75" customHeight="1" x14ac:dyDescent="0.2">
      <c r="A125" s="6" t="s">
        <v>657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-501061632</v>
      </c>
    </row>
    <row r="126" spans="1:11" ht="21.75" customHeight="1" x14ac:dyDescent="0.2">
      <c r="A126" s="6" t="s">
        <v>117</v>
      </c>
      <c r="B126" s="14">
        <v>15945000</v>
      </c>
      <c r="C126" s="14">
        <v>3480</v>
      </c>
      <c r="D126" s="14">
        <v>38190960000</v>
      </c>
      <c r="E126" s="14">
        <v>3978241536</v>
      </c>
      <c r="F126" s="14">
        <v>43195691990</v>
      </c>
      <c r="G126" s="14">
        <v>19094955</v>
      </c>
      <c r="H126" s="14">
        <v>190944000</v>
      </c>
      <c r="I126" s="14">
        <v>22430379</v>
      </c>
      <c r="J126" s="14">
        <v>-1240849409</v>
      </c>
      <c r="K126" s="14">
        <v>-34543016566</v>
      </c>
    </row>
    <row r="127" spans="1:11" ht="21.75" customHeight="1" x14ac:dyDescent="0.2">
      <c r="A127" s="6" t="s">
        <v>24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-5003802708</v>
      </c>
    </row>
    <row r="128" spans="1:11" ht="21.75" customHeight="1" x14ac:dyDescent="0.2">
      <c r="A128" s="6" t="s">
        <v>728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-2198857477</v>
      </c>
    </row>
    <row r="129" spans="1:11" ht="21.75" customHeight="1" x14ac:dyDescent="0.2">
      <c r="A129" s="6" t="s">
        <v>449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-889278886</v>
      </c>
    </row>
    <row r="130" spans="1:11" ht="21.75" customHeight="1" x14ac:dyDescent="0.2">
      <c r="A130" s="6" t="s">
        <v>475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3830111134</v>
      </c>
    </row>
    <row r="131" spans="1:11" ht="21.75" customHeight="1" x14ac:dyDescent="0.2">
      <c r="A131" s="6" t="s">
        <v>599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4641160816</v>
      </c>
    </row>
    <row r="132" spans="1:11" ht="21.75" customHeight="1" x14ac:dyDescent="0.2">
      <c r="A132" s="6" t="s">
        <v>603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11036702923</v>
      </c>
    </row>
    <row r="133" spans="1:11" ht="21.75" customHeight="1" x14ac:dyDescent="0.2">
      <c r="A133" s="6" t="s">
        <v>610</v>
      </c>
      <c r="B133" s="14">
        <v>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4939581022</v>
      </c>
    </row>
    <row r="134" spans="1:11" ht="21.75" customHeight="1" x14ac:dyDescent="0.2">
      <c r="A134" s="6" t="s">
        <v>614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10378052719</v>
      </c>
    </row>
    <row r="135" spans="1:11" ht="21.75" customHeight="1" x14ac:dyDescent="0.2">
      <c r="A135" s="6" t="s">
        <v>658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9505565432</v>
      </c>
    </row>
    <row r="136" spans="1:11" ht="21.75" customHeight="1" x14ac:dyDescent="0.2">
      <c r="A136" s="6" t="s">
        <v>189</v>
      </c>
      <c r="B136" s="14">
        <v>69743000</v>
      </c>
      <c r="C136" s="14">
        <v>2600</v>
      </c>
      <c r="D136" s="14">
        <v>181259000000</v>
      </c>
      <c r="E136" s="14">
        <v>6817671442</v>
      </c>
      <c r="F136" s="14">
        <v>189252618595</v>
      </c>
      <c r="G136" s="14">
        <v>90629500</v>
      </c>
      <c r="H136" s="14">
        <v>906295000</v>
      </c>
      <c r="I136" s="14">
        <v>4687528</v>
      </c>
      <c r="J136" s="14">
        <v>-2172871653</v>
      </c>
      <c r="K136" s="14">
        <v>-10386860177</v>
      </c>
    </row>
    <row r="137" spans="1:11" ht="21.75" customHeight="1" x14ac:dyDescent="0.2">
      <c r="A137" s="6" t="s">
        <v>203</v>
      </c>
      <c r="B137" s="14">
        <v>2005000</v>
      </c>
      <c r="C137" s="14">
        <v>842.48130000000003</v>
      </c>
      <c r="D137" s="14">
        <v>1689175006.5</v>
      </c>
      <c r="E137" s="14">
        <v>450016319</v>
      </c>
      <c r="F137" s="14">
        <v>0</v>
      </c>
      <c r="G137" s="14">
        <v>434960</v>
      </c>
      <c r="H137" s="14">
        <v>0</v>
      </c>
      <c r="I137" s="14">
        <v>660221</v>
      </c>
      <c r="J137" s="14">
        <v>-1239593647.5</v>
      </c>
      <c r="K137" s="14">
        <v>-1267721415</v>
      </c>
    </row>
    <row r="138" spans="1:11" ht="21.75" customHeight="1" x14ac:dyDescent="0.2">
      <c r="A138" s="6" t="s">
        <v>729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-281693605</v>
      </c>
    </row>
    <row r="139" spans="1:11" ht="21.75" customHeight="1" x14ac:dyDescent="0.2">
      <c r="A139" s="6" t="s">
        <v>450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837526145</v>
      </c>
    </row>
    <row r="140" spans="1:11" ht="21.75" customHeight="1" x14ac:dyDescent="0.2">
      <c r="A140" s="6" t="s">
        <v>315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36255649465</v>
      </c>
    </row>
    <row r="141" spans="1:11" ht="21.75" customHeight="1" x14ac:dyDescent="0.2">
      <c r="A141" s="6" t="s">
        <v>594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45337048909</v>
      </c>
    </row>
    <row r="142" spans="1:11" ht="21.75" customHeight="1" x14ac:dyDescent="0.2">
      <c r="A142" s="6" t="s">
        <v>604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14483739469</v>
      </c>
    </row>
    <row r="143" spans="1:11" ht="21.75" customHeight="1" x14ac:dyDescent="0.2">
      <c r="A143" s="6" t="s">
        <v>597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210612759</v>
      </c>
    </row>
    <row r="144" spans="1:11" ht="21.75" customHeight="1" thickBot="1" x14ac:dyDescent="0.25">
      <c r="A144" s="6" t="s">
        <v>734</v>
      </c>
      <c r="B144" s="72">
        <f t="shared" ref="B144:K144" si="6">SUM(B116:B143)</f>
        <v>141548000</v>
      </c>
      <c r="C144" s="72">
        <f t="shared" si="6"/>
        <v>25411.392899999999</v>
      </c>
      <c r="D144" s="72">
        <f t="shared" si="6"/>
        <v>310004571074.90002</v>
      </c>
      <c r="E144" s="72">
        <f t="shared" si="6"/>
        <v>20700201708</v>
      </c>
      <c r="F144" s="72">
        <f t="shared" si="6"/>
        <v>315922119014</v>
      </c>
      <c r="G144" s="72">
        <f t="shared" si="6"/>
        <v>152643057</v>
      </c>
      <c r="H144" s="72">
        <f t="shared" si="6"/>
        <v>1458589500</v>
      </c>
      <c r="I144" s="72">
        <f t="shared" si="6"/>
        <v>33252134</v>
      </c>
      <c r="J144" s="72">
        <f t="shared" si="6"/>
        <v>-106658045.89999962</v>
      </c>
      <c r="K144" s="72">
        <f t="shared" si="6"/>
        <v>177748720538</v>
      </c>
    </row>
    <row r="145" spans="1:11" ht="21.75" customHeight="1" thickTop="1" x14ac:dyDescent="0.2">
      <c r="A145" s="95" t="s">
        <v>0</v>
      </c>
      <c r="B145" s="95"/>
      <c r="C145" s="95"/>
      <c r="D145" s="95"/>
      <c r="E145" s="95"/>
      <c r="F145" s="95"/>
      <c r="G145" s="95"/>
      <c r="H145" s="95"/>
      <c r="I145" s="95"/>
      <c r="J145" s="95"/>
      <c r="K145" s="95"/>
    </row>
    <row r="146" spans="1:11" ht="21.75" customHeight="1" x14ac:dyDescent="0.2">
      <c r="A146" s="95" t="s">
        <v>289</v>
      </c>
      <c r="B146" s="95"/>
      <c r="C146" s="95"/>
      <c r="D146" s="95"/>
      <c r="E146" s="95"/>
      <c r="F146" s="95"/>
      <c r="G146" s="95"/>
      <c r="H146" s="95"/>
      <c r="I146" s="95"/>
      <c r="J146" s="95"/>
      <c r="K146" s="95"/>
    </row>
    <row r="147" spans="1:11" ht="21.75" customHeight="1" x14ac:dyDescent="0.2">
      <c r="A147" s="95" t="s">
        <v>2</v>
      </c>
      <c r="B147" s="95"/>
      <c r="C147" s="95"/>
      <c r="D147" s="95"/>
      <c r="E147" s="95"/>
      <c r="F147" s="95"/>
      <c r="G147" s="95"/>
      <c r="H147" s="95"/>
      <c r="I147" s="95"/>
      <c r="J147" s="95"/>
      <c r="K147" s="95"/>
    </row>
    <row r="148" spans="1:11" ht="21.75" customHeight="1" x14ac:dyDescent="0.2"/>
    <row r="149" spans="1:11" ht="21.75" customHeight="1" x14ac:dyDescent="0.2">
      <c r="A149" s="117" t="s">
        <v>394</v>
      </c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</row>
    <row r="150" spans="1:11" ht="21.75" customHeight="1" x14ac:dyDescent="0.2">
      <c r="B150" s="116" t="s">
        <v>306</v>
      </c>
      <c r="C150" s="116"/>
      <c r="D150" s="116"/>
      <c r="E150" s="116"/>
      <c r="F150" s="116"/>
      <c r="G150" s="116"/>
      <c r="H150" s="116"/>
      <c r="I150" s="116"/>
      <c r="J150" s="116"/>
      <c r="K150" s="2" t="s">
        <v>307</v>
      </c>
    </row>
    <row r="151" spans="1:11" ht="21.75" customHeight="1" x14ac:dyDescent="0.2">
      <c r="A151" s="2" t="s">
        <v>395</v>
      </c>
      <c r="B151" s="11" t="s">
        <v>9</v>
      </c>
      <c r="C151" s="11" t="s">
        <v>78</v>
      </c>
      <c r="D151" s="11" t="s">
        <v>396</v>
      </c>
      <c r="E151" s="11" t="s">
        <v>397</v>
      </c>
      <c r="F151" s="11" t="s">
        <v>398</v>
      </c>
      <c r="G151" s="11" t="s">
        <v>399</v>
      </c>
      <c r="H151" s="11" t="s">
        <v>400</v>
      </c>
      <c r="I151" s="11" t="s">
        <v>401</v>
      </c>
      <c r="J151" s="11" t="s">
        <v>402</v>
      </c>
      <c r="K151" s="11" t="s">
        <v>402</v>
      </c>
    </row>
    <row r="152" spans="1:11" ht="21.75" customHeight="1" x14ac:dyDescent="0.2">
      <c r="A152" s="6" t="s">
        <v>735</v>
      </c>
      <c r="B152" s="14">
        <f>B144</f>
        <v>141548000</v>
      </c>
      <c r="C152" s="14">
        <f t="shared" ref="C152:K152" si="7">C144</f>
        <v>25411.392899999999</v>
      </c>
      <c r="D152" s="14">
        <f t="shared" si="7"/>
        <v>310004571074.90002</v>
      </c>
      <c r="E152" s="14">
        <f t="shared" si="7"/>
        <v>20700201708</v>
      </c>
      <c r="F152" s="14">
        <f t="shared" si="7"/>
        <v>315922119014</v>
      </c>
      <c r="G152" s="14">
        <f t="shared" si="7"/>
        <v>152643057</v>
      </c>
      <c r="H152" s="14">
        <f t="shared" si="7"/>
        <v>1458589500</v>
      </c>
      <c r="I152" s="14">
        <f t="shared" si="7"/>
        <v>33252134</v>
      </c>
      <c r="J152" s="14">
        <f t="shared" si="7"/>
        <v>-106658045.89999962</v>
      </c>
      <c r="K152" s="14">
        <f t="shared" si="7"/>
        <v>177748720538</v>
      </c>
    </row>
    <row r="153" spans="1:11" ht="21.75" customHeight="1" x14ac:dyDescent="0.2">
      <c r="A153" s="6" t="s">
        <v>615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237943346</v>
      </c>
    </row>
    <row r="154" spans="1:11" ht="21.75" customHeight="1" x14ac:dyDescent="0.2">
      <c r="A154" s="6" t="s">
        <v>326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725743247</v>
      </c>
    </row>
    <row r="155" spans="1:11" ht="21.75" customHeight="1" x14ac:dyDescent="0.2">
      <c r="A155" s="6" t="s">
        <v>101</v>
      </c>
      <c r="B155" s="14">
        <v>34430000</v>
      </c>
      <c r="C155" s="14">
        <v>3544.6228999999998</v>
      </c>
      <c r="D155" s="14">
        <v>64497279670.599998</v>
      </c>
      <c r="E155" s="14">
        <v>2813368256</v>
      </c>
      <c r="F155" s="14">
        <v>51331532166</v>
      </c>
      <c r="G155" s="14">
        <v>29447095</v>
      </c>
      <c r="H155" s="14">
        <v>264726000</v>
      </c>
      <c r="I155" s="14">
        <v>8265780</v>
      </c>
      <c r="J155" s="14">
        <v>-7419216675.6000004</v>
      </c>
      <c r="K155" s="14">
        <v>-10349584530</v>
      </c>
    </row>
    <row r="156" spans="1:11" ht="21.75" customHeight="1" x14ac:dyDescent="0.2">
      <c r="A156" s="6" t="s">
        <v>129</v>
      </c>
      <c r="B156" s="14">
        <v>4000000</v>
      </c>
      <c r="C156" s="14">
        <v>645.71069999999997</v>
      </c>
      <c r="D156" s="14">
        <v>2582842800</v>
      </c>
      <c r="E156" s="14">
        <v>533945970</v>
      </c>
      <c r="F156" s="14">
        <v>0</v>
      </c>
      <c r="G156" s="14">
        <v>665058</v>
      </c>
      <c r="H156" s="14">
        <v>0</v>
      </c>
      <c r="I156" s="14">
        <v>2570926</v>
      </c>
      <c r="J156" s="14">
        <v>-2049561888</v>
      </c>
      <c r="K156" s="14">
        <v>-2124196133</v>
      </c>
    </row>
    <row r="157" spans="1:11" ht="21.75" customHeight="1" x14ac:dyDescent="0.2">
      <c r="A157" s="6" t="s">
        <v>114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-77848981</v>
      </c>
    </row>
    <row r="158" spans="1:11" ht="21.75" customHeight="1" x14ac:dyDescent="0.2">
      <c r="A158" s="6" t="s">
        <v>476</v>
      </c>
      <c r="B158" s="14">
        <v>0</v>
      </c>
      <c r="C158" s="14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2184129107</v>
      </c>
    </row>
    <row r="159" spans="1:11" ht="21.75" customHeight="1" x14ac:dyDescent="0.2">
      <c r="A159" s="6" t="s">
        <v>600</v>
      </c>
      <c r="B159" s="14">
        <v>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3810163689</v>
      </c>
    </row>
    <row r="160" spans="1:11" ht="21.75" customHeight="1" x14ac:dyDescent="0.2">
      <c r="A160" s="6" t="s">
        <v>605</v>
      </c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2651720940</v>
      </c>
    </row>
    <row r="161" spans="1:11" ht="21.75" customHeight="1" x14ac:dyDescent="0.2">
      <c r="A161" s="6" t="s">
        <v>320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42852374</v>
      </c>
    </row>
    <row r="162" spans="1:11" ht="21.75" customHeight="1" x14ac:dyDescent="0.2">
      <c r="A162" s="6" t="s">
        <v>208</v>
      </c>
      <c r="B162" s="14">
        <v>15820000</v>
      </c>
      <c r="C162" s="14">
        <v>3000</v>
      </c>
      <c r="D162" s="14">
        <v>47226000000</v>
      </c>
      <c r="E162" s="14">
        <v>3583613885</v>
      </c>
      <c r="F162" s="14">
        <v>42734199554</v>
      </c>
      <c r="G162" s="14">
        <v>23613000</v>
      </c>
      <c r="H162" s="14">
        <v>236130000</v>
      </c>
      <c r="I162" s="14">
        <v>2717226</v>
      </c>
      <c r="J162" s="14">
        <v>7815671331</v>
      </c>
      <c r="K162" s="14">
        <v>5723124140</v>
      </c>
    </row>
    <row r="163" spans="1:11" ht="21.75" customHeight="1" x14ac:dyDescent="0.2">
      <c r="A163" s="6" t="s">
        <v>200</v>
      </c>
      <c r="B163" s="14">
        <v>13446000</v>
      </c>
      <c r="C163" s="14">
        <v>929.25409999999999</v>
      </c>
      <c r="D163" s="14">
        <v>6256428128.6000004</v>
      </c>
      <c r="E163" s="14">
        <v>3073720929</v>
      </c>
      <c r="F163" s="14">
        <v>0</v>
      </c>
      <c r="G163" s="14">
        <v>1610982</v>
      </c>
      <c r="H163" s="14">
        <v>0</v>
      </c>
      <c r="I163" s="14">
        <v>12341060</v>
      </c>
      <c r="J163" s="14">
        <v>-3184318181.5999999</v>
      </c>
      <c r="K163" s="14">
        <v>-3127771566</v>
      </c>
    </row>
    <row r="164" spans="1:11" ht="21.75" customHeight="1" x14ac:dyDescent="0.2">
      <c r="A164" s="6" t="s">
        <v>477</v>
      </c>
      <c r="B164" s="14">
        <v>0</v>
      </c>
      <c r="C164" s="14">
        <v>0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331626677</v>
      </c>
    </row>
    <row r="165" spans="1:11" ht="21.75" customHeight="1" x14ac:dyDescent="0.2">
      <c r="A165" s="6" t="s">
        <v>595</v>
      </c>
      <c r="B165" s="14">
        <v>0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159297623</v>
      </c>
    </row>
    <row r="166" spans="1:11" ht="21.75" customHeight="1" x14ac:dyDescent="0.2">
      <c r="A166" s="6" t="s">
        <v>606</v>
      </c>
      <c r="B166" s="14">
        <v>0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187686795</v>
      </c>
    </row>
    <row r="167" spans="1:11" ht="21.75" customHeight="1" x14ac:dyDescent="0.2">
      <c r="A167" s="6" t="s">
        <v>160</v>
      </c>
      <c r="B167" s="14">
        <v>21602000</v>
      </c>
      <c r="C167" s="14">
        <v>3601</v>
      </c>
      <c r="D167" s="14">
        <v>40395745000</v>
      </c>
      <c r="E167" s="14">
        <v>1966319000</v>
      </c>
      <c r="F167" s="14">
        <v>30738110885</v>
      </c>
      <c r="G167" s="14">
        <v>19325805</v>
      </c>
      <c r="H167" s="14">
        <v>183998750</v>
      </c>
      <c r="I167" s="14">
        <v>1518855</v>
      </c>
      <c r="J167" s="14">
        <v>4228638560</v>
      </c>
      <c r="K167" s="14">
        <v>4431037185</v>
      </c>
    </row>
    <row r="168" spans="1:11" ht="21.75" customHeight="1" x14ac:dyDescent="0.2">
      <c r="A168" s="6" t="s">
        <v>132</v>
      </c>
      <c r="B168" s="14">
        <v>250000</v>
      </c>
      <c r="C168" s="14">
        <v>177</v>
      </c>
      <c r="D168" s="14">
        <v>44250000</v>
      </c>
      <c r="E168" s="14">
        <v>65045882</v>
      </c>
      <c r="F168" s="14">
        <v>0</v>
      </c>
      <c r="G168" s="14">
        <v>11393</v>
      </c>
      <c r="H168" s="14">
        <v>0</v>
      </c>
      <c r="I168" s="14">
        <v>1368897</v>
      </c>
      <c r="J168" s="14">
        <v>20784489</v>
      </c>
      <c r="K168" s="14">
        <v>20784489</v>
      </c>
    </row>
    <row r="169" spans="1:11" ht="21.75" customHeight="1" x14ac:dyDescent="0.2">
      <c r="A169" s="6" t="s">
        <v>176</v>
      </c>
      <c r="B169" s="14">
        <v>18333000</v>
      </c>
      <c r="C169" s="14">
        <v>3500</v>
      </c>
      <c r="D169" s="14">
        <v>61782000000</v>
      </c>
      <c r="E169" s="14">
        <v>2810530600</v>
      </c>
      <c r="F169" s="14">
        <v>47919202803</v>
      </c>
      <c r="G169" s="14">
        <v>30891000</v>
      </c>
      <c r="H169" s="14">
        <v>308910000</v>
      </c>
      <c r="I169" s="14">
        <v>1516358</v>
      </c>
      <c r="J169" s="14">
        <v>16333526797</v>
      </c>
      <c r="K169" s="14">
        <v>16655179998</v>
      </c>
    </row>
    <row r="170" spans="1:11" ht="21.75" customHeight="1" x14ac:dyDescent="0.2">
      <c r="A170" s="6" t="s">
        <v>131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-8555984</v>
      </c>
    </row>
    <row r="171" spans="1:11" ht="21.75" customHeight="1" x14ac:dyDescent="0.2">
      <c r="A171" s="6" t="s">
        <v>156</v>
      </c>
      <c r="B171" s="14">
        <v>15258000</v>
      </c>
      <c r="C171" s="14">
        <v>6.4100999999999999</v>
      </c>
      <c r="D171" s="14">
        <v>97805305.799999997</v>
      </c>
      <c r="E171" s="14">
        <v>1661893575</v>
      </c>
      <c r="F171" s="14">
        <v>0</v>
      </c>
      <c r="G171" s="14">
        <v>25104</v>
      </c>
      <c r="H171" s="14">
        <v>0</v>
      </c>
      <c r="I171" s="14">
        <v>439609</v>
      </c>
      <c r="J171" s="14">
        <v>1564063165.2</v>
      </c>
      <c r="K171" s="14">
        <v>1557343476</v>
      </c>
    </row>
    <row r="172" spans="1:11" ht="21.75" customHeight="1" x14ac:dyDescent="0.2">
      <c r="A172" s="6" t="s">
        <v>725</v>
      </c>
      <c r="B172" s="14">
        <v>24519000</v>
      </c>
      <c r="C172" s="14">
        <v>261.61609999999996</v>
      </c>
      <c r="D172" s="14">
        <v>426684032</v>
      </c>
      <c r="E172" s="14">
        <v>7778209997</v>
      </c>
      <c r="F172" s="14">
        <v>0</v>
      </c>
      <c r="G172" s="14">
        <v>109748</v>
      </c>
      <c r="H172" s="14">
        <v>0</v>
      </c>
      <c r="I172" s="14">
        <v>4005402</v>
      </c>
      <c r="J172" s="14">
        <v>7351416217</v>
      </c>
      <c r="K172" s="14">
        <v>7351416249</v>
      </c>
    </row>
    <row r="173" spans="1:11" ht="21.75" customHeight="1" x14ac:dyDescent="0.2">
      <c r="A173" s="6" t="s">
        <v>60</v>
      </c>
      <c r="B173" s="14">
        <v>35683000</v>
      </c>
      <c r="C173" s="14">
        <v>583.08920000000001</v>
      </c>
      <c r="D173" s="14">
        <v>2270132076.9000001</v>
      </c>
      <c r="E173" s="14">
        <v>7945618009</v>
      </c>
      <c r="F173" s="14">
        <v>0</v>
      </c>
      <c r="G173" s="14">
        <v>584393</v>
      </c>
      <c r="H173" s="14">
        <v>0</v>
      </c>
      <c r="I173" s="14">
        <v>8183352</v>
      </c>
      <c r="J173" s="14">
        <v>5674901539.1000004</v>
      </c>
      <c r="K173" s="14">
        <v>5674900616</v>
      </c>
    </row>
    <row r="174" spans="1:11" ht="21.75" customHeight="1" x14ac:dyDescent="0.2">
      <c r="A174" s="6" t="s">
        <v>428</v>
      </c>
      <c r="B174" s="14">
        <v>0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67752550</v>
      </c>
    </row>
    <row r="175" spans="1:11" ht="21.75" customHeight="1" x14ac:dyDescent="0.2">
      <c r="A175" s="6" t="s">
        <v>744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</row>
    <row r="176" spans="1:11" ht="21.75" customHeight="1" x14ac:dyDescent="0.2">
      <c r="A176" s="6" t="s">
        <v>661</v>
      </c>
      <c r="B176" s="14">
        <v>0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30000</v>
      </c>
    </row>
    <row r="177" spans="1:11" ht="21.75" customHeight="1" x14ac:dyDescent="0.2">
      <c r="A177" s="6" t="s">
        <v>745</v>
      </c>
      <c r="B177" s="14">
        <v>0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</row>
    <row r="178" spans="1:11" ht="21.75" customHeight="1" x14ac:dyDescent="0.2">
      <c r="A178" s="6" t="s">
        <v>424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79661327</v>
      </c>
    </row>
    <row r="179" spans="1:11" ht="21.75" customHeight="1" x14ac:dyDescent="0.2">
      <c r="A179" s="6" t="s">
        <v>425</v>
      </c>
      <c r="B179" s="14">
        <v>0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17035613</v>
      </c>
    </row>
    <row r="180" spans="1:11" ht="21.75" customHeight="1" thickBot="1" x14ac:dyDescent="0.25">
      <c r="A180" s="6" t="s">
        <v>734</v>
      </c>
      <c r="B180" s="72">
        <f t="shared" ref="B180:K180" si="8">SUM(B152:B179)</f>
        <v>324889000</v>
      </c>
      <c r="C180" s="72">
        <f t="shared" si="8"/>
        <v>41660.095999999998</v>
      </c>
      <c r="D180" s="72">
        <f t="shared" si="8"/>
        <v>535583738088.79999</v>
      </c>
      <c r="E180" s="72">
        <f t="shared" si="8"/>
        <v>52932467811</v>
      </c>
      <c r="F180" s="72">
        <f t="shared" si="8"/>
        <v>488645164422</v>
      </c>
      <c r="G180" s="72">
        <f t="shared" si="8"/>
        <v>258926635</v>
      </c>
      <c r="H180" s="72">
        <f t="shared" si="8"/>
        <v>2452354250</v>
      </c>
      <c r="I180" s="72">
        <f t="shared" si="8"/>
        <v>76179599</v>
      </c>
      <c r="J180" s="72">
        <f t="shared" si="8"/>
        <v>30229247307.199997</v>
      </c>
      <c r="K180" s="72">
        <f t="shared" si="8"/>
        <v>213970192785</v>
      </c>
    </row>
    <row r="181" spans="1:11" ht="21.75" customHeight="1" thickTop="1" x14ac:dyDescent="0.2">
      <c r="A181" s="95" t="s">
        <v>0</v>
      </c>
      <c r="B181" s="95"/>
      <c r="C181" s="95"/>
      <c r="D181" s="95"/>
      <c r="E181" s="95"/>
      <c r="F181" s="95"/>
      <c r="G181" s="95"/>
      <c r="H181" s="95"/>
      <c r="I181" s="95"/>
      <c r="J181" s="95"/>
      <c r="K181" s="95"/>
    </row>
    <row r="182" spans="1:11" ht="21.75" customHeight="1" x14ac:dyDescent="0.2">
      <c r="A182" s="95" t="s">
        <v>289</v>
      </c>
      <c r="B182" s="95"/>
      <c r="C182" s="95"/>
      <c r="D182" s="95"/>
      <c r="E182" s="95"/>
      <c r="F182" s="95"/>
      <c r="G182" s="95"/>
      <c r="H182" s="95"/>
      <c r="I182" s="95"/>
      <c r="J182" s="95"/>
      <c r="K182" s="95"/>
    </row>
    <row r="183" spans="1:11" ht="21.75" customHeight="1" x14ac:dyDescent="0.2">
      <c r="A183" s="95" t="s">
        <v>2</v>
      </c>
      <c r="B183" s="95"/>
      <c r="C183" s="95"/>
      <c r="D183" s="95"/>
      <c r="E183" s="95"/>
      <c r="F183" s="95"/>
      <c r="G183" s="95"/>
      <c r="H183" s="95"/>
      <c r="I183" s="95"/>
      <c r="J183" s="95"/>
      <c r="K183" s="95"/>
    </row>
    <row r="184" spans="1:11" ht="21.75" customHeight="1" x14ac:dyDescent="0.2"/>
    <row r="185" spans="1:11" ht="21.75" customHeight="1" x14ac:dyDescent="0.2">
      <c r="A185" s="117" t="s">
        <v>394</v>
      </c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</row>
    <row r="186" spans="1:11" ht="21.75" customHeight="1" x14ac:dyDescent="0.2">
      <c r="B186" s="116" t="s">
        <v>306</v>
      </c>
      <c r="C186" s="116"/>
      <c r="D186" s="116"/>
      <c r="E186" s="116"/>
      <c r="F186" s="116"/>
      <c r="G186" s="116"/>
      <c r="H186" s="116"/>
      <c r="I186" s="116"/>
      <c r="J186" s="116"/>
      <c r="K186" s="2" t="s">
        <v>307</v>
      </c>
    </row>
    <row r="187" spans="1:11" ht="21.75" customHeight="1" x14ac:dyDescent="0.2">
      <c r="A187" s="2" t="s">
        <v>395</v>
      </c>
      <c r="B187" s="11" t="s">
        <v>9</v>
      </c>
      <c r="C187" s="11" t="s">
        <v>78</v>
      </c>
      <c r="D187" s="11" t="s">
        <v>396</v>
      </c>
      <c r="E187" s="11" t="s">
        <v>397</v>
      </c>
      <c r="F187" s="11" t="s">
        <v>398</v>
      </c>
      <c r="G187" s="11" t="s">
        <v>399</v>
      </c>
      <c r="H187" s="11" t="s">
        <v>400</v>
      </c>
      <c r="I187" s="11" t="s">
        <v>401</v>
      </c>
      <c r="J187" s="11" t="s">
        <v>402</v>
      </c>
      <c r="K187" s="11" t="s">
        <v>402</v>
      </c>
    </row>
    <row r="188" spans="1:11" ht="21.75" customHeight="1" x14ac:dyDescent="0.2">
      <c r="A188" s="6" t="s">
        <v>735</v>
      </c>
      <c r="B188" s="14">
        <f>B180</f>
        <v>324889000</v>
      </c>
      <c r="C188" s="14">
        <f t="shared" ref="C188:K188" si="9">C180</f>
        <v>41660.095999999998</v>
      </c>
      <c r="D188" s="14">
        <f t="shared" si="9"/>
        <v>535583738088.79999</v>
      </c>
      <c r="E188" s="14">
        <f t="shared" si="9"/>
        <v>52932467811</v>
      </c>
      <c r="F188" s="14">
        <f t="shared" si="9"/>
        <v>488645164422</v>
      </c>
      <c r="G188" s="14">
        <f t="shared" si="9"/>
        <v>258926635</v>
      </c>
      <c r="H188" s="14">
        <f t="shared" si="9"/>
        <v>2452354250</v>
      </c>
      <c r="I188" s="14">
        <f t="shared" si="9"/>
        <v>76179599</v>
      </c>
      <c r="J188" s="14">
        <f t="shared" si="9"/>
        <v>30229247307.199997</v>
      </c>
      <c r="K188" s="14">
        <f t="shared" si="9"/>
        <v>213970192785</v>
      </c>
    </row>
    <row r="189" spans="1:11" ht="21.75" customHeight="1" x14ac:dyDescent="0.2">
      <c r="A189" s="6" t="s">
        <v>429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3599073</v>
      </c>
    </row>
    <row r="190" spans="1:11" ht="21.75" customHeight="1" x14ac:dyDescent="0.2">
      <c r="A190" s="6" t="s">
        <v>426</v>
      </c>
      <c r="B190" s="14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20994593</v>
      </c>
    </row>
    <row r="191" spans="1:11" ht="21.75" customHeight="1" x14ac:dyDescent="0.2">
      <c r="A191" s="6" t="s">
        <v>427</v>
      </c>
      <c r="B191" s="14">
        <v>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639836</v>
      </c>
    </row>
    <row r="192" spans="1:11" ht="21.75" customHeight="1" x14ac:dyDescent="0.2">
      <c r="A192" s="6" t="s">
        <v>187</v>
      </c>
      <c r="B192" s="14">
        <v>14793000</v>
      </c>
      <c r="C192" s="14">
        <v>31.801600000000001</v>
      </c>
      <c r="D192" s="14">
        <v>470441068.80000001</v>
      </c>
      <c r="E192" s="14">
        <v>573880975</v>
      </c>
      <c r="F192" s="14">
        <v>0</v>
      </c>
      <c r="G192" s="14">
        <v>121100</v>
      </c>
      <c r="H192" s="14">
        <v>0</v>
      </c>
      <c r="I192" s="14">
        <v>235484</v>
      </c>
      <c r="J192" s="14">
        <v>103318806.2</v>
      </c>
      <c r="K192" s="14">
        <v>201088312</v>
      </c>
    </row>
    <row r="193" spans="1:11" ht="21.75" customHeight="1" x14ac:dyDescent="0.2">
      <c r="A193" s="6" t="s">
        <v>523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13940485</v>
      </c>
    </row>
    <row r="194" spans="1:11" ht="21.75" customHeight="1" x14ac:dyDescent="0.2">
      <c r="A194" s="6" t="s">
        <v>180</v>
      </c>
      <c r="B194" s="14">
        <v>0</v>
      </c>
      <c r="C194" s="1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484260</v>
      </c>
    </row>
    <row r="195" spans="1:11" ht="21.75" customHeight="1" x14ac:dyDescent="0.2">
      <c r="A195" s="6" t="s">
        <v>524</v>
      </c>
      <c r="B195" s="14">
        <v>0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70825</v>
      </c>
    </row>
    <row r="196" spans="1:11" ht="21.75" customHeight="1" x14ac:dyDescent="0.2">
      <c r="A196" s="6" t="s">
        <v>626</v>
      </c>
      <c r="B196" s="14">
        <v>0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-20891247</v>
      </c>
    </row>
    <row r="197" spans="1:11" ht="21.75" customHeight="1" x14ac:dyDescent="0.2">
      <c r="A197" s="6" t="s">
        <v>432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120578179</v>
      </c>
    </row>
    <row r="198" spans="1:11" ht="21.75" customHeight="1" x14ac:dyDescent="0.2">
      <c r="A198" s="6" t="s">
        <v>525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862426826</v>
      </c>
    </row>
    <row r="199" spans="1:11" ht="21.75" customHeight="1" x14ac:dyDescent="0.2">
      <c r="A199" s="6" t="s">
        <v>627</v>
      </c>
      <c r="B199" s="14">
        <v>0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669247914</v>
      </c>
    </row>
    <row r="200" spans="1:11" ht="21.75" customHeight="1" x14ac:dyDescent="0.2">
      <c r="A200" s="6" t="s">
        <v>711</v>
      </c>
      <c r="B200" s="14">
        <v>0</v>
      </c>
      <c r="C200" s="1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-3376386333</v>
      </c>
    </row>
    <row r="201" spans="1:11" ht="21.75" customHeight="1" x14ac:dyDescent="0.2">
      <c r="A201" s="6" t="s">
        <v>177</v>
      </c>
      <c r="B201" s="14">
        <v>0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-296850784</v>
      </c>
    </row>
    <row r="202" spans="1:11" ht="21.75" customHeight="1" x14ac:dyDescent="0.2">
      <c r="A202" s="6" t="s">
        <v>433</v>
      </c>
      <c r="B202" s="14">
        <v>0</v>
      </c>
      <c r="C202" s="14">
        <v>0</v>
      </c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1818800</v>
      </c>
    </row>
    <row r="203" spans="1:11" ht="21.75" customHeight="1" x14ac:dyDescent="0.2">
      <c r="A203" s="6" t="s">
        <v>746</v>
      </c>
      <c r="B203" s="14">
        <v>0</v>
      </c>
      <c r="C203" s="14">
        <v>0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</row>
    <row r="204" spans="1:11" ht="21.75" customHeight="1" x14ac:dyDescent="0.2">
      <c r="A204" s="6" t="s">
        <v>526</v>
      </c>
      <c r="B204" s="14">
        <v>0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64655486</v>
      </c>
    </row>
    <row r="205" spans="1:11" ht="21.75" customHeight="1" x14ac:dyDescent="0.2">
      <c r="A205" s="6" t="s">
        <v>712</v>
      </c>
      <c r="B205" s="14">
        <v>0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28947223</v>
      </c>
    </row>
    <row r="206" spans="1:11" ht="21.75" customHeight="1" x14ac:dyDescent="0.2">
      <c r="A206" s="6" t="s">
        <v>732</v>
      </c>
      <c r="B206" s="14">
        <v>1107000</v>
      </c>
      <c r="C206" s="14">
        <v>535</v>
      </c>
      <c r="D206" s="14">
        <v>88000000</v>
      </c>
      <c r="E206" s="14">
        <v>83752000</v>
      </c>
      <c r="F206" s="14">
        <v>53201442</v>
      </c>
      <c r="G206" s="14">
        <v>35508</v>
      </c>
      <c r="H206" s="14">
        <v>265000</v>
      </c>
      <c r="I206" s="14">
        <v>64683</v>
      </c>
      <c r="J206" s="14">
        <v>48250050</v>
      </c>
      <c r="K206" s="14">
        <v>48541550</v>
      </c>
    </row>
    <row r="207" spans="1:11" ht="21.75" customHeight="1" x14ac:dyDescent="0.2">
      <c r="A207" s="6" t="s">
        <v>149</v>
      </c>
      <c r="B207" s="14">
        <v>0</v>
      </c>
      <c r="C207" s="1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</row>
    <row r="208" spans="1:11" ht="21.75" customHeight="1" x14ac:dyDescent="0.2">
      <c r="A208" s="6" t="s">
        <v>434</v>
      </c>
      <c r="B208" s="14">
        <v>0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54811108</v>
      </c>
    </row>
    <row r="209" spans="1:11" ht="21.75" customHeight="1" x14ac:dyDescent="0.2">
      <c r="A209" s="6" t="s">
        <v>204</v>
      </c>
      <c r="B209" s="14">
        <v>5260000</v>
      </c>
      <c r="C209" s="14">
        <v>107.33799999999999</v>
      </c>
      <c r="D209" s="14">
        <v>284479880</v>
      </c>
      <c r="E209" s="14">
        <v>411017230</v>
      </c>
      <c r="F209" s="14">
        <v>0</v>
      </c>
      <c r="G209" s="14">
        <v>73245</v>
      </c>
      <c r="H209" s="14">
        <v>0</v>
      </c>
      <c r="I209" s="14">
        <v>4621604</v>
      </c>
      <c r="J209" s="14">
        <v>126464105</v>
      </c>
      <c r="K209" s="14">
        <v>112331343</v>
      </c>
    </row>
    <row r="210" spans="1:11" ht="21.75" customHeight="1" x14ac:dyDescent="0.2">
      <c r="A210" s="6" t="s">
        <v>169</v>
      </c>
      <c r="B210" s="14">
        <v>6000000</v>
      </c>
      <c r="C210" s="14">
        <v>6</v>
      </c>
      <c r="D210" s="14">
        <v>36000000</v>
      </c>
      <c r="E210" s="14">
        <v>311715222</v>
      </c>
      <c r="F210" s="14">
        <v>0</v>
      </c>
      <c r="G210" s="14">
        <v>9246</v>
      </c>
      <c r="H210" s="14">
        <v>0</v>
      </c>
      <c r="I210" s="14">
        <v>278933</v>
      </c>
      <c r="J210" s="14">
        <v>275705976</v>
      </c>
      <c r="K210" s="14">
        <v>275705976</v>
      </c>
    </row>
    <row r="211" spans="1:11" ht="21.75" customHeight="1" x14ac:dyDescent="0.2">
      <c r="A211" s="6" t="s">
        <v>195</v>
      </c>
      <c r="B211" s="14">
        <v>179000</v>
      </c>
      <c r="C211" s="14">
        <v>5</v>
      </c>
      <c r="D211" s="14">
        <v>895000</v>
      </c>
      <c r="E211" s="14">
        <v>9129000</v>
      </c>
      <c r="F211" s="14">
        <v>0</v>
      </c>
      <c r="G211" s="14">
        <v>227</v>
      </c>
      <c r="H211" s="14">
        <v>0</v>
      </c>
      <c r="I211" s="14">
        <v>2344</v>
      </c>
      <c r="J211" s="14">
        <v>8233773</v>
      </c>
      <c r="K211" s="14">
        <v>8233773</v>
      </c>
    </row>
    <row r="212" spans="1:11" ht="21.75" customHeight="1" x14ac:dyDescent="0.2">
      <c r="A212" s="6" t="s">
        <v>209</v>
      </c>
      <c r="B212" s="14">
        <v>10718000</v>
      </c>
      <c r="C212" s="14">
        <v>8</v>
      </c>
      <c r="D212" s="14">
        <v>42872000</v>
      </c>
      <c r="E212" s="14">
        <v>508258384</v>
      </c>
      <c r="F212" s="14">
        <v>0</v>
      </c>
      <c r="G212" s="14">
        <v>11014</v>
      </c>
      <c r="H212" s="14">
        <v>0</v>
      </c>
      <c r="I212" s="14">
        <v>299886</v>
      </c>
      <c r="J212" s="14">
        <v>465375370</v>
      </c>
      <c r="K212" s="14">
        <v>465375370</v>
      </c>
    </row>
    <row r="213" spans="1:11" ht="21.75" customHeight="1" x14ac:dyDescent="0.2">
      <c r="A213" s="6" t="s">
        <v>29</v>
      </c>
      <c r="B213" s="14">
        <v>364000</v>
      </c>
      <c r="C213" s="14">
        <v>9000</v>
      </c>
      <c r="D213" s="14">
        <v>3276000000</v>
      </c>
      <c r="E213" s="14">
        <v>946685011</v>
      </c>
      <c r="F213" s="14">
        <v>4686682000</v>
      </c>
      <c r="G213" s="14">
        <v>1638000</v>
      </c>
      <c r="H213" s="14">
        <v>0</v>
      </c>
      <c r="I213" s="14">
        <v>0</v>
      </c>
      <c r="J213" s="14">
        <v>462358989</v>
      </c>
      <c r="K213" s="14">
        <v>3614561910</v>
      </c>
    </row>
    <row r="214" spans="1:11" ht="21.75" customHeight="1" x14ac:dyDescent="0.2">
      <c r="A214" s="6" t="s">
        <v>408</v>
      </c>
      <c r="B214" s="14">
        <v>0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-52702045</v>
      </c>
    </row>
    <row r="215" spans="1:11" ht="21.75" customHeight="1" x14ac:dyDescent="0.2">
      <c r="A215" s="6" t="s">
        <v>482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2011763246</v>
      </c>
    </row>
    <row r="216" spans="1:11" ht="21.75" customHeight="1" thickBot="1" x14ac:dyDescent="0.25">
      <c r="A216" s="6" t="s">
        <v>734</v>
      </c>
      <c r="B216" s="72">
        <f t="shared" ref="B216:K216" si="10">SUM(B188:B215)</f>
        <v>363310000</v>
      </c>
      <c r="C216" s="72">
        <f t="shared" si="10"/>
        <v>51353.2356</v>
      </c>
      <c r="D216" s="72">
        <f t="shared" si="10"/>
        <v>539782426037.59998</v>
      </c>
      <c r="E216" s="72">
        <f t="shared" si="10"/>
        <v>55776905633</v>
      </c>
      <c r="F216" s="72">
        <f t="shared" si="10"/>
        <v>493385047864</v>
      </c>
      <c r="G216" s="72">
        <f t="shared" si="10"/>
        <v>260814975</v>
      </c>
      <c r="H216" s="72">
        <f t="shared" si="10"/>
        <v>2452619250</v>
      </c>
      <c r="I216" s="72">
        <f t="shared" si="10"/>
        <v>81682533</v>
      </c>
      <c r="J216" s="72">
        <f t="shared" si="10"/>
        <v>31718954376.399998</v>
      </c>
      <c r="K216" s="72">
        <f t="shared" si="10"/>
        <v>218803178464</v>
      </c>
    </row>
    <row r="217" spans="1:11" ht="21.75" customHeight="1" thickTop="1" x14ac:dyDescent="0.2">
      <c r="A217" s="95" t="s">
        <v>0</v>
      </c>
      <c r="B217" s="95"/>
      <c r="C217" s="95"/>
      <c r="D217" s="95"/>
      <c r="E217" s="95"/>
      <c r="F217" s="95"/>
      <c r="G217" s="95"/>
      <c r="H217" s="95"/>
      <c r="I217" s="95"/>
      <c r="J217" s="95"/>
      <c r="K217" s="95"/>
    </row>
    <row r="218" spans="1:11" ht="21.75" customHeight="1" x14ac:dyDescent="0.2">
      <c r="A218" s="95" t="s">
        <v>289</v>
      </c>
      <c r="B218" s="95"/>
      <c r="C218" s="95"/>
      <c r="D218" s="95"/>
      <c r="E218" s="95"/>
      <c r="F218" s="95"/>
      <c r="G218" s="95"/>
      <c r="H218" s="95"/>
      <c r="I218" s="95"/>
      <c r="J218" s="95"/>
      <c r="K218" s="95"/>
    </row>
    <row r="219" spans="1:11" ht="21.75" customHeight="1" x14ac:dyDescent="0.2">
      <c r="A219" s="95" t="s">
        <v>2</v>
      </c>
      <c r="B219" s="95"/>
      <c r="C219" s="95"/>
      <c r="D219" s="95"/>
      <c r="E219" s="95"/>
      <c r="F219" s="95"/>
      <c r="G219" s="95"/>
      <c r="H219" s="95"/>
      <c r="I219" s="95"/>
      <c r="J219" s="95"/>
      <c r="K219" s="95"/>
    </row>
    <row r="220" spans="1:11" ht="21.75" customHeight="1" x14ac:dyDescent="0.2"/>
    <row r="221" spans="1:11" ht="21.75" customHeight="1" x14ac:dyDescent="0.2">
      <c r="A221" s="117" t="s">
        <v>394</v>
      </c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</row>
    <row r="222" spans="1:11" ht="21.75" customHeight="1" x14ac:dyDescent="0.2">
      <c r="B222" s="116" t="s">
        <v>306</v>
      </c>
      <c r="C222" s="116"/>
      <c r="D222" s="116"/>
      <c r="E222" s="116"/>
      <c r="F222" s="116"/>
      <c r="G222" s="116"/>
      <c r="H222" s="116"/>
      <c r="I222" s="116"/>
      <c r="J222" s="116"/>
      <c r="K222" s="2" t="s">
        <v>307</v>
      </c>
    </row>
    <row r="223" spans="1:11" ht="21.75" customHeight="1" x14ac:dyDescent="0.2">
      <c r="A223" s="2" t="s">
        <v>395</v>
      </c>
      <c r="B223" s="11" t="s">
        <v>9</v>
      </c>
      <c r="C223" s="11" t="s">
        <v>78</v>
      </c>
      <c r="D223" s="11" t="s">
        <v>396</v>
      </c>
      <c r="E223" s="11" t="s">
        <v>397</v>
      </c>
      <c r="F223" s="11" t="s">
        <v>398</v>
      </c>
      <c r="G223" s="11" t="s">
        <v>399</v>
      </c>
      <c r="H223" s="11" t="s">
        <v>400</v>
      </c>
      <c r="I223" s="11" t="s">
        <v>401</v>
      </c>
      <c r="J223" s="11" t="s">
        <v>402</v>
      </c>
      <c r="K223" s="11" t="s">
        <v>402</v>
      </c>
    </row>
    <row r="224" spans="1:11" ht="21.75" customHeight="1" x14ac:dyDescent="0.2">
      <c r="A224" s="6" t="s">
        <v>735</v>
      </c>
      <c r="B224" s="14">
        <f>B216</f>
        <v>363310000</v>
      </c>
      <c r="C224" s="14">
        <f t="shared" ref="C224:K224" si="11">C216</f>
        <v>51353.2356</v>
      </c>
      <c r="D224" s="14">
        <f t="shared" si="11"/>
        <v>539782426037.59998</v>
      </c>
      <c r="E224" s="14">
        <f t="shared" si="11"/>
        <v>55776905633</v>
      </c>
      <c r="F224" s="14">
        <f t="shared" si="11"/>
        <v>493385047864</v>
      </c>
      <c r="G224" s="14">
        <f t="shared" si="11"/>
        <v>260814975</v>
      </c>
      <c r="H224" s="14">
        <f t="shared" si="11"/>
        <v>2452619250</v>
      </c>
      <c r="I224" s="14">
        <f t="shared" si="11"/>
        <v>81682533</v>
      </c>
      <c r="J224" s="14">
        <f t="shared" si="11"/>
        <v>31718954376.399998</v>
      </c>
      <c r="K224" s="14">
        <f t="shared" si="11"/>
        <v>218803178464</v>
      </c>
    </row>
    <row r="225" spans="1:11" ht="21.75" customHeight="1" x14ac:dyDescent="0.2">
      <c r="A225" s="6" t="s">
        <v>139</v>
      </c>
      <c r="B225" s="14">
        <v>3298000</v>
      </c>
      <c r="C225" s="14">
        <v>3500</v>
      </c>
      <c r="D225" s="14">
        <v>11511500000</v>
      </c>
      <c r="E225" s="14">
        <v>228076000</v>
      </c>
      <c r="F225" s="14">
        <v>18014561776</v>
      </c>
      <c r="G225" s="14">
        <v>5755750</v>
      </c>
      <c r="H225" s="14">
        <v>57557500</v>
      </c>
      <c r="I225" s="14">
        <v>117438</v>
      </c>
      <c r="J225" s="14">
        <v>-6338299026</v>
      </c>
      <c r="K225" s="14">
        <v>-6274985776</v>
      </c>
    </row>
    <row r="226" spans="1:11" ht="21.75" customHeight="1" x14ac:dyDescent="0.2">
      <c r="A226" s="6" t="s">
        <v>205</v>
      </c>
      <c r="B226" s="14">
        <v>3400000</v>
      </c>
      <c r="C226" s="14">
        <v>3750</v>
      </c>
      <c r="D226" s="14">
        <v>12746250000</v>
      </c>
      <c r="E226" s="14">
        <v>61050000</v>
      </c>
      <c r="F226" s="14">
        <v>18617055481</v>
      </c>
      <c r="G226" s="14">
        <v>6373125</v>
      </c>
      <c r="H226" s="14">
        <v>63731250</v>
      </c>
      <c r="I226" s="14">
        <v>31426</v>
      </c>
      <c r="J226" s="14">
        <v>-5879859856</v>
      </c>
      <c r="K226" s="14">
        <v>-5809755481</v>
      </c>
    </row>
    <row r="227" spans="1:11" ht="21.75" customHeight="1" x14ac:dyDescent="0.2">
      <c r="A227" s="6" t="s">
        <v>662</v>
      </c>
      <c r="B227" s="14">
        <v>0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11449935</v>
      </c>
    </row>
    <row r="228" spans="1:11" ht="21.75" customHeight="1" x14ac:dyDescent="0.2">
      <c r="A228" s="6" t="s">
        <v>220</v>
      </c>
      <c r="B228" s="14">
        <v>4800000</v>
      </c>
      <c r="C228" s="14">
        <v>4000</v>
      </c>
      <c r="D228" s="14">
        <v>19188000000</v>
      </c>
      <c r="E228" s="14">
        <v>369133741</v>
      </c>
      <c r="F228" s="14">
        <v>26274202748</v>
      </c>
      <c r="G228" s="14">
        <v>9594000</v>
      </c>
      <c r="H228" s="14">
        <v>95940000</v>
      </c>
      <c r="I228" s="14">
        <v>190100</v>
      </c>
      <c r="J228" s="14">
        <v>-6822603007</v>
      </c>
      <c r="K228" s="14">
        <v>-6717033754</v>
      </c>
    </row>
    <row r="229" spans="1:11" ht="21.75" customHeight="1" x14ac:dyDescent="0.2">
      <c r="A229" s="6" t="s">
        <v>546</v>
      </c>
      <c r="B229" s="14">
        <v>0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26220785</v>
      </c>
    </row>
    <row r="230" spans="1:11" ht="21.75" customHeight="1" x14ac:dyDescent="0.2">
      <c r="A230" s="6" t="s">
        <v>663</v>
      </c>
      <c r="B230" s="14">
        <v>0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1410992727</v>
      </c>
    </row>
    <row r="231" spans="1:11" ht="21.75" customHeight="1" x14ac:dyDescent="0.2">
      <c r="A231" s="6" t="s">
        <v>493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5108271015</v>
      </c>
    </row>
    <row r="232" spans="1:11" ht="21.75" customHeight="1" x14ac:dyDescent="0.2">
      <c r="A232" s="6" t="s">
        <v>494</v>
      </c>
      <c r="B232" s="14">
        <v>0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128925767</v>
      </c>
    </row>
    <row r="233" spans="1:11" ht="21.75" customHeight="1" x14ac:dyDescent="0.2">
      <c r="A233" s="6" t="s">
        <v>495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26506171</v>
      </c>
    </row>
    <row r="234" spans="1:11" ht="21.75" customHeight="1" x14ac:dyDescent="0.2">
      <c r="A234" s="6" t="s">
        <v>491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-9453370113</v>
      </c>
    </row>
    <row r="235" spans="1:11" ht="21.75" customHeight="1" x14ac:dyDescent="0.2">
      <c r="A235" s="6" t="s">
        <v>543</v>
      </c>
      <c r="B235" s="14">
        <v>0</v>
      </c>
      <c r="C235" s="1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-4458759314</v>
      </c>
    </row>
    <row r="236" spans="1:11" ht="21.75" customHeight="1" x14ac:dyDescent="0.2">
      <c r="A236" s="6" t="s">
        <v>32</v>
      </c>
      <c r="B236" s="14">
        <v>1000</v>
      </c>
      <c r="C236" s="14">
        <v>4800</v>
      </c>
      <c r="D236" s="14">
        <v>4800000</v>
      </c>
      <c r="E236" s="14">
        <v>693450</v>
      </c>
      <c r="F236" s="14">
        <v>0</v>
      </c>
      <c r="G236" s="14">
        <v>1236</v>
      </c>
      <c r="H236" s="14">
        <v>0</v>
      </c>
      <c r="I236" s="14">
        <v>0</v>
      </c>
      <c r="J236" s="14">
        <v>4105314</v>
      </c>
      <c r="K236" s="14">
        <v>16539301468</v>
      </c>
    </row>
    <row r="237" spans="1:11" ht="21.75" customHeight="1" x14ac:dyDescent="0.2">
      <c r="A237" s="6" t="s">
        <v>492</v>
      </c>
      <c r="B237" s="14">
        <v>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-4853260249</v>
      </c>
    </row>
    <row r="238" spans="1:11" ht="21.75" customHeight="1" x14ac:dyDescent="0.2">
      <c r="A238" s="6" t="s">
        <v>544</v>
      </c>
      <c r="B238" s="14">
        <v>0</v>
      </c>
      <c r="C238" s="1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49016471</v>
      </c>
    </row>
    <row r="239" spans="1:11" ht="21.75" customHeight="1" x14ac:dyDescent="0.2">
      <c r="A239" s="6" t="s">
        <v>545</v>
      </c>
      <c r="B239" s="14">
        <v>0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602258</v>
      </c>
    </row>
    <row r="240" spans="1:11" ht="21.75" customHeight="1" x14ac:dyDescent="0.2">
      <c r="A240" s="6" t="s">
        <v>33</v>
      </c>
      <c r="B240" s="14">
        <v>1000</v>
      </c>
      <c r="C240" s="14">
        <v>2500</v>
      </c>
      <c r="D240" s="14">
        <v>2500000</v>
      </c>
      <c r="E240" s="14">
        <v>330085</v>
      </c>
      <c r="F240" s="14">
        <v>0</v>
      </c>
      <c r="G240" s="14">
        <v>643</v>
      </c>
      <c r="H240" s="14">
        <v>0</v>
      </c>
      <c r="I240" s="14">
        <v>0</v>
      </c>
      <c r="J240" s="14">
        <v>2169272</v>
      </c>
      <c r="K240" s="14">
        <v>5355597613</v>
      </c>
    </row>
    <row r="241" spans="1:11" ht="21.75" customHeight="1" x14ac:dyDescent="0.2">
      <c r="A241" s="6" t="s">
        <v>541</v>
      </c>
      <c r="B241" s="14">
        <v>0</v>
      </c>
      <c r="C241" s="1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-10959068614</v>
      </c>
    </row>
    <row r="242" spans="1:11" ht="21.75" customHeight="1" x14ac:dyDescent="0.2">
      <c r="A242" s="6" t="s">
        <v>694</v>
      </c>
      <c r="B242" s="14">
        <v>0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167799949</v>
      </c>
    </row>
    <row r="243" spans="1:11" ht="21.75" customHeight="1" x14ac:dyDescent="0.2">
      <c r="A243" s="6" t="s">
        <v>542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1329754370</v>
      </c>
    </row>
    <row r="244" spans="1:11" ht="21.75" customHeight="1" x14ac:dyDescent="0.2">
      <c r="A244" s="6" t="s">
        <v>695</v>
      </c>
      <c r="B244" s="14">
        <v>0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-4997862384</v>
      </c>
    </row>
    <row r="245" spans="1:11" ht="21.75" customHeight="1" x14ac:dyDescent="0.2">
      <c r="A245" s="6" t="s">
        <v>727</v>
      </c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-1012923697</v>
      </c>
    </row>
    <row r="246" spans="1:11" ht="21.75" customHeight="1" x14ac:dyDescent="0.2">
      <c r="A246" s="6" t="s">
        <v>219</v>
      </c>
      <c r="B246" s="14">
        <v>2000000</v>
      </c>
      <c r="C246" s="14">
        <v>4250</v>
      </c>
      <c r="D246" s="14">
        <v>8500000000</v>
      </c>
      <c r="E246" s="14">
        <v>1011500000</v>
      </c>
      <c r="F246" s="14">
        <v>0</v>
      </c>
      <c r="G246" s="14">
        <v>2188734</v>
      </c>
      <c r="H246" s="14">
        <v>0</v>
      </c>
      <c r="I246" s="14">
        <v>260460</v>
      </c>
      <c r="J246" s="14">
        <v>-7490688734</v>
      </c>
      <c r="K246" s="14">
        <v>-7490688734</v>
      </c>
    </row>
    <row r="247" spans="1:11" ht="21.75" customHeight="1" x14ac:dyDescent="0.2">
      <c r="A247" s="6" t="s">
        <v>457</v>
      </c>
      <c r="B247" s="14">
        <v>0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3071351860</v>
      </c>
    </row>
    <row r="248" spans="1:11" ht="21.75" customHeight="1" x14ac:dyDescent="0.2">
      <c r="A248" s="6" t="s">
        <v>486</v>
      </c>
      <c r="B248" s="14">
        <v>0</v>
      </c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-3183135524</v>
      </c>
    </row>
    <row r="249" spans="1:11" ht="21.75" customHeight="1" x14ac:dyDescent="0.2">
      <c r="A249" s="6" t="s">
        <v>517</v>
      </c>
      <c r="B249" s="14">
        <v>0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9457003869</v>
      </c>
    </row>
    <row r="250" spans="1:11" ht="21.75" customHeight="1" x14ac:dyDescent="0.2">
      <c r="A250" s="6" t="s">
        <v>550</v>
      </c>
      <c r="B250" s="14">
        <v>0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18965168767</v>
      </c>
    </row>
    <row r="251" spans="1:11" ht="21.75" customHeight="1" x14ac:dyDescent="0.2">
      <c r="A251" s="6" t="s">
        <v>586</v>
      </c>
      <c r="B251" s="14">
        <v>0</v>
      </c>
      <c r="C251" s="14">
        <v>0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4601483932</v>
      </c>
    </row>
    <row r="252" spans="1:11" ht="21.75" customHeight="1" thickBot="1" x14ac:dyDescent="0.25">
      <c r="A252" s="6" t="s">
        <v>734</v>
      </c>
      <c r="B252" s="72">
        <f t="shared" ref="B252:K252" si="12">SUM(B224:B251)</f>
        <v>376810000</v>
      </c>
      <c r="C252" s="72">
        <f t="shared" si="12"/>
        <v>74153.2356</v>
      </c>
      <c r="D252" s="72">
        <f t="shared" si="12"/>
        <v>591735476037.59998</v>
      </c>
      <c r="E252" s="72">
        <f t="shared" si="12"/>
        <v>57447688909</v>
      </c>
      <c r="F252" s="72">
        <f t="shared" si="12"/>
        <v>556290867869</v>
      </c>
      <c r="G252" s="72">
        <f t="shared" si="12"/>
        <v>284728463</v>
      </c>
      <c r="H252" s="72">
        <f t="shared" si="12"/>
        <v>2669848000</v>
      </c>
      <c r="I252" s="72">
        <f t="shared" si="12"/>
        <v>82281957</v>
      </c>
      <c r="J252" s="72">
        <f t="shared" si="12"/>
        <v>5193778339.3999977</v>
      </c>
      <c r="K252" s="72">
        <f t="shared" si="12"/>
        <v>219841781781</v>
      </c>
    </row>
    <row r="253" spans="1:11" ht="21.75" customHeight="1" thickTop="1" x14ac:dyDescent="0.2">
      <c r="A253" s="95" t="s">
        <v>0</v>
      </c>
      <c r="B253" s="95"/>
      <c r="C253" s="95"/>
      <c r="D253" s="95"/>
      <c r="E253" s="95"/>
      <c r="F253" s="95"/>
      <c r="G253" s="95"/>
      <c r="H253" s="95"/>
      <c r="I253" s="95"/>
      <c r="J253" s="95"/>
      <c r="K253" s="95"/>
    </row>
    <row r="254" spans="1:11" ht="21.75" customHeight="1" x14ac:dyDescent="0.2">
      <c r="A254" s="95" t="s">
        <v>289</v>
      </c>
      <c r="B254" s="95"/>
      <c r="C254" s="95"/>
      <c r="D254" s="95"/>
      <c r="E254" s="95"/>
      <c r="F254" s="95"/>
      <c r="G254" s="95"/>
      <c r="H254" s="95"/>
      <c r="I254" s="95"/>
      <c r="J254" s="95"/>
      <c r="K254" s="95"/>
    </row>
    <row r="255" spans="1:11" ht="21.75" customHeight="1" x14ac:dyDescent="0.2">
      <c r="A255" s="95" t="s">
        <v>2</v>
      </c>
      <c r="B255" s="95"/>
      <c r="C255" s="95"/>
      <c r="D255" s="95"/>
      <c r="E255" s="95"/>
      <c r="F255" s="95"/>
      <c r="G255" s="95"/>
      <c r="H255" s="95"/>
      <c r="I255" s="95"/>
      <c r="J255" s="95"/>
      <c r="K255" s="95"/>
    </row>
    <row r="256" spans="1:11" ht="21.75" customHeight="1" x14ac:dyDescent="0.2"/>
    <row r="257" spans="1:11" ht="21.75" customHeight="1" x14ac:dyDescent="0.2">
      <c r="A257" s="117" t="s">
        <v>394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</row>
    <row r="258" spans="1:11" ht="21.75" customHeight="1" x14ac:dyDescent="0.2">
      <c r="B258" s="116" t="s">
        <v>306</v>
      </c>
      <c r="C258" s="116"/>
      <c r="D258" s="116"/>
      <c r="E258" s="116"/>
      <c r="F258" s="116"/>
      <c r="G258" s="116"/>
      <c r="H258" s="116"/>
      <c r="I258" s="116"/>
      <c r="J258" s="116"/>
      <c r="K258" s="2" t="s">
        <v>307</v>
      </c>
    </row>
    <row r="259" spans="1:11" ht="21.75" customHeight="1" x14ac:dyDescent="0.2">
      <c r="A259" s="2" t="s">
        <v>395</v>
      </c>
      <c r="B259" s="11" t="s">
        <v>9</v>
      </c>
      <c r="C259" s="11" t="s">
        <v>78</v>
      </c>
      <c r="D259" s="11" t="s">
        <v>396</v>
      </c>
      <c r="E259" s="11" t="s">
        <v>397</v>
      </c>
      <c r="F259" s="11" t="s">
        <v>398</v>
      </c>
      <c r="G259" s="11" t="s">
        <v>399</v>
      </c>
      <c r="H259" s="11" t="s">
        <v>400</v>
      </c>
      <c r="I259" s="11" t="s">
        <v>401</v>
      </c>
      <c r="J259" s="11" t="s">
        <v>402</v>
      </c>
      <c r="K259" s="11" t="s">
        <v>402</v>
      </c>
    </row>
    <row r="260" spans="1:11" ht="21.75" customHeight="1" x14ac:dyDescent="0.2">
      <c r="A260" s="6" t="s">
        <v>735</v>
      </c>
      <c r="B260" s="14">
        <f>B252</f>
        <v>376810000</v>
      </c>
      <c r="C260" s="14">
        <f t="shared" ref="C260:K260" si="13">C252</f>
        <v>74153.2356</v>
      </c>
      <c r="D260" s="14">
        <f t="shared" si="13"/>
        <v>591735476037.59998</v>
      </c>
      <c r="E260" s="14">
        <f t="shared" si="13"/>
        <v>57447688909</v>
      </c>
      <c r="F260" s="14">
        <f t="shared" si="13"/>
        <v>556290867869</v>
      </c>
      <c r="G260" s="14">
        <f t="shared" si="13"/>
        <v>284728463</v>
      </c>
      <c r="H260" s="14">
        <f t="shared" si="13"/>
        <v>2669848000</v>
      </c>
      <c r="I260" s="14">
        <f t="shared" si="13"/>
        <v>82281957</v>
      </c>
      <c r="J260" s="14">
        <f t="shared" si="13"/>
        <v>5193778339.3999977</v>
      </c>
      <c r="K260" s="14">
        <f t="shared" si="13"/>
        <v>219841781781</v>
      </c>
    </row>
    <row r="261" spans="1:11" ht="21.75" customHeight="1" x14ac:dyDescent="0.2">
      <c r="A261" s="6" t="s">
        <v>747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</row>
    <row r="262" spans="1:11" ht="21.75" customHeight="1" x14ac:dyDescent="0.2">
      <c r="A262" s="6" t="s">
        <v>327</v>
      </c>
      <c r="B262" s="14">
        <v>0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</row>
    <row r="263" spans="1:11" ht="21.75" customHeight="1" x14ac:dyDescent="0.2">
      <c r="A263" s="6" t="s">
        <v>111</v>
      </c>
      <c r="B263" s="14">
        <v>333830000</v>
      </c>
      <c r="C263" s="14">
        <v>2167.2961999999998</v>
      </c>
      <c r="D263" s="14">
        <v>325654207656.20001</v>
      </c>
      <c r="E263" s="14">
        <v>16553084515</v>
      </c>
      <c r="F263" s="14">
        <v>313991276706</v>
      </c>
      <c r="G263" s="14">
        <v>159295643</v>
      </c>
      <c r="H263" s="14">
        <v>1555459500</v>
      </c>
      <c r="I263" s="14">
        <v>21562805</v>
      </c>
      <c r="J263" s="14">
        <v>-2623354990.2000008</v>
      </c>
      <c r="K263" s="14">
        <v>-2438452324</v>
      </c>
    </row>
    <row r="264" spans="1:11" ht="21.75" customHeight="1" x14ac:dyDescent="0.2">
      <c r="A264" s="6" t="s">
        <v>110</v>
      </c>
      <c r="B264" s="14">
        <v>0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-246415</v>
      </c>
    </row>
    <row r="265" spans="1:11" ht="21.75" customHeight="1" x14ac:dyDescent="0.2">
      <c r="A265" s="6" t="s">
        <v>458</v>
      </c>
      <c r="B265" s="14">
        <v>0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1725687726</v>
      </c>
    </row>
    <row r="266" spans="1:11" ht="21.75" customHeight="1" x14ac:dyDescent="0.2">
      <c r="A266" s="6" t="s">
        <v>487</v>
      </c>
      <c r="B266" s="14">
        <v>0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18828873801</v>
      </c>
    </row>
    <row r="267" spans="1:11" ht="21.75" customHeight="1" x14ac:dyDescent="0.2">
      <c r="A267" s="6" t="s">
        <v>518</v>
      </c>
      <c r="B267" s="14">
        <v>0</v>
      </c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1941392792</v>
      </c>
    </row>
    <row r="268" spans="1:11" ht="21.75" customHeight="1" x14ac:dyDescent="0.2">
      <c r="A268" s="6" t="s">
        <v>551</v>
      </c>
      <c r="B268" s="14">
        <v>0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5772919295</v>
      </c>
    </row>
    <row r="269" spans="1:11" ht="21.75" customHeight="1" x14ac:dyDescent="0.2">
      <c r="A269" s="6" t="s">
        <v>587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-1329465725</v>
      </c>
    </row>
    <row r="270" spans="1:11" ht="21.75" customHeight="1" x14ac:dyDescent="0.2">
      <c r="A270" s="6" t="s">
        <v>689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3252436541</v>
      </c>
    </row>
    <row r="271" spans="1:11" ht="21.75" customHeight="1" x14ac:dyDescent="0.2">
      <c r="A271" s="6" t="s">
        <v>175</v>
      </c>
      <c r="B271" s="14">
        <v>46649000</v>
      </c>
      <c r="C271" s="14">
        <v>1968.9465</v>
      </c>
      <c r="D271" s="14">
        <v>31996718647.599998</v>
      </c>
      <c r="E271" s="14">
        <v>4697986363</v>
      </c>
      <c r="F271" s="14">
        <v>23582358086</v>
      </c>
      <c r="G271" s="14">
        <v>14444618</v>
      </c>
      <c r="H271" s="14">
        <v>127949000</v>
      </c>
      <c r="I271" s="14">
        <v>8815520</v>
      </c>
      <c r="J271" s="14">
        <v>156116011.4000001</v>
      </c>
      <c r="K271" s="14">
        <v>-2224714296</v>
      </c>
    </row>
    <row r="272" spans="1:11" ht="21.75" customHeight="1" x14ac:dyDescent="0.2">
      <c r="A272" s="6" t="s">
        <v>488</v>
      </c>
      <c r="B272" s="14">
        <v>0</v>
      </c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766520732</v>
      </c>
    </row>
    <row r="273" spans="1:11" ht="21.75" customHeight="1" x14ac:dyDescent="0.2">
      <c r="A273" s="6" t="s">
        <v>519</v>
      </c>
      <c r="B273" s="14">
        <v>0</v>
      </c>
      <c r="C273" s="14">
        <v>0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1851184080</v>
      </c>
    </row>
    <row r="274" spans="1:11" ht="21.75" customHeight="1" x14ac:dyDescent="0.2">
      <c r="A274" s="6" t="s">
        <v>552</v>
      </c>
      <c r="B274" s="14">
        <v>0</v>
      </c>
      <c r="C274" s="14"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6988676296</v>
      </c>
    </row>
    <row r="275" spans="1:11" ht="21.75" customHeight="1" x14ac:dyDescent="0.2">
      <c r="A275" s="6" t="s">
        <v>588</v>
      </c>
      <c r="B275" s="14">
        <v>0</v>
      </c>
      <c r="C275" s="14">
        <v>0</v>
      </c>
      <c r="D275" s="14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1399302112</v>
      </c>
    </row>
    <row r="276" spans="1:11" ht="21.75" customHeight="1" x14ac:dyDescent="0.2">
      <c r="A276" s="6" t="s">
        <v>690</v>
      </c>
      <c r="B276" s="14">
        <v>0</v>
      </c>
      <c r="C276" s="14">
        <v>0</v>
      </c>
      <c r="D276" s="14">
        <v>0</v>
      </c>
      <c r="E276" s="1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2221178697</v>
      </c>
    </row>
    <row r="277" spans="1:11" ht="21.75" customHeight="1" x14ac:dyDescent="0.2">
      <c r="A277" s="6" t="s">
        <v>113</v>
      </c>
      <c r="B277" s="14">
        <v>111370000</v>
      </c>
      <c r="C277" s="14">
        <v>1768.5774000000001</v>
      </c>
      <c r="D277" s="14">
        <v>100126262979.8</v>
      </c>
      <c r="E277" s="14">
        <v>7281565118</v>
      </c>
      <c r="F277" s="14">
        <v>78652018039</v>
      </c>
      <c r="G277" s="14">
        <v>48278836</v>
      </c>
      <c r="H277" s="14">
        <v>463843750</v>
      </c>
      <c r="I277" s="14">
        <v>12679630</v>
      </c>
      <c r="J277" s="14">
        <v>13528661513.200001</v>
      </c>
      <c r="K277" s="14">
        <v>12512767383</v>
      </c>
    </row>
    <row r="278" spans="1:11" ht="21.75" customHeight="1" x14ac:dyDescent="0.2">
      <c r="A278" s="6" t="s">
        <v>489</v>
      </c>
      <c r="B278" s="14">
        <v>0</v>
      </c>
      <c r="C278" s="14">
        <v>0</v>
      </c>
      <c r="D278" s="14">
        <v>0</v>
      </c>
      <c r="E278" s="1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12124329</v>
      </c>
    </row>
    <row r="279" spans="1:11" ht="21.75" customHeight="1" x14ac:dyDescent="0.2">
      <c r="A279" s="6" t="s">
        <v>520</v>
      </c>
      <c r="B279" s="14">
        <v>0</v>
      </c>
      <c r="C279" s="14"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59478472</v>
      </c>
    </row>
    <row r="280" spans="1:11" ht="21.75" customHeight="1" x14ac:dyDescent="0.2">
      <c r="A280" s="6" t="s">
        <v>553</v>
      </c>
      <c r="B280" s="14">
        <v>0</v>
      </c>
      <c r="C280" s="14">
        <v>0</v>
      </c>
      <c r="D280" s="14">
        <v>0</v>
      </c>
      <c r="E280" s="1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1782020640</v>
      </c>
    </row>
    <row r="281" spans="1:11" ht="21.75" customHeight="1" x14ac:dyDescent="0.2">
      <c r="A281" s="6" t="s">
        <v>71</v>
      </c>
      <c r="B281" s="14">
        <v>36358000</v>
      </c>
      <c r="C281" s="14">
        <v>244.40350000000001</v>
      </c>
      <c r="D281" s="14">
        <v>3520948006.1999998</v>
      </c>
      <c r="E281" s="14">
        <v>840639916</v>
      </c>
      <c r="F281" s="14">
        <v>0</v>
      </c>
      <c r="G281" s="14">
        <v>906558</v>
      </c>
      <c r="H281" s="14">
        <v>0</v>
      </c>
      <c r="I281" s="14">
        <v>844224</v>
      </c>
      <c r="J281" s="14">
        <v>-2681214648.1999998</v>
      </c>
      <c r="K281" s="14">
        <v>-2683787765</v>
      </c>
    </row>
    <row r="282" spans="1:11" ht="21.75" customHeight="1" x14ac:dyDescent="0.2">
      <c r="A282" s="6" t="s">
        <v>182</v>
      </c>
      <c r="B282" s="14">
        <v>0</v>
      </c>
      <c r="C282" s="14">
        <v>0</v>
      </c>
      <c r="D282" s="14">
        <v>0</v>
      </c>
      <c r="E282" s="1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19765509</v>
      </c>
    </row>
    <row r="283" spans="1:11" ht="21.75" customHeight="1" x14ac:dyDescent="0.2">
      <c r="A283" s="6" t="s">
        <v>591</v>
      </c>
      <c r="B283" s="14">
        <v>0</v>
      </c>
      <c r="C283" s="14">
        <v>0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-3607290</v>
      </c>
    </row>
    <row r="284" spans="1:11" ht="21.75" customHeight="1" x14ac:dyDescent="0.2">
      <c r="A284" s="6" t="s">
        <v>684</v>
      </c>
      <c r="B284" s="14">
        <v>0</v>
      </c>
      <c r="C284" s="14">
        <v>0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-347796</v>
      </c>
    </row>
    <row r="285" spans="1:11" ht="21.75" customHeight="1" x14ac:dyDescent="0.2">
      <c r="A285" s="6" t="s">
        <v>592</v>
      </c>
      <c r="B285" s="14">
        <v>0</v>
      </c>
      <c r="C285" s="14">
        <v>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-98216</v>
      </c>
    </row>
    <row r="286" spans="1:11" ht="21.75" customHeight="1" x14ac:dyDescent="0.2">
      <c r="A286" s="6" t="s">
        <v>685</v>
      </c>
      <c r="B286" s="14">
        <v>0</v>
      </c>
      <c r="C286" s="14">
        <v>0</v>
      </c>
      <c r="D286" s="14">
        <v>0</v>
      </c>
      <c r="E286" s="1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-318301970</v>
      </c>
    </row>
    <row r="287" spans="1:11" ht="21.75" customHeight="1" x14ac:dyDescent="0.2">
      <c r="A287" s="6" t="s">
        <v>164</v>
      </c>
      <c r="B287" s="14">
        <v>15000</v>
      </c>
      <c r="C287" s="14">
        <v>650</v>
      </c>
      <c r="D287" s="14">
        <v>8450000</v>
      </c>
      <c r="E287" s="14">
        <v>5100000</v>
      </c>
      <c r="F287" s="14">
        <v>13777218</v>
      </c>
      <c r="G287" s="14">
        <v>4225</v>
      </c>
      <c r="H287" s="14">
        <v>42250</v>
      </c>
      <c r="I287" s="14">
        <v>2626</v>
      </c>
      <c r="J287" s="14">
        <v>-273693</v>
      </c>
      <c r="K287" s="14">
        <v>-227218</v>
      </c>
    </row>
    <row r="288" spans="1:11" ht="21.75" customHeight="1" thickBot="1" x14ac:dyDescent="0.25">
      <c r="A288" s="6" t="s">
        <v>734</v>
      </c>
      <c r="B288" s="72">
        <f t="shared" ref="B288:K288" si="14">SUM(B260:B287)</f>
        <v>905032000</v>
      </c>
      <c r="C288" s="72">
        <f t="shared" si="14"/>
        <v>80952.459199999998</v>
      </c>
      <c r="D288" s="72">
        <f t="shared" si="14"/>
        <v>1053042063327.4</v>
      </c>
      <c r="E288" s="72">
        <f t="shared" si="14"/>
        <v>86826064821</v>
      </c>
      <c r="F288" s="72">
        <f t="shared" si="14"/>
        <v>972530297918</v>
      </c>
      <c r="G288" s="72">
        <f t="shared" si="14"/>
        <v>507658343</v>
      </c>
      <c r="H288" s="72">
        <f t="shared" si="14"/>
        <v>4817142500</v>
      </c>
      <c r="I288" s="72">
        <f t="shared" si="14"/>
        <v>126186762</v>
      </c>
      <c r="J288" s="72">
        <f t="shared" si="14"/>
        <v>13573712532.599998</v>
      </c>
      <c r="K288" s="72">
        <f t="shared" si="14"/>
        <v>269976861171</v>
      </c>
    </row>
    <row r="289" spans="1:11" ht="21.75" customHeight="1" thickTop="1" x14ac:dyDescent="0.2">
      <c r="A289" s="95" t="s">
        <v>0</v>
      </c>
      <c r="B289" s="95"/>
      <c r="C289" s="95"/>
      <c r="D289" s="95"/>
      <c r="E289" s="95"/>
      <c r="F289" s="95"/>
      <c r="G289" s="95"/>
      <c r="H289" s="95"/>
      <c r="I289" s="95"/>
      <c r="J289" s="95"/>
      <c r="K289" s="95"/>
    </row>
    <row r="290" spans="1:11" ht="21.75" customHeight="1" x14ac:dyDescent="0.2">
      <c r="A290" s="95" t="s">
        <v>289</v>
      </c>
      <c r="B290" s="95"/>
      <c r="C290" s="95"/>
      <c r="D290" s="95"/>
      <c r="E290" s="95"/>
      <c r="F290" s="95"/>
      <c r="G290" s="95"/>
      <c r="H290" s="95"/>
      <c r="I290" s="95"/>
      <c r="J290" s="95"/>
      <c r="K290" s="95"/>
    </row>
    <row r="291" spans="1:11" ht="21.75" customHeight="1" x14ac:dyDescent="0.2">
      <c r="A291" s="95" t="s">
        <v>2</v>
      </c>
      <c r="B291" s="95"/>
      <c r="C291" s="95"/>
      <c r="D291" s="95"/>
      <c r="E291" s="95"/>
      <c r="F291" s="95"/>
      <c r="G291" s="95"/>
      <c r="H291" s="95"/>
      <c r="I291" s="95"/>
      <c r="J291" s="95"/>
      <c r="K291" s="95"/>
    </row>
    <row r="292" spans="1:11" ht="21.75" customHeight="1" x14ac:dyDescent="0.2"/>
    <row r="293" spans="1:11" ht="21.75" customHeight="1" x14ac:dyDescent="0.2">
      <c r="A293" s="117" t="s">
        <v>394</v>
      </c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</row>
    <row r="294" spans="1:11" ht="21.75" customHeight="1" x14ac:dyDescent="0.2">
      <c r="B294" s="116" t="s">
        <v>306</v>
      </c>
      <c r="C294" s="116"/>
      <c r="D294" s="116"/>
      <c r="E294" s="116"/>
      <c r="F294" s="116"/>
      <c r="G294" s="116"/>
      <c r="H294" s="116"/>
      <c r="I294" s="116"/>
      <c r="J294" s="116"/>
      <c r="K294" s="2" t="s">
        <v>307</v>
      </c>
    </row>
    <row r="295" spans="1:11" ht="21.75" customHeight="1" x14ac:dyDescent="0.2">
      <c r="A295" s="2" t="s">
        <v>395</v>
      </c>
      <c r="B295" s="11" t="s">
        <v>9</v>
      </c>
      <c r="C295" s="11" t="s">
        <v>78</v>
      </c>
      <c r="D295" s="11" t="s">
        <v>396</v>
      </c>
      <c r="E295" s="11" t="s">
        <v>397</v>
      </c>
      <c r="F295" s="11" t="s">
        <v>398</v>
      </c>
      <c r="G295" s="11" t="s">
        <v>399</v>
      </c>
      <c r="H295" s="11" t="s">
        <v>400</v>
      </c>
      <c r="I295" s="11" t="s">
        <v>401</v>
      </c>
      <c r="J295" s="11" t="s">
        <v>402</v>
      </c>
      <c r="K295" s="11" t="s">
        <v>402</v>
      </c>
    </row>
    <row r="296" spans="1:11" ht="21.75" customHeight="1" x14ac:dyDescent="0.2">
      <c r="A296" s="6" t="s">
        <v>735</v>
      </c>
      <c r="B296" s="14">
        <f>B288</f>
        <v>905032000</v>
      </c>
      <c r="C296" s="14">
        <f t="shared" ref="C296:K296" si="15">C288</f>
        <v>80952.459199999998</v>
      </c>
      <c r="D296" s="14">
        <f t="shared" si="15"/>
        <v>1053042063327.4</v>
      </c>
      <c r="E296" s="14">
        <f t="shared" si="15"/>
        <v>86826064821</v>
      </c>
      <c r="F296" s="14">
        <f t="shared" si="15"/>
        <v>972530297918</v>
      </c>
      <c r="G296" s="14">
        <f t="shared" si="15"/>
        <v>507658343</v>
      </c>
      <c r="H296" s="14">
        <f t="shared" si="15"/>
        <v>4817142500</v>
      </c>
      <c r="I296" s="14">
        <f t="shared" si="15"/>
        <v>126186762</v>
      </c>
      <c r="J296" s="14">
        <f t="shared" si="15"/>
        <v>13573712532.599998</v>
      </c>
      <c r="K296" s="14">
        <f t="shared" si="15"/>
        <v>269976861171</v>
      </c>
    </row>
    <row r="297" spans="1:11" ht="21.75" customHeight="1" x14ac:dyDescent="0.2">
      <c r="A297" s="6" t="s">
        <v>483</v>
      </c>
      <c r="B297" s="14">
        <v>0</v>
      </c>
      <c r="C297" s="14">
        <v>0</v>
      </c>
      <c r="D297" s="14">
        <v>0</v>
      </c>
      <c r="E297" s="1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4979934</v>
      </c>
    </row>
    <row r="298" spans="1:11" ht="21.75" customHeight="1" x14ac:dyDescent="0.2">
      <c r="A298" s="6" t="s">
        <v>547</v>
      </c>
      <c r="B298" s="14">
        <v>0</v>
      </c>
      <c r="C298" s="14">
        <v>0</v>
      </c>
      <c r="D298" s="14">
        <v>0</v>
      </c>
      <c r="E298" s="1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38230855</v>
      </c>
    </row>
    <row r="299" spans="1:11" ht="21.75" customHeight="1" x14ac:dyDescent="0.2">
      <c r="A299" s="6" t="s">
        <v>584</v>
      </c>
      <c r="B299" s="14">
        <v>0</v>
      </c>
      <c r="C299" s="14">
        <v>0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5625028</v>
      </c>
    </row>
    <row r="300" spans="1:11" ht="21.75" customHeight="1" x14ac:dyDescent="0.2">
      <c r="A300" s="6" t="s">
        <v>172</v>
      </c>
      <c r="B300" s="14">
        <v>8020000</v>
      </c>
      <c r="C300" s="14">
        <v>750</v>
      </c>
      <c r="D300" s="14">
        <v>5981250000</v>
      </c>
      <c r="E300" s="14">
        <v>4009740000</v>
      </c>
      <c r="F300" s="14">
        <v>8451793355</v>
      </c>
      <c r="G300" s="14">
        <v>2990625</v>
      </c>
      <c r="H300" s="14">
        <v>29906250</v>
      </c>
      <c r="I300" s="14">
        <v>2064950</v>
      </c>
      <c r="J300" s="14">
        <v>1506299770</v>
      </c>
      <c r="K300" s="14">
        <v>1539196645</v>
      </c>
    </row>
    <row r="301" spans="1:11" ht="21.75" customHeight="1" x14ac:dyDescent="0.2">
      <c r="A301" s="6" t="s">
        <v>455</v>
      </c>
      <c r="B301" s="14">
        <v>0</v>
      </c>
      <c r="C301" s="14">
        <v>0</v>
      </c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v>0</v>
      </c>
      <c r="J301" s="14">
        <v>0</v>
      </c>
      <c r="K301" s="14">
        <v>319054300</v>
      </c>
    </row>
    <row r="302" spans="1:11" ht="21.75" customHeight="1" x14ac:dyDescent="0.2">
      <c r="A302" s="6" t="s">
        <v>484</v>
      </c>
      <c r="B302" s="14">
        <v>0</v>
      </c>
      <c r="C302" s="14">
        <v>0</v>
      </c>
      <c r="D302" s="14">
        <v>0</v>
      </c>
      <c r="E302" s="1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4956872</v>
      </c>
    </row>
    <row r="303" spans="1:11" ht="21.75" customHeight="1" x14ac:dyDescent="0.2">
      <c r="A303" s="6" t="s">
        <v>515</v>
      </c>
      <c r="B303" s="14">
        <v>0</v>
      </c>
      <c r="C303" s="14">
        <v>0</v>
      </c>
      <c r="D303" s="14">
        <v>0</v>
      </c>
      <c r="E303" s="1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1759386240</v>
      </c>
    </row>
    <row r="304" spans="1:11" ht="21.75" customHeight="1" x14ac:dyDescent="0.2">
      <c r="A304" s="6" t="s">
        <v>548</v>
      </c>
      <c r="B304" s="14">
        <v>0</v>
      </c>
      <c r="C304" s="14">
        <v>0</v>
      </c>
      <c r="D304" s="14">
        <v>0</v>
      </c>
      <c r="E304" s="1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27150281</v>
      </c>
    </row>
    <row r="305" spans="1:11" ht="21.75" customHeight="1" x14ac:dyDescent="0.2">
      <c r="A305" s="6" t="s">
        <v>585</v>
      </c>
      <c r="B305" s="14">
        <v>0</v>
      </c>
      <c r="C305" s="14">
        <v>0</v>
      </c>
      <c r="D305" s="14">
        <v>0</v>
      </c>
      <c r="E305" s="14">
        <v>0</v>
      </c>
      <c r="F305" s="14">
        <v>0</v>
      </c>
      <c r="G305" s="14">
        <v>0</v>
      </c>
      <c r="H305" s="14">
        <v>0</v>
      </c>
      <c r="I305" s="14">
        <v>0</v>
      </c>
      <c r="J305" s="14">
        <v>0</v>
      </c>
      <c r="K305" s="14">
        <v>6435269</v>
      </c>
    </row>
    <row r="306" spans="1:11" ht="21.75" customHeight="1" x14ac:dyDescent="0.2">
      <c r="A306" s="6" t="s">
        <v>593</v>
      </c>
      <c r="B306" s="14">
        <v>0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-409572289</v>
      </c>
    </row>
    <row r="307" spans="1:11" ht="21.75" customHeight="1" x14ac:dyDescent="0.2">
      <c r="A307" s="6" t="s">
        <v>748</v>
      </c>
      <c r="B307" s="14">
        <v>0</v>
      </c>
      <c r="C307" s="14">
        <v>0</v>
      </c>
      <c r="D307" s="14">
        <v>0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</row>
    <row r="308" spans="1:11" ht="21.75" customHeight="1" x14ac:dyDescent="0.2">
      <c r="A308" s="6" t="s">
        <v>151</v>
      </c>
      <c r="B308" s="14">
        <v>4237000</v>
      </c>
      <c r="C308" s="14">
        <v>1490</v>
      </c>
      <c r="D308" s="14">
        <v>3391450000</v>
      </c>
      <c r="E308" s="14">
        <v>392800000</v>
      </c>
      <c r="F308" s="14">
        <v>3430527284</v>
      </c>
      <c r="G308" s="14">
        <v>1540521</v>
      </c>
      <c r="H308" s="14">
        <v>13757250</v>
      </c>
      <c r="I308" s="14">
        <v>202240</v>
      </c>
      <c r="J308" s="14">
        <v>-941575055</v>
      </c>
      <c r="K308" s="14">
        <v>-926442080</v>
      </c>
    </row>
    <row r="309" spans="1:11" ht="21.75" customHeight="1" x14ac:dyDescent="0.2">
      <c r="A309" s="6" t="s">
        <v>456</v>
      </c>
      <c r="B309" s="14">
        <v>0</v>
      </c>
      <c r="C309" s="14">
        <v>0</v>
      </c>
      <c r="D309" s="14">
        <v>0</v>
      </c>
      <c r="E309" s="1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39950774</v>
      </c>
    </row>
    <row r="310" spans="1:11" ht="21.75" customHeight="1" x14ac:dyDescent="0.2">
      <c r="A310" s="6" t="s">
        <v>485</v>
      </c>
      <c r="B310" s="14">
        <v>0</v>
      </c>
      <c r="C310" s="14">
        <v>0</v>
      </c>
      <c r="D310" s="14">
        <v>0</v>
      </c>
      <c r="E310" s="1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25960523</v>
      </c>
    </row>
    <row r="311" spans="1:11" ht="21.75" customHeight="1" x14ac:dyDescent="0.2">
      <c r="A311" s="6" t="s">
        <v>516</v>
      </c>
      <c r="B311" s="14">
        <v>0</v>
      </c>
      <c r="C311" s="14">
        <v>0</v>
      </c>
      <c r="D311" s="14">
        <v>0</v>
      </c>
      <c r="E311" s="1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1227840979</v>
      </c>
    </row>
    <row r="312" spans="1:11" ht="21.75" customHeight="1" x14ac:dyDescent="0.2">
      <c r="A312" s="6" t="s">
        <v>549</v>
      </c>
      <c r="B312" s="14">
        <v>0</v>
      </c>
      <c r="C312" s="14">
        <v>0</v>
      </c>
      <c r="D312" s="14">
        <v>0</v>
      </c>
      <c r="E312" s="14">
        <v>0</v>
      </c>
      <c r="F312" s="14">
        <v>0</v>
      </c>
      <c r="G312" s="14">
        <v>0</v>
      </c>
      <c r="H312" s="14">
        <v>0</v>
      </c>
      <c r="I312" s="14">
        <v>0</v>
      </c>
      <c r="J312" s="14">
        <v>0</v>
      </c>
      <c r="K312" s="14">
        <v>96399121</v>
      </c>
    </row>
    <row r="313" spans="1:11" ht="21.75" customHeight="1" x14ac:dyDescent="0.2">
      <c r="A313" s="6" t="s">
        <v>749</v>
      </c>
      <c r="B313" s="14">
        <v>0</v>
      </c>
      <c r="C313" s="14">
        <v>0</v>
      </c>
      <c r="D313" s="14">
        <v>0</v>
      </c>
      <c r="E313" s="1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</row>
    <row r="314" spans="1:11" ht="21.75" customHeight="1" x14ac:dyDescent="0.2">
      <c r="A314" s="6" t="s">
        <v>687</v>
      </c>
      <c r="B314" s="14">
        <v>0</v>
      </c>
      <c r="C314" s="14">
        <v>0</v>
      </c>
      <c r="D314" s="14">
        <v>0</v>
      </c>
      <c r="E314" s="1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-25809538006</v>
      </c>
    </row>
    <row r="315" spans="1:11" ht="21.75" customHeight="1" x14ac:dyDescent="0.2">
      <c r="A315" s="6" t="s">
        <v>157</v>
      </c>
      <c r="B315" s="14">
        <v>43476000</v>
      </c>
      <c r="C315" s="14">
        <v>1934.1632</v>
      </c>
      <c r="D315" s="14">
        <v>32819249920</v>
      </c>
      <c r="E315" s="14">
        <v>3297630000</v>
      </c>
      <c r="F315" s="14">
        <v>26222285014</v>
      </c>
      <c r="G315" s="14">
        <v>14151089</v>
      </c>
      <c r="H315" s="14">
        <v>117529250</v>
      </c>
      <c r="I315" s="14">
        <v>3394552</v>
      </c>
      <c r="J315" s="14">
        <v>-8863885273</v>
      </c>
      <c r="K315" s="14">
        <v>-8734603178</v>
      </c>
    </row>
    <row r="316" spans="1:11" ht="21.75" customHeight="1" x14ac:dyDescent="0.2">
      <c r="A316" s="6" t="s">
        <v>750</v>
      </c>
      <c r="B316" s="14">
        <v>0</v>
      </c>
      <c r="C316" s="14">
        <v>0</v>
      </c>
      <c r="D316" s="14">
        <v>0</v>
      </c>
      <c r="E316" s="1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</row>
    <row r="317" spans="1:11" ht="21.75" customHeight="1" x14ac:dyDescent="0.2">
      <c r="A317" s="6" t="s">
        <v>562</v>
      </c>
      <c r="B317" s="14">
        <v>0</v>
      </c>
      <c r="C317" s="14">
        <v>0</v>
      </c>
      <c r="D317" s="14">
        <v>0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198320</v>
      </c>
    </row>
    <row r="318" spans="1:11" ht="21.75" customHeight="1" x14ac:dyDescent="0.2">
      <c r="A318" s="6" t="s">
        <v>715</v>
      </c>
      <c r="B318" s="14">
        <v>0</v>
      </c>
      <c r="C318" s="14">
        <v>0</v>
      </c>
      <c r="D318" s="14">
        <v>0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  <c r="J318" s="14">
        <v>0</v>
      </c>
      <c r="K318" s="14">
        <v>1801550772</v>
      </c>
    </row>
    <row r="319" spans="1:11" ht="21.75" customHeight="1" x14ac:dyDescent="0.2">
      <c r="A319" s="6" t="s">
        <v>568</v>
      </c>
      <c r="B319" s="14">
        <v>0</v>
      </c>
      <c r="C319" s="14">
        <v>0</v>
      </c>
      <c r="D319" s="14">
        <v>0</v>
      </c>
      <c r="E319" s="1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-3121660496</v>
      </c>
    </row>
    <row r="320" spans="1:11" ht="21.75" customHeight="1" x14ac:dyDescent="0.2">
      <c r="A320" s="6" t="s">
        <v>138</v>
      </c>
      <c r="B320" s="14">
        <v>0</v>
      </c>
      <c r="C320" s="14">
        <v>0</v>
      </c>
      <c r="D320" s="14">
        <v>0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  <c r="J320" s="14">
        <v>0</v>
      </c>
      <c r="K320" s="14">
        <v>-1931</v>
      </c>
    </row>
    <row r="321" spans="1:11" ht="21.75" customHeight="1" x14ac:dyDescent="0.2">
      <c r="A321" s="6" t="s">
        <v>411</v>
      </c>
      <c r="B321" s="14">
        <v>0</v>
      </c>
      <c r="C321" s="14">
        <v>0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90495150</v>
      </c>
    </row>
    <row r="322" spans="1:11" ht="21.75" customHeight="1" x14ac:dyDescent="0.2">
      <c r="A322" s="6" t="s">
        <v>412</v>
      </c>
      <c r="B322" s="14">
        <v>0</v>
      </c>
      <c r="C322" s="14">
        <v>0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93883819</v>
      </c>
    </row>
    <row r="323" spans="1:11" ht="21.75" customHeight="1" x14ac:dyDescent="0.2">
      <c r="A323" s="6" t="s">
        <v>751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</row>
    <row r="324" spans="1:11" ht="21.75" customHeight="1" thickBot="1" x14ac:dyDescent="0.25">
      <c r="A324" s="6" t="s">
        <v>734</v>
      </c>
      <c r="B324" s="72">
        <f t="shared" ref="B324:K324" si="16">SUM(B296:B323)</f>
        <v>960765000</v>
      </c>
      <c r="C324" s="72">
        <f t="shared" si="16"/>
        <v>85126.622399999993</v>
      </c>
      <c r="D324" s="72">
        <f t="shared" si="16"/>
        <v>1095234013247.4</v>
      </c>
      <c r="E324" s="72">
        <f t="shared" si="16"/>
        <v>94526234821</v>
      </c>
      <c r="F324" s="72">
        <f t="shared" si="16"/>
        <v>1010634903571</v>
      </c>
      <c r="G324" s="72">
        <f t="shared" si="16"/>
        <v>526340578</v>
      </c>
      <c r="H324" s="72">
        <f t="shared" si="16"/>
        <v>4978335250</v>
      </c>
      <c r="I324" s="72">
        <f t="shared" si="16"/>
        <v>131848504</v>
      </c>
      <c r="J324" s="72">
        <f t="shared" si="16"/>
        <v>5274551974.5999985</v>
      </c>
      <c r="K324" s="72">
        <f t="shared" si="16"/>
        <v>238056338073</v>
      </c>
    </row>
    <row r="325" spans="1:11" ht="21.75" customHeight="1" thickTop="1" x14ac:dyDescent="0.2">
      <c r="A325" s="95" t="s">
        <v>0</v>
      </c>
      <c r="B325" s="95"/>
      <c r="C325" s="95"/>
      <c r="D325" s="95"/>
      <c r="E325" s="95"/>
      <c r="F325" s="95"/>
      <c r="G325" s="95"/>
      <c r="H325" s="95"/>
      <c r="I325" s="95"/>
      <c r="J325" s="95"/>
      <c r="K325" s="95"/>
    </row>
    <row r="326" spans="1:11" ht="21.75" customHeight="1" x14ac:dyDescent="0.2">
      <c r="A326" s="95" t="s">
        <v>289</v>
      </c>
      <c r="B326" s="95"/>
      <c r="C326" s="95"/>
      <c r="D326" s="95"/>
      <c r="E326" s="95"/>
      <c r="F326" s="95"/>
      <c r="G326" s="95"/>
      <c r="H326" s="95"/>
      <c r="I326" s="95"/>
      <c r="J326" s="95"/>
      <c r="K326" s="95"/>
    </row>
    <row r="327" spans="1:11" ht="21.75" customHeight="1" x14ac:dyDescent="0.2">
      <c r="A327" s="95" t="s">
        <v>2</v>
      </c>
      <c r="B327" s="95"/>
      <c r="C327" s="95"/>
      <c r="D327" s="95"/>
      <c r="E327" s="95"/>
      <c r="F327" s="95"/>
      <c r="G327" s="95"/>
      <c r="H327" s="95"/>
      <c r="I327" s="95"/>
      <c r="J327" s="95"/>
      <c r="K327" s="95"/>
    </row>
    <row r="328" spans="1:11" ht="21.75" customHeight="1" x14ac:dyDescent="0.2"/>
    <row r="329" spans="1:11" ht="21.75" customHeight="1" x14ac:dyDescent="0.2">
      <c r="A329" s="117" t="s">
        <v>394</v>
      </c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</row>
    <row r="330" spans="1:11" ht="21.75" customHeight="1" x14ac:dyDescent="0.2">
      <c r="B330" s="116" t="s">
        <v>306</v>
      </c>
      <c r="C330" s="116"/>
      <c r="D330" s="116"/>
      <c r="E330" s="116"/>
      <c r="F330" s="116"/>
      <c r="G330" s="116"/>
      <c r="H330" s="116"/>
      <c r="I330" s="116"/>
      <c r="J330" s="116"/>
      <c r="K330" s="2" t="s">
        <v>307</v>
      </c>
    </row>
    <row r="331" spans="1:11" ht="21.75" customHeight="1" x14ac:dyDescent="0.2">
      <c r="A331" s="2" t="s">
        <v>395</v>
      </c>
      <c r="B331" s="11" t="s">
        <v>9</v>
      </c>
      <c r="C331" s="11" t="s">
        <v>78</v>
      </c>
      <c r="D331" s="11" t="s">
        <v>396</v>
      </c>
      <c r="E331" s="11" t="s">
        <v>397</v>
      </c>
      <c r="F331" s="11" t="s">
        <v>398</v>
      </c>
      <c r="G331" s="11" t="s">
        <v>399</v>
      </c>
      <c r="H331" s="11" t="s">
        <v>400</v>
      </c>
      <c r="I331" s="11" t="s">
        <v>401</v>
      </c>
      <c r="J331" s="11" t="s">
        <v>402</v>
      </c>
      <c r="K331" s="11" t="s">
        <v>402</v>
      </c>
    </row>
    <row r="332" spans="1:11" ht="21.75" customHeight="1" x14ac:dyDescent="0.2">
      <c r="A332" s="6" t="s">
        <v>735</v>
      </c>
      <c r="B332" s="14">
        <f>B324</f>
        <v>960765000</v>
      </c>
      <c r="C332" s="14">
        <f t="shared" ref="C332:K332" si="17">C324</f>
        <v>85126.622399999993</v>
      </c>
      <c r="D332" s="14">
        <f t="shared" si="17"/>
        <v>1095234013247.4</v>
      </c>
      <c r="E332" s="14">
        <f t="shared" si="17"/>
        <v>94526234821</v>
      </c>
      <c r="F332" s="14">
        <f t="shared" si="17"/>
        <v>1010634903571</v>
      </c>
      <c r="G332" s="14">
        <f t="shared" si="17"/>
        <v>526340578</v>
      </c>
      <c r="H332" s="14">
        <f t="shared" si="17"/>
        <v>4978335250</v>
      </c>
      <c r="I332" s="14">
        <f t="shared" si="17"/>
        <v>131848504</v>
      </c>
      <c r="J332" s="14">
        <f t="shared" si="17"/>
        <v>5274551974.5999985</v>
      </c>
      <c r="K332" s="14">
        <f t="shared" si="17"/>
        <v>238056338073</v>
      </c>
    </row>
    <row r="333" spans="1:11" ht="21.75" customHeight="1" x14ac:dyDescent="0.2">
      <c r="A333" s="6" t="s">
        <v>648</v>
      </c>
      <c r="B333" s="14">
        <v>0</v>
      </c>
      <c r="C333" s="14">
        <v>0</v>
      </c>
      <c r="D333" s="14">
        <v>0</v>
      </c>
      <c r="E333" s="1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1084222</v>
      </c>
    </row>
    <row r="334" spans="1:11" ht="21.75" customHeight="1" x14ac:dyDescent="0.2">
      <c r="A334" s="6" t="s">
        <v>436</v>
      </c>
      <c r="B334" s="14">
        <v>0</v>
      </c>
      <c r="C334" s="14">
        <v>0</v>
      </c>
      <c r="D334" s="14">
        <v>0</v>
      </c>
      <c r="E334" s="14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-351790</v>
      </c>
    </row>
    <row r="335" spans="1:11" ht="21.75" customHeight="1" x14ac:dyDescent="0.2">
      <c r="A335" s="6" t="s">
        <v>649</v>
      </c>
      <c r="B335" s="14">
        <v>0</v>
      </c>
      <c r="C335" s="14">
        <v>0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-478944</v>
      </c>
    </row>
    <row r="336" spans="1:11" ht="21.75" customHeight="1" x14ac:dyDescent="0.2">
      <c r="A336" s="6" t="s">
        <v>724</v>
      </c>
      <c r="B336" s="14">
        <v>0</v>
      </c>
      <c r="C336" s="14">
        <v>0</v>
      </c>
      <c r="D336" s="14">
        <v>0</v>
      </c>
      <c r="E336" s="1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-21470417</v>
      </c>
    </row>
    <row r="337" spans="1:11" ht="21.75" customHeight="1" x14ac:dyDescent="0.2">
      <c r="A337" s="6" t="s">
        <v>650</v>
      </c>
      <c r="B337" s="14">
        <v>0</v>
      </c>
      <c r="C337" s="14">
        <v>0</v>
      </c>
      <c r="D337" s="14">
        <v>0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4">
        <v>0</v>
      </c>
      <c r="K337" s="14">
        <v>32010000</v>
      </c>
    </row>
    <row r="338" spans="1:11" ht="21.75" customHeight="1" x14ac:dyDescent="0.2">
      <c r="A338" s="6" t="s">
        <v>437</v>
      </c>
      <c r="B338" s="14">
        <v>0</v>
      </c>
      <c r="C338" s="14">
        <v>0</v>
      </c>
      <c r="D338" s="14">
        <v>0</v>
      </c>
      <c r="E338" s="1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52766409</v>
      </c>
    </row>
    <row r="339" spans="1:11" ht="21.75" customHeight="1" x14ac:dyDescent="0.2">
      <c r="A339" s="6" t="s">
        <v>716</v>
      </c>
      <c r="B339" s="14">
        <v>0</v>
      </c>
      <c r="C339" s="14">
        <v>0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v>0</v>
      </c>
      <c r="J339" s="14">
        <v>0</v>
      </c>
      <c r="K339" s="14">
        <v>-716407396</v>
      </c>
    </row>
    <row r="340" spans="1:11" ht="21.75" customHeight="1" x14ac:dyDescent="0.2">
      <c r="A340" s="6" t="s">
        <v>530</v>
      </c>
      <c r="B340" s="14">
        <v>0</v>
      </c>
      <c r="C340" s="14">
        <v>0</v>
      </c>
      <c r="D340" s="14">
        <v>0</v>
      </c>
      <c r="E340" s="1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-11200013</v>
      </c>
    </row>
    <row r="341" spans="1:11" ht="21.75" customHeight="1" x14ac:dyDescent="0.2">
      <c r="A341" s="6" t="s">
        <v>717</v>
      </c>
      <c r="B341" s="14">
        <v>0</v>
      </c>
      <c r="C341" s="14">
        <v>0</v>
      </c>
      <c r="D341" s="14">
        <v>0</v>
      </c>
      <c r="E341" s="14">
        <v>0</v>
      </c>
      <c r="F341" s="14">
        <v>0</v>
      </c>
      <c r="G341" s="14">
        <v>0</v>
      </c>
      <c r="H341" s="14">
        <v>0</v>
      </c>
      <c r="I341" s="14">
        <v>0</v>
      </c>
      <c r="J341" s="14">
        <v>0</v>
      </c>
      <c r="K341" s="14">
        <v>-206435626</v>
      </c>
    </row>
    <row r="342" spans="1:11" ht="21.75" customHeight="1" x14ac:dyDescent="0.2">
      <c r="A342" s="6" t="s">
        <v>752</v>
      </c>
      <c r="B342" s="14">
        <v>0</v>
      </c>
      <c r="C342" s="14">
        <v>0</v>
      </c>
      <c r="D342" s="14">
        <v>0</v>
      </c>
      <c r="E342" s="14">
        <v>0</v>
      </c>
      <c r="F342" s="14">
        <v>0</v>
      </c>
      <c r="G342" s="14">
        <v>0</v>
      </c>
      <c r="H342" s="14">
        <v>0</v>
      </c>
      <c r="I342" s="14">
        <v>0</v>
      </c>
      <c r="J342" s="14">
        <v>0</v>
      </c>
      <c r="K342" s="14">
        <v>0</v>
      </c>
    </row>
    <row r="343" spans="1:11" ht="21.75" customHeight="1" x14ac:dyDescent="0.2">
      <c r="A343" s="6" t="s">
        <v>647</v>
      </c>
      <c r="B343" s="14">
        <v>0</v>
      </c>
      <c r="C343" s="14">
        <v>0</v>
      </c>
      <c r="D343" s="14">
        <v>0</v>
      </c>
      <c r="E343" s="14">
        <v>0</v>
      </c>
      <c r="F343" s="14">
        <v>0</v>
      </c>
      <c r="G343" s="14">
        <v>0</v>
      </c>
      <c r="H343" s="14">
        <v>0</v>
      </c>
      <c r="I343" s="14">
        <v>0</v>
      </c>
      <c r="J343" s="14">
        <v>0</v>
      </c>
      <c r="K343" s="14">
        <v>65594000</v>
      </c>
    </row>
    <row r="344" spans="1:11" ht="21.75" customHeight="1" x14ac:dyDescent="0.2">
      <c r="A344" s="6" t="s">
        <v>496</v>
      </c>
      <c r="B344" s="14">
        <v>0</v>
      </c>
      <c r="C344" s="14">
        <v>0</v>
      </c>
      <c r="D344" s="14">
        <v>0</v>
      </c>
      <c r="E344" s="14">
        <v>0</v>
      </c>
      <c r="F344" s="14">
        <v>0</v>
      </c>
      <c r="G344" s="14">
        <v>0</v>
      </c>
      <c r="H344" s="14">
        <v>0</v>
      </c>
      <c r="I344" s="14">
        <v>0</v>
      </c>
      <c r="J344" s="14">
        <v>0</v>
      </c>
      <c r="K344" s="14">
        <v>352956989</v>
      </c>
    </row>
    <row r="345" spans="1:11" ht="21.75" customHeight="1" x14ac:dyDescent="0.2">
      <c r="A345" s="6" t="s">
        <v>718</v>
      </c>
      <c r="B345" s="14">
        <v>0</v>
      </c>
      <c r="C345" s="14">
        <v>0</v>
      </c>
      <c r="D345" s="14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4">
        <v>0</v>
      </c>
      <c r="K345" s="14">
        <v>8493647</v>
      </c>
    </row>
    <row r="346" spans="1:11" ht="21.75" customHeight="1" x14ac:dyDescent="0.2">
      <c r="A346" s="6" t="s">
        <v>534</v>
      </c>
      <c r="B346" s="14">
        <v>0</v>
      </c>
      <c r="C346" s="14">
        <v>0</v>
      </c>
      <c r="D346" s="14">
        <v>0</v>
      </c>
      <c r="E346" s="14">
        <v>0</v>
      </c>
      <c r="F346" s="14">
        <v>0</v>
      </c>
      <c r="G346" s="14">
        <v>0</v>
      </c>
      <c r="H346" s="14">
        <v>0</v>
      </c>
      <c r="I346" s="14">
        <v>0</v>
      </c>
      <c r="J346" s="14">
        <v>0</v>
      </c>
      <c r="K346" s="14">
        <v>64773571</v>
      </c>
    </row>
    <row r="347" spans="1:11" ht="21.75" customHeight="1" x14ac:dyDescent="0.2">
      <c r="A347" s="6" t="s">
        <v>497</v>
      </c>
      <c r="B347" s="14">
        <v>0</v>
      </c>
      <c r="C347" s="14">
        <v>0</v>
      </c>
      <c r="D347" s="14">
        <v>0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5878426</v>
      </c>
    </row>
    <row r="348" spans="1:11" ht="21.75" customHeight="1" x14ac:dyDescent="0.2">
      <c r="A348" s="6" t="s">
        <v>513</v>
      </c>
      <c r="B348" s="14">
        <v>0</v>
      </c>
      <c r="C348" s="14">
        <v>0</v>
      </c>
      <c r="D348" s="14"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  <c r="K348" s="14">
        <v>-106158650</v>
      </c>
    </row>
    <row r="349" spans="1:11" ht="21.75" customHeight="1" x14ac:dyDescent="0.2">
      <c r="A349" s="6" t="s">
        <v>667</v>
      </c>
      <c r="B349" s="14">
        <v>0</v>
      </c>
      <c r="C349" s="14">
        <v>0</v>
      </c>
      <c r="D349" s="14"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14">
        <v>0</v>
      </c>
      <c r="K349" s="14">
        <v>260185000</v>
      </c>
    </row>
    <row r="350" spans="1:11" ht="21.75" customHeight="1" x14ac:dyDescent="0.2">
      <c r="A350" s="6" t="s">
        <v>672</v>
      </c>
      <c r="B350" s="14">
        <v>0</v>
      </c>
      <c r="C350" s="14">
        <v>0</v>
      </c>
      <c r="D350" s="14">
        <v>0</v>
      </c>
      <c r="E350" s="14">
        <v>0</v>
      </c>
      <c r="F350" s="14">
        <v>0</v>
      </c>
      <c r="G350" s="14">
        <v>0</v>
      </c>
      <c r="H350" s="14">
        <v>0</v>
      </c>
      <c r="I350" s="14">
        <v>0</v>
      </c>
      <c r="J350" s="14">
        <v>0</v>
      </c>
      <c r="K350" s="14">
        <v>100000</v>
      </c>
    </row>
    <row r="351" spans="1:11" ht="21.75" customHeight="1" x14ac:dyDescent="0.2">
      <c r="A351" s="6" t="s">
        <v>753</v>
      </c>
      <c r="B351" s="14">
        <v>0</v>
      </c>
      <c r="C351" s="14">
        <v>0</v>
      </c>
      <c r="D351" s="14">
        <v>0</v>
      </c>
      <c r="E351" s="14">
        <v>0</v>
      </c>
      <c r="F351" s="14">
        <v>0</v>
      </c>
      <c r="G351" s="14">
        <v>0</v>
      </c>
      <c r="H351" s="14">
        <v>0</v>
      </c>
      <c r="I351" s="14">
        <v>0</v>
      </c>
      <c r="J351" s="14">
        <v>0</v>
      </c>
      <c r="K351" s="14">
        <v>0</v>
      </c>
    </row>
    <row r="352" spans="1:11" ht="21.75" customHeight="1" x14ac:dyDescent="0.2">
      <c r="A352" s="6" t="s">
        <v>574</v>
      </c>
      <c r="B352" s="14">
        <v>0</v>
      </c>
      <c r="C352" s="14">
        <v>0</v>
      </c>
      <c r="D352" s="14">
        <v>0</v>
      </c>
      <c r="E352" s="14">
        <v>0</v>
      </c>
      <c r="F352" s="14">
        <v>0</v>
      </c>
      <c r="G352" s="14">
        <v>0</v>
      </c>
      <c r="H352" s="14">
        <v>0</v>
      </c>
      <c r="I352" s="14">
        <v>0</v>
      </c>
      <c r="J352" s="14">
        <v>0</v>
      </c>
      <c r="K352" s="14">
        <v>105619000</v>
      </c>
    </row>
    <row r="353" spans="1:11" ht="21.75" customHeight="1" x14ac:dyDescent="0.2">
      <c r="A353" s="6" t="s">
        <v>673</v>
      </c>
      <c r="B353" s="14">
        <v>0</v>
      </c>
      <c r="C353" s="14">
        <v>0</v>
      </c>
      <c r="D353" s="14">
        <v>0</v>
      </c>
      <c r="E353" s="14">
        <v>0</v>
      </c>
      <c r="F353" s="14">
        <v>0</v>
      </c>
      <c r="G353" s="14">
        <v>0</v>
      </c>
      <c r="H353" s="14">
        <v>0</v>
      </c>
      <c r="I353" s="14">
        <v>0</v>
      </c>
      <c r="J353" s="14">
        <v>0</v>
      </c>
      <c r="K353" s="14">
        <v>360000</v>
      </c>
    </row>
    <row r="354" spans="1:11" ht="21.75" customHeight="1" x14ac:dyDescent="0.2">
      <c r="A354" s="6" t="s">
        <v>730</v>
      </c>
      <c r="B354" s="14">
        <v>0</v>
      </c>
      <c r="C354" s="14">
        <v>0</v>
      </c>
      <c r="D354" s="14">
        <v>0</v>
      </c>
      <c r="E354" s="14">
        <v>0</v>
      </c>
      <c r="F354" s="14">
        <v>0</v>
      </c>
      <c r="G354" s="14">
        <v>0</v>
      </c>
      <c r="H354" s="14">
        <v>0</v>
      </c>
      <c r="I354" s="14">
        <v>0</v>
      </c>
      <c r="J354" s="14">
        <v>0</v>
      </c>
      <c r="K354" s="14">
        <v>540000</v>
      </c>
    </row>
    <row r="355" spans="1:11" ht="21.75" customHeight="1" x14ac:dyDescent="0.2">
      <c r="A355" s="6" t="s">
        <v>210</v>
      </c>
      <c r="B355" s="14">
        <v>360000</v>
      </c>
      <c r="C355" s="14">
        <v>0</v>
      </c>
      <c r="D355" s="14">
        <v>0</v>
      </c>
      <c r="E355" s="14">
        <v>720000</v>
      </c>
      <c r="F355" s="14">
        <v>0</v>
      </c>
      <c r="G355" s="14">
        <v>0</v>
      </c>
      <c r="H355" s="14">
        <v>0</v>
      </c>
      <c r="I355" s="14">
        <v>184</v>
      </c>
      <c r="J355" s="14">
        <v>720000</v>
      </c>
      <c r="K355" s="14">
        <v>720000</v>
      </c>
    </row>
    <row r="356" spans="1:11" ht="21.75" customHeight="1" x14ac:dyDescent="0.2">
      <c r="A356" s="6" t="s">
        <v>754</v>
      </c>
      <c r="B356" s="14">
        <v>0</v>
      </c>
      <c r="C356" s="14">
        <v>0</v>
      </c>
      <c r="D356" s="14">
        <v>0</v>
      </c>
      <c r="E356" s="14">
        <v>0</v>
      </c>
      <c r="F356" s="14">
        <v>0</v>
      </c>
      <c r="G356" s="14">
        <v>0</v>
      </c>
      <c r="H356" s="14">
        <v>0</v>
      </c>
      <c r="I356" s="14">
        <v>0</v>
      </c>
      <c r="J356" s="14">
        <v>0</v>
      </c>
      <c r="K356" s="14">
        <v>0</v>
      </c>
    </row>
    <row r="357" spans="1:11" ht="21.75" customHeight="1" x14ac:dyDescent="0.2">
      <c r="A357" s="6" t="s">
        <v>514</v>
      </c>
      <c r="B357" s="14">
        <v>0</v>
      </c>
      <c r="C357" s="14">
        <v>0</v>
      </c>
      <c r="D357" s="14">
        <v>0</v>
      </c>
      <c r="E357" s="14">
        <v>0</v>
      </c>
      <c r="F357" s="14">
        <v>0</v>
      </c>
      <c r="G357" s="14">
        <v>0</v>
      </c>
      <c r="H357" s="14">
        <v>0</v>
      </c>
      <c r="I357" s="14">
        <v>0</v>
      </c>
      <c r="J357" s="14">
        <v>0</v>
      </c>
      <c r="K357" s="14">
        <v>732804255</v>
      </c>
    </row>
    <row r="358" spans="1:11" ht="21.75" customHeight="1" x14ac:dyDescent="0.2">
      <c r="A358" s="6" t="s">
        <v>674</v>
      </c>
      <c r="B358" s="14">
        <v>0</v>
      </c>
      <c r="C358" s="14">
        <v>0</v>
      </c>
      <c r="D358" s="14">
        <v>0</v>
      </c>
      <c r="E358" s="14">
        <v>0</v>
      </c>
      <c r="F358" s="14">
        <v>0</v>
      </c>
      <c r="G358" s="14">
        <v>0</v>
      </c>
      <c r="H358" s="14">
        <v>0</v>
      </c>
      <c r="I358" s="14">
        <v>0</v>
      </c>
      <c r="J358" s="14">
        <v>0</v>
      </c>
      <c r="K358" s="14">
        <v>510000</v>
      </c>
    </row>
    <row r="359" spans="1:11" ht="21.75" customHeight="1" x14ac:dyDescent="0.2">
      <c r="A359" s="6" t="s">
        <v>755</v>
      </c>
      <c r="B359" s="14">
        <v>0</v>
      </c>
      <c r="C359" s="14">
        <v>0</v>
      </c>
      <c r="D359" s="14">
        <v>0</v>
      </c>
      <c r="E359" s="14">
        <v>0</v>
      </c>
      <c r="F359" s="14">
        <v>0</v>
      </c>
      <c r="G359" s="14">
        <v>0</v>
      </c>
      <c r="H359" s="14">
        <v>0</v>
      </c>
      <c r="I359" s="14">
        <v>0</v>
      </c>
      <c r="J359" s="14">
        <v>0</v>
      </c>
      <c r="K359" s="14">
        <v>0</v>
      </c>
    </row>
    <row r="360" spans="1:11" ht="21.75" customHeight="1" thickBot="1" x14ac:dyDescent="0.25">
      <c r="A360" s="6" t="s">
        <v>734</v>
      </c>
      <c r="B360" s="72">
        <f t="shared" ref="B360:K360" si="18">SUM(B332:B359)</f>
        <v>961125000</v>
      </c>
      <c r="C360" s="72">
        <f t="shared" si="18"/>
        <v>85126.622399999993</v>
      </c>
      <c r="D360" s="72">
        <f t="shared" si="18"/>
        <v>1095234013247.4</v>
      </c>
      <c r="E360" s="72">
        <f t="shared" si="18"/>
        <v>94526954821</v>
      </c>
      <c r="F360" s="72">
        <f t="shared" si="18"/>
        <v>1010634903571</v>
      </c>
      <c r="G360" s="72">
        <f t="shared" si="18"/>
        <v>526340578</v>
      </c>
      <c r="H360" s="72">
        <f t="shared" si="18"/>
        <v>4978335250</v>
      </c>
      <c r="I360" s="72">
        <f t="shared" si="18"/>
        <v>131848688</v>
      </c>
      <c r="J360" s="72">
        <f t="shared" si="18"/>
        <v>5275271974.5999985</v>
      </c>
      <c r="K360" s="72">
        <f t="shared" si="18"/>
        <v>238678230756</v>
      </c>
    </row>
    <row r="361" spans="1:11" ht="21.75" customHeight="1" thickTop="1" x14ac:dyDescent="0.2">
      <c r="A361" s="95" t="s">
        <v>0</v>
      </c>
      <c r="B361" s="95"/>
      <c r="C361" s="95"/>
      <c r="D361" s="95"/>
      <c r="E361" s="95"/>
      <c r="F361" s="95"/>
      <c r="G361" s="95"/>
      <c r="H361" s="95"/>
      <c r="I361" s="95"/>
      <c r="J361" s="95"/>
      <c r="K361" s="95"/>
    </row>
    <row r="362" spans="1:11" ht="21.75" customHeight="1" x14ac:dyDescent="0.2">
      <c r="A362" s="95" t="s">
        <v>289</v>
      </c>
      <c r="B362" s="95"/>
      <c r="C362" s="95"/>
      <c r="D362" s="95"/>
      <c r="E362" s="95"/>
      <c r="F362" s="95"/>
      <c r="G362" s="95"/>
      <c r="H362" s="95"/>
      <c r="I362" s="95"/>
      <c r="J362" s="95"/>
      <c r="K362" s="95"/>
    </row>
    <row r="363" spans="1:11" ht="21.75" customHeight="1" x14ac:dyDescent="0.2">
      <c r="A363" s="95" t="s">
        <v>2</v>
      </c>
      <c r="B363" s="95"/>
      <c r="C363" s="95"/>
      <c r="D363" s="95"/>
      <c r="E363" s="95"/>
      <c r="F363" s="95"/>
      <c r="G363" s="95"/>
      <c r="H363" s="95"/>
      <c r="I363" s="95"/>
      <c r="J363" s="95"/>
      <c r="K363" s="95"/>
    </row>
    <row r="364" spans="1:11" ht="21.75" customHeight="1" x14ac:dyDescent="0.2"/>
    <row r="365" spans="1:11" ht="21.75" customHeight="1" x14ac:dyDescent="0.2">
      <c r="A365" s="117" t="s">
        <v>394</v>
      </c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</row>
    <row r="366" spans="1:11" ht="21.75" customHeight="1" x14ac:dyDescent="0.2">
      <c r="B366" s="116" t="s">
        <v>306</v>
      </c>
      <c r="C366" s="116"/>
      <c r="D366" s="116"/>
      <c r="E366" s="116"/>
      <c r="F366" s="116"/>
      <c r="G366" s="116"/>
      <c r="H366" s="116"/>
      <c r="I366" s="116"/>
      <c r="J366" s="116"/>
      <c r="K366" s="2" t="s">
        <v>307</v>
      </c>
    </row>
    <row r="367" spans="1:11" ht="21.75" customHeight="1" x14ac:dyDescent="0.2">
      <c r="A367" s="2" t="s">
        <v>395</v>
      </c>
      <c r="B367" s="11" t="s">
        <v>9</v>
      </c>
      <c r="C367" s="11" t="s">
        <v>78</v>
      </c>
      <c r="D367" s="11" t="s">
        <v>396</v>
      </c>
      <c r="E367" s="11" t="s">
        <v>397</v>
      </c>
      <c r="F367" s="11" t="s">
        <v>398</v>
      </c>
      <c r="G367" s="11" t="s">
        <v>399</v>
      </c>
      <c r="H367" s="11" t="s">
        <v>400</v>
      </c>
      <c r="I367" s="11" t="s">
        <v>401</v>
      </c>
      <c r="J367" s="11" t="s">
        <v>402</v>
      </c>
      <c r="K367" s="11" t="s">
        <v>402</v>
      </c>
    </row>
    <row r="368" spans="1:11" ht="21.75" customHeight="1" x14ac:dyDescent="0.2">
      <c r="A368" s="6" t="s">
        <v>735</v>
      </c>
      <c r="B368" s="14">
        <f>B360</f>
        <v>961125000</v>
      </c>
      <c r="C368" s="14">
        <f t="shared" ref="C368:K368" si="19">C360</f>
        <v>85126.622399999993</v>
      </c>
      <c r="D368" s="14">
        <f t="shared" si="19"/>
        <v>1095234013247.4</v>
      </c>
      <c r="E368" s="14">
        <f t="shared" si="19"/>
        <v>94526954821</v>
      </c>
      <c r="F368" s="14">
        <f t="shared" si="19"/>
        <v>1010634903571</v>
      </c>
      <c r="G368" s="14">
        <f t="shared" si="19"/>
        <v>526340578</v>
      </c>
      <c r="H368" s="14">
        <f t="shared" si="19"/>
        <v>4978335250</v>
      </c>
      <c r="I368" s="14">
        <f t="shared" si="19"/>
        <v>131848688</v>
      </c>
      <c r="J368" s="14">
        <f t="shared" si="19"/>
        <v>5275271974.5999985</v>
      </c>
      <c r="K368" s="14">
        <f t="shared" si="19"/>
        <v>238678230756</v>
      </c>
    </row>
    <row r="369" spans="1:11" ht="21.75" customHeight="1" x14ac:dyDescent="0.2">
      <c r="A369" s="6" t="s">
        <v>675</v>
      </c>
      <c r="B369" s="14">
        <v>0</v>
      </c>
      <c r="C369" s="14">
        <v>0</v>
      </c>
      <c r="D369" s="14">
        <v>0</v>
      </c>
      <c r="E369" s="14">
        <v>0</v>
      </c>
      <c r="F369" s="14">
        <v>0</v>
      </c>
      <c r="G369" s="14">
        <v>0</v>
      </c>
      <c r="H369" s="14">
        <v>0</v>
      </c>
      <c r="I369" s="14">
        <v>0</v>
      </c>
      <c r="J369" s="14">
        <v>0</v>
      </c>
      <c r="K369" s="14">
        <v>160000</v>
      </c>
    </row>
    <row r="370" spans="1:11" ht="21.75" customHeight="1" x14ac:dyDescent="0.2">
      <c r="A370" s="6" t="s">
        <v>676</v>
      </c>
      <c r="B370" s="14">
        <v>0</v>
      </c>
      <c r="C370" s="14">
        <v>0</v>
      </c>
      <c r="D370" s="14">
        <v>0</v>
      </c>
      <c r="E370" s="14">
        <v>0</v>
      </c>
      <c r="F370" s="14">
        <v>0</v>
      </c>
      <c r="G370" s="14">
        <v>0</v>
      </c>
      <c r="H370" s="14">
        <v>0</v>
      </c>
      <c r="I370" s="14">
        <v>0</v>
      </c>
      <c r="J370" s="14">
        <v>0</v>
      </c>
      <c r="K370" s="14">
        <v>280000</v>
      </c>
    </row>
    <row r="371" spans="1:11" ht="21.75" customHeight="1" x14ac:dyDescent="0.2">
      <c r="A371" s="6" t="s">
        <v>677</v>
      </c>
      <c r="B371" s="14">
        <v>0</v>
      </c>
      <c r="C371" s="14">
        <v>0</v>
      </c>
      <c r="D371" s="14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v>0</v>
      </c>
      <c r="J371" s="14">
        <v>0</v>
      </c>
      <c r="K371" s="14">
        <v>260000</v>
      </c>
    </row>
    <row r="372" spans="1:11" ht="21.75" customHeight="1" x14ac:dyDescent="0.2">
      <c r="A372" s="6" t="s">
        <v>664</v>
      </c>
      <c r="B372" s="14">
        <v>0</v>
      </c>
      <c r="C372" s="14">
        <v>0</v>
      </c>
      <c r="D372" s="14">
        <v>0</v>
      </c>
      <c r="E372" s="14">
        <v>0</v>
      </c>
      <c r="F372" s="14">
        <v>0</v>
      </c>
      <c r="G372" s="14">
        <v>0</v>
      </c>
      <c r="H372" s="14">
        <v>0</v>
      </c>
      <c r="I372" s="14">
        <v>0</v>
      </c>
      <c r="J372" s="14">
        <v>0</v>
      </c>
      <c r="K372" s="14">
        <v>-878516</v>
      </c>
    </row>
    <row r="373" spans="1:11" ht="21.75" customHeight="1" x14ac:dyDescent="0.2">
      <c r="A373" s="6" t="s">
        <v>670</v>
      </c>
      <c r="B373" s="14">
        <v>0</v>
      </c>
      <c r="C373" s="14">
        <v>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v>0</v>
      </c>
      <c r="J373" s="14">
        <v>0</v>
      </c>
      <c r="K373" s="14">
        <v>-200098185</v>
      </c>
    </row>
    <row r="374" spans="1:11" ht="21.75" customHeight="1" x14ac:dyDescent="0.2">
      <c r="A374" s="6" t="s">
        <v>127</v>
      </c>
      <c r="B374" s="14">
        <v>210000</v>
      </c>
      <c r="C374" s="14">
        <v>850</v>
      </c>
      <c r="D374" s="14">
        <v>56100000</v>
      </c>
      <c r="E374" s="14">
        <v>13700000</v>
      </c>
      <c r="F374" s="14">
        <v>74271096</v>
      </c>
      <c r="G374" s="14">
        <v>28050</v>
      </c>
      <c r="H374" s="14">
        <v>280500</v>
      </c>
      <c r="I374" s="14">
        <v>7054</v>
      </c>
      <c r="J374" s="14">
        <v>-4779646</v>
      </c>
      <c r="K374" s="14">
        <v>-4471096</v>
      </c>
    </row>
    <row r="375" spans="1:11" ht="21.75" customHeight="1" x14ac:dyDescent="0.2">
      <c r="A375" s="6" t="s">
        <v>665</v>
      </c>
      <c r="B375" s="14">
        <v>0</v>
      </c>
      <c r="C375" s="14">
        <v>0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v>0</v>
      </c>
      <c r="J375" s="14">
        <v>0</v>
      </c>
      <c r="K375" s="14">
        <v>-6085983</v>
      </c>
    </row>
    <row r="376" spans="1:11" ht="21.75" customHeight="1" x14ac:dyDescent="0.2">
      <c r="A376" s="6" t="s">
        <v>668</v>
      </c>
      <c r="B376" s="14">
        <v>0</v>
      </c>
      <c r="C376" s="14">
        <v>0</v>
      </c>
      <c r="D376" s="14">
        <v>0</v>
      </c>
      <c r="E376" s="14">
        <v>0</v>
      </c>
      <c r="F376" s="14">
        <v>0</v>
      </c>
      <c r="G376" s="14">
        <v>0</v>
      </c>
      <c r="H376" s="14">
        <v>0</v>
      </c>
      <c r="I376" s="14">
        <v>0</v>
      </c>
      <c r="J376" s="14">
        <v>0</v>
      </c>
      <c r="K376" s="14">
        <v>-41063930</v>
      </c>
    </row>
    <row r="377" spans="1:11" ht="21.75" customHeight="1" x14ac:dyDescent="0.2">
      <c r="A377" s="6" t="s">
        <v>671</v>
      </c>
      <c r="B377" s="14">
        <v>0</v>
      </c>
      <c r="C377" s="14">
        <v>0</v>
      </c>
      <c r="D377" s="14">
        <v>0</v>
      </c>
      <c r="E377" s="14">
        <v>0</v>
      </c>
      <c r="F377" s="14">
        <v>0</v>
      </c>
      <c r="G377" s="14">
        <v>0</v>
      </c>
      <c r="H377" s="14">
        <v>0</v>
      </c>
      <c r="I377" s="14">
        <v>0</v>
      </c>
      <c r="J377" s="14">
        <v>0</v>
      </c>
      <c r="K377" s="14">
        <v>13073000</v>
      </c>
    </row>
    <row r="378" spans="1:11" ht="21.75" customHeight="1" x14ac:dyDescent="0.2">
      <c r="A378" s="6" t="s">
        <v>573</v>
      </c>
      <c r="B378" s="14">
        <v>0</v>
      </c>
      <c r="C378" s="14">
        <v>0</v>
      </c>
      <c r="D378" s="14">
        <v>0</v>
      </c>
      <c r="E378" s="14">
        <v>0</v>
      </c>
      <c r="F378" s="14">
        <v>0</v>
      </c>
      <c r="G378" s="14">
        <v>0</v>
      </c>
      <c r="H378" s="14">
        <v>0</v>
      </c>
      <c r="I378" s="14">
        <v>0</v>
      </c>
      <c r="J378" s="14">
        <v>0</v>
      </c>
      <c r="K378" s="14">
        <v>6000000</v>
      </c>
    </row>
    <row r="379" spans="1:11" ht="21.75" customHeight="1" x14ac:dyDescent="0.2">
      <c r="A379" s="6" t="s">
        <v>666</v>
      </c>
      <c r="B379" s="14">
        <v>0</v>
      </c>
      <c r="C379" s="14">
        <v>0</v>
      </c>
      <c r="D379" s="14">
        <v>0</v>
      </c>
      <c r="E379" s="14">
        <v>0</v>
      </c>
      <c r="F379" s="14">
        <v>0</v>
      </c>
      <c r="G379" s="14">
        <v>0</v>
      </c>
      <c r="H379" s="14">
        <v>0</v>
      </c>
      <c r="I379" s="14">
        <v>0</v>
      </c>
      <c r="J379" s="14">
        <v>0</v>
      </c>
      <c r="K379" s="14">
        <v>1500000</v>
      </c>
    </row>
    <row r="380" spans="1:11" ht="21.75" customHeight="1" x14ac:dyDescent="0.2">
      <c r="A380" s="6" t="s">
        <v>669</v>
      </c>
      <c r="B380" s="14">
        <v>0</v>
      </c>
      <c r="C380" s="14">
        <v>0</v>
      </c>
      <c r="D380" s="14">
        <v>0</v>
      </c>
      <c r="E380" s="14">
        <v>0</v>
      </c>
      <c r="F380" s="14">
        <v>0</v>
      </c>
      <c r="G380" s="14">
        <v>0</v>
      </c>
      <c r="H380" s="14">
        <v>0</v>
      </c>
      <c r="I380" s="14">
        <v>0</v>
      </c>
      <c r="J380" s="14">
        <v>0</v>
      </c>
      <c r="K380" s="14">
        <v>-2306393</v>
      </c>
    </row>
    <row r="381" spans="1:11" ht="21.75" customHeight="1" x14ac:dyDescent="0.2">
      <c r="A381" s="6" t="s">
        <v>756</v>
      </c>
      <c r="B381" s="14">
        <v>0</v>
      </c>
      <c r="C381" s="14">
        <v>0</v>
      </c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v>0</v>
      </c>
      <c r="J381" s="14">
        <v>0</v>
      </c>
      <c r="K381" s="14">
        <v>0</v>
      </c>
    </row>
    <row r="382" spans="1:11" ht="21.75" customHeight="1" x14ac:dyDescent="0.2">
      <c r="A382" s="6" t="s">
        <v>623</v>
      </c>
      <c r="B382" s="14">
        <v>0</v>
      </c>
      <c r="C382" s="14">
        <v>0</v>
      </c>
      <c r="D382" s="14">
        <v>0</v>
      </c>
      <c r="E382" s="14">
        <v>0</v>
      </c>
      <c r="F382" s="14">
        <v>0</v>
      </c>
      <c r="G382" s="14">
        <v>0</v>
      </c>
      <c r="H382" s="14">
        <v>0</v>
      </c>
      <c r="I382" s="14">
        <v>0</v>
      </c>
      <c r="J382" s="14">
        <v>0</v>
      </c>
      <c r="K382" s="14">
        <v>-94228959</v>
      </c>
    </row>
    <row r="383" spans="1:11" ht="21.75" customHeight="1" x14ac:dyDescent="0.2">
      <c r="A383" s="6" t="s">
        <v>624</v>
      </c>
      <c r="B383" s="14">
        <v>0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v>0</v>
      </c>
      <c r="J383" s="14">
        <v>0</v>
      </c>
      <c r="K383" s="14">
        <v>-45715796</v>
      </c>
    </row>
    <row r="384" spans="1:11" ht="21.75" customHeight="1" x14ac:dyDescent="0.2">
      <c r="A384" s="6" t="s">
        <v>415</v>
      </c>
      <c r="B384" s="14">
        <v>0</v>
      </c>
      <c r="C384" s="14">
        <v>0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  <c r="J384" s="14">
        <v>0</v>
      </c>
      <c r="K384" s="14">
        <v>-569853225</v>
      </c>
    </row>
    <row r="385" spans="1:11" ht="21.75" customHeight="1" x14ac:dyDescent="0.2">
      <c r="A385" s="6" t="s">
        <v>462</v>
      </c>
      <c r="B385" s="14">
        <v>0</v>
      </c>
      <c r="C385" s="14">
        <v>0</v>
      </c>
      <c r="D385" s="14">
        <v>0</v>
      </c>
      <c r="E385" s="14">
        <v>0</v>
      </c>
      <c r="F385" s="14">
        <v>0</v>
      </c>
      <c r="G385" s="14">
        <v>0</v>
      </c>
      <c r="H385" s="14">
        <v>0</v>
      </c>
      <c r="I385" s="14">
        <v>0</v>
      </c>
      <c r="J385" s="14">
        <v>0</v>
      </c>
      <c r="K385" s="14">
        <v>4054157</v>
      </c>
    </row>
    <row r="386" spans="1:11" ht="21.75" customHeight="1" x14ac:dyDescent="0.2">
      <c r="A386" s="6" t="s">
        <v>757</v>
      </c>
      <c r="B386" s="14">
        <v>0</v>
      </c>
      <c r="C386" s="14">
        <v>0</v>
      </c>
      <c r="D386" s="14">
        <v>0</v>
      </c>
      <c r="E386" s="14">
        <v>0</v>
      </c>
      <c r="F386" s="14">
        <v>0</v>
      </c>
      <c r="G386" s="14">
        <v>0</v>
      </c>
      <c r="H386" s="14">
        <v>0</v>
      </c>
      <c r="I386" s="14">
        <v>0</v>
      </c>
      <c r="J386" s="14">
        <v>0</v>
      </c>
      <c r="K386" s="14">
        <v>0</v>
      </c>
    </row>
    <row r="387" spans="1:11" ht="21.75" customHeight="1" x14ac:dyDescent="0.2">
      <c r="A387" s="6" t="s">
        <v>625</v>
      </c>
      <c r="B387" s="14">
        <v>0</v>
      </c>
      <c r="C387" s="14">
        <v>0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v>0</v>
      </c>
      <c r="J387" s="14">
        <v>0</v>
      </c>
      <c r="K387" s="14">
        <v>-153962</v>
      </c>
    </row>
    <row r="388" spans="1:11" ht="21.75" customHeight="1" x14ac:dyDescent="0.2">
      <c r="A388" s="6" t="s">
        <v>710</v>
      </c>
      <c r="B388" s="14">
        <v>0</v>
      </c>
      <c r="C388" s="14">
        <v>0</v>
      </c>
      <c r="D388" s="14">
        <v>0</v>
      </c>
      <c r="E388" s="14">
        <v>0</v>
      </c>
      <c r="F388" s="14">
        <v>0</v>
      </c>
      <c r="G388" s="14">
        <v>0</v>
      </c>
      <c r="H388" s="14">
        <v>0</v>
      </c>
      <c r="I388" s="14">
        <v>0</v>
      </c>
      <c r="J388" s="14">
        <v>0</v>
      </c>
      <c r="K388" s="14">
        <v>-14096011</v>
      </c>
    </row>
    <row r="389" spans="1:11" ht="21.75" customHeight="1" x14ac:dyDescent="0.2">
      <c r="A389" s="6" t="s">
        <v>758</v>
      </c>
      <c r="B389" s="14">
        <v>0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14">
        <v>0</v>
      </c>
      <c r="I389" s="14">
        <v>0</v>
      </c>
      <c r="J389" s="14">
        <v>0</v>
      </c>
      <c r="K389" s="14">
        <v>0</v>
      </c>
    </row>
    <row r="390" spans="1:11" ht="21.75" customHeight="1" x14ac:dyDescent="0.2">
      <c r="A390" s="6" t="s">
        <v>459</v>
      </c>
      <c r="B390" s="14">
        <v>0</v>
      </c>
      <c r="C390" s="14">
        <v>0</v>
      </c>
      <c r="D390" s="14">
        <v>0</v>
      </c>
      <c r="E390" s="14">
        <v>0</v>
      </c>
      <c r="F390" s="14">
        <v>0</v>
      </c>
      <c r="G390" s="14">
        <v>0</v>
      </c>
      <c r="H390" s="14">
        <v>0</v>
      </c>
      <c r="I390" s="14">
        <v>0</v>
      </c>
      <c r="J390" s="14">
        <v>0</v>
      </c>
      <c r="K390" s="14">
        <v>1439629</v>
      </c>
    </row>
    <row r="391" spans="1:11" ht="21.75" customHeight="1" x14ac:dyDescent="0.2">
      <c r="A391" s="6" t="s">
        <v>460</v>
      </c>
      <c r="B391" s="14">
        <v>0</v>
      </c>
      <c r="C391" s="14">
        <v>0</v>
      </c>
      <c r="D391" s="14">
        <v>0</v>
      </c>
      <c r="E391" s="14">
        <v>0</v>
      </c>
      <c r="F391" s="14">
        <v>0</v>
      </c>
      <c r="G391" s="14">
        <v>0</v>
      </c>
      <c r="H391" s="14">
        <v>0</v>
      </c>
      <c r="I391" s="14">
        <v>0</v>
      </c>
      <c r="J391" s="14">
        <v>0</v>
      </c>
      <c r="K391" s="14">
        <v>17997</v>
      </c>
    </row>
    <row r="392" spans="1:11" ht="21.75" customHeight="1" x14ac:dyDescent="0.2">
      <c r="A392" s="6" t="s">
        <v>461</v>
      </c>
      <c r="B392" s="14">
        <v>0</v>
      </c>
      <c r="C392" s="14">
        <v>0</v>
      </c>
      <c r="D392" s="14">
        <v>0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  <c r="J392" s="14">
        <v>0</v>
      </c>
      <c r="K392" s="14">
        <v>32421297</v>
      </c>
    </row>
    <row r="393" spans="1:11" ht="21.75" customHeight="1" x14ac:dyDescent="0.2">
      <c r="A393" s="6" t="s">
        <v>407</v>
      </c>
      <c r="B393" s="14">
        <v>0</v>
      </c>
      <c r="C393" s="14">
        <v>0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v>0</v>
      </c>
      <c r="J393" s="14">
        <v>0</v>
      </c>
      <c r="K393" s="14">
        <v>-320481880</v>
      </c>
    </row>
    <row r="394" spans="1:11" ht="21.75" customHeight="1" x14ac:dyDescent="0.2">
      <c r="A394" s="6" t="s">
        <v>451</v>
      </c>
      <c r="B394" s="14">
        <v>0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4">
        <v>19579155</v>
      </c>
    </row>
    <row r="395" spans="1:11" ht="21.75" customHeight="1" x14ac:dyDescent="0.2">
      <c r="A395" s="6" t="s">
        <v>617</v>
      </c>
      <c r="B395" s="14">
        <v>0</v>
      </c>
      <c r="C395" s="14">
        <v>0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-39196988</v>
      </c>
    </row>
    <row r="396" spans="1:11" ht="21.75" customHeight="1" thickBot="1" x14ac:dyDescent="0.25">
      <c r="A396" s="6" t="s">
        <v>734</v>
      </c>
      <c r="B396" s="72">
        <f t="shared" ref="B396:K396" si="20">SUM(B368:B395)</f>
        <v>961335000</v>
      </c>
      <c r="C396" s="72">
        <f t="shared" si="20"/>
        <v>85976.622399999993</v>
      </c>
      <c r="D396" s="72">
        <f t="shared" si="20"/>
        <v>1095290113247.4</v>
      </c>
      <c r="E396" s="72">
        <f t="shared" si="20"/>
        <v>94540654821</v>
      </c>
      <c r="F396" s="72">
        <f t="shared" si="20"/>
        <v>1010709174667</v>
      </c>
      <c r="G396" s="72">
        <f t="shared" si="20"/>
        <v>526368628</v>
      </c>
      <c r="H396" s="72">
        <f t="shared" si="20"/>
        <v>4978615750</v>
      </c>
      <c r="I396" s="72">
        <f t="shared" si="20"/>
        <v>131855742</v>
      </c>
      <c r="J396" s="72">
        <f t="shared" si="20"/>
        <v>5270492328.5999985</v>
      </c>
      <c r="K396" s="72">
        <f t="shared" si="20"/>
        <v>237418385067</v>
      </c>
    </row>
    <row r="397" spans="1:11" ht="21.75" customHeight="1" thickTop="1" x14ac:dyDescent="0.2">
      <c r="A397" s="95" t="s">
        <v>0</v>
      </c>
      <c r="B397" s="95"/>
      <c r="C397" s="95"/>
      <c r="D397" s="95"/>
      <c r="E397" s="95"/>
      <c r="F397" s="95"/>
      <c r="G397" s="95"/>
      <c r="H397" s="95"/>
      <c r="I397" s="95"/>
      <c r="J397" s="95"/>
      <c r="K397" s="95"/>
    </row>
    <row r="398" spans="1:11" ht="21.75" customHeight="1" x14ac:dyDescent="0.2">
      <c r="A398" s="95" t="s">
        <v>289</v>
      </c>
      <c r="B398" s="95"/>
      <c r="C398" s="95"/>
      <c r="D398" s="95"/>
      <c r="E398" s="95"/>
      <c r="F398" s="95"/>
      <c r="G398" s="95"/>
      <c r="H398" s="95"/>
      <c r="I398" s="95"/>
      <c r="J398" s="95"/>
      <c r="K398" s="95"/>
    </row>
    <row r="399" spans="1:11" ht="21.75" customHeight="1" x14ac:dyDescent="0.2">
      <c r="A399" s="95" t="s">
        <v>2</v>
      </c>
      <c r="B399" s="95"/>
      <c r="C399" s="95"/>
      <c r="D399" s="95"/>
      <c r="E399" s="95"/>
      <c r="F399" s="95"/>
      <c r="G399" s="95"/>
      <c r="H399" s="95"/>
      <c r="I399" s="95"/>
      <c r="J399" s="95"/>
      <c r="K399" s="95"/>
    </row>
    <row r="400" spans="1:11" ht="21.75" customHeight="1" x14ac:dyDescent="0.2"/>
    <row r="401" spans="1:11" ht="21.75" customHeight="1" x14ac:dyDescent="0.2">
      <c r="A401" s="117" t="s">
        <v>394</v>
      </c>
      <c r="B401" s="117"/>
      <c r="C401" s="117"/>
      <c r="D401" s="117"/>
      <c r="E401" s="117"/>
      <c r="F401" s="117"/>
      <c r="G401" s="117"/>
      <c r="H401" s="117"/>
      <c r="I401" s="117"/>
      <c r="J401" s="117"/>
      <c r="K401" s="117"/>
    </row>
    <row r="402" spans="1:11" ht="21.75" customHeight="1" x14ac:dyDescent="0.2">
      <c r="B402" s="116" t="s">
        <v>306</v>
      </c>
      <c r="C402" s="116"/>
      <c r="D402" s="116"/>
      <c r="E402" s="116"/>
      <c r="F402" s="116"/>
      <c r="G402" s="116"/>
      <c r="H402" s="116"/>
      <c r="I402" s="116"/>
      <c r="J402" s="116"/>
      <c r="K402" s="2" t="s">
        <v>307</v>
      </c>
    </row>
    <row r="403" spans="1:11" ht="21.75" customHeight="1" x14ac:dyDescent="0.2">
      <c r="A403" s="2" t="s">
        <v>395</v>
      </c>
      <c r="B403" s="11" t="s">
        <v>9</v>
      </c>
      <c r="C403" s="11" t="s">
        <v>78</v>
      </c>
      <c r="D403" s="11" t="s">
        <v>396</v>
      </c>
      <c r="E403" s="11" t="s">
        <v>397</v>
      </c>
      <c r="F403" s="11" t="s">
        <v>398</v>
      </c>
      <c r="G403" s="11" t="s">
        <v>399</v>
      </c>
      <c r="H403" s="11" t="s">
        <v>400</v>
      </c>
      <c r="I403" s="11" t="s">
        <v>401</v>
      </c>
      <c r="J403" s="11" t="s">
        <v>402</v>
      </c>
      <c r="K403" s="11" t="s">
        <v>402</v>
      </c>
    </row>
    <row r="404" spans="1:11" ht="21.75" customHeight="1" x14ac:dyDescent="0.2">
      <c r="A404" s="6" t="s">
        <v>735</v>
      </c>
      <c r="B404" s="14">
        <f>B396</f>
        <v>961335000</v>
      </c>
      <c r="C404" s="14">
        <f t="shared" ref="C404:K404" si="21">C396</f>
        <v>85976.622399999993</v>
      </c>
      <c r="D404" s="14">
        <f t="shared" si="21"/>
        <v>1095290113247.4</v>
      </c>
      <c r="E404" s="14">
        <f t="shared" si="21"/>
        <v>94540654821</v>
      </c>
      <c r="F404" s="14">
        <f t="shared" si="21"/>
        <v>1010709174667</v>
      </c>
      <c r="G404" s="14">
        <f t="shared" si="21"/>
        <v>526368628</v>
      </c>
      <c r="H404" s="14">
        <f t="shared" si="21"/>
        <v>4978615750</v>
      </c>
      <c r="I404" s="14">
        <f t="shared" si="21"/>
        <v>131855742</v>
      </c>
      <c r="J404" s="14">
        <f t="shared" si="21"/>
        <v>5270492328.5999985</v>
      </c>
      <c r="K404" s="14">
        <f t="shared" si="21"/>
        <v>237418385067</v>
      </c>
    </row>
    <row r="405" spans="1:11" ht="21.75" customHeight="1" x14ac:dyDescent="0.2">
      <c r="A405" s="6" t="s">
        <v>719</v>
      </c>
      <c r="B405" s="14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v>0</v>
      </c>
      <c r="J405" s="14">
        <v>0</v>
      </c>
      <c r="K405" s="14">
        <v>-286540071</v>
      </c>
    </row>
    <row r="406" spans="1:11" ht="21.75" customHeight="1" x14ac:dyDescent="0.2">
      <c r="A406" s="6" t="s">
        <v>528</v>
      </c>
      <c r="B406" s="14">
        <v>0</v>
      </c>
      <c r="C406" s="14">
        <v>0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v>0</v>
      </c>
      <c r="J406" s="14">
        <v>0</v>
      </c>
      <c r="K406" s="14">
        <v>21420000</v>
      </c>
    </row>
    <row r="407" spans="1:11" ht="21.75" customHeight="1" x14ac:dyDescent="0.2">
      <c r="A407" s="6" t="s">
        <v>452</v>
      </c>
      <c r="B407" s="14">
        <v>0</v>
      </c>
      <c r="C407" s="14">
        <v>0</v>
      </c>
      <c r="D407" s="14">
        <v>0</v>
      </c>
      <c r="E407" s="14">
        <v>0</v>
      </c>
      <c r="F407" s="14">
        <v>0</v>
      </c>
      <c r="G407" s="14">
        <v>0</v>
      </c>
      <c r="H407" s="14">
        <v>0</v>
      </c>
      <c r="I407" s="14">
        <v>0</v>
      </c>
      <c r="J407" s="14">
        <v>0</v>
      </c>
      <c r="K407" s="14">
        <v>279651964</v>
      </c>
    </row>
    <row r="408" spans="1:11" ht="21.75" customHeight="1" x14ac:dyDescent="0.2">
      <c r="A408" s="6" t="s">
        <v>618</v>
      </c>
      <c r="B408" s="14">
        <v>0</v>
      </c>
      <c r="C408" s="14">
        <v>0</v>
      </c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v>0</v>
      </c>
      <c r="J408" s="14">
        <v>0</v>
      </c>
      <c r="K408" s="14">
        <v>10870567</v>
      </c>
    </row>
    <row r="409" spans="1:11" ht="21.75" customHeight="1" x14ac:dyDescent="0.2">
      <c r="A409" s="6" t="s">
        <v>759</v>
      </c>
      <c r="B409" s="14">
        <v>0</v>
      </c>
      <c r="C409" s="14">
        <v>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14">
        <v>0</v>
      </c>
      <c r="J409" s="14">
        <v>0</v>
      </c>
      <c r="K409" s="14">
        <v>0</v>
      </c>
    </row>
    <row r="410" spans="1:11" ht="21.75" customHeight="1" x14ac:dyDescent="0.2">
      <c r="A410" s="6" t="s">
        <v>619</v>
      </c>
      <c r="B410" s="14">
        <v>0</v>
      </c>
      <c r="C410" s="14">
        <v>0</v>
      </c>
      <c r="D410" s="14">
        <v>0</v>
      </c>
      <c r="E410" s="14">
        <v>0</v>
      </c>
      <c r="F410" s="14">
        <v>0</v>
      </c>
      <c r="G410" s="14">
        <v>0</v>
      </c>
      <c r="H410" s="14">
        <v>0</v>
      </c>
      <c r="I410" s="14">
        <v>0</v>
      </c>
      <c r="J410" s="14">
        <v>0</v>
      </c>
      <c r="K410" s="14">
        <v>1000000</v>
      </c>
    </row>
    <row r="411" spans="1:11" ht="21.75" customHeight="1" x14ac:dyDescent="0.2">
      <c r="A411" s="6" t="s">
        <v>720</v>
      </c>
      <c r="B411" s="14">
        <v>0</v>
      </c>
      <c r="C411" s="14">
        <v>0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v>0</v>
      </c>
      <c r="J411" s="14">
        <v>0</v>
      </c>
      <c r="K411" s="14">
        <v>-1310167818</v>
      </c>
    </row>
    <row r="412" spans="1:11" ht="21.75" customHeight="1" x14ac:dyDescent="0.2">
      <c r="A412" s="6" t="s">
        <v>453</v>
      </c>
      <c r="B412" s="14">
        <v>0</v>
      </c>
      <c r="C412" s="14">
        <v>0</v>
      </c>
      <c r="D412" s="14">
        <v>0</v>
      </c>
      <c r="E412" s="14">
        <v>0</v>
      </c>
      <c r="F412" s="14">
        <v>0</v>
      </c>
      <c r="G412" s="14">
        <v>0</v>
      </c>
      <c r="H412" s="14">
        <v>0</v>
      </c>
      <c r="I412" s="14">
        <v>0</v>
      </c>
      <c r="J412" s="14">
        <v>0</v>
      </c>
      <c r="K412" s="14">
        <v>381041853</v>
      </c>
    </row>
    <row r="413" spans="1:11" ht="21.75" customHeight="1" x14ac:dyDescent="0.2">
      <c r="A413" s="6" t="s">
        <v>721</v>
      </c>
      <c r="B413" s="14">
        <v>0</v>
      </c>
      <c r="C413" s="14">
        <v>0</v>
      </c>
      <c r="D413" s="14">
        <v>0</v>
      </c>
      <c r="E413" s="14">
        <v>0</v>
      </c>
      <c r="F413" s="14">
        <v>0</v>
      </c>
      <c r="G413" s="14">
        <v>0</v>
      </c>
      <c r="H413" s="14">
        <v>0</v>
      </c>
      <c r="I413" s="14">
        <v>0</v>
      </c>
      <c r="J413" s="14">
        <v>0</v>
      </c>
      <c r="K413" s="14">
        <v>-321451035</v>
      </c>
    </row>
    <row r="414" spans="1:11" ht="21.75" customHeight="1" x14ac:dyDescent="0.2">
      <c r="A414" s="6" t="s">
        <v>454</v>
      </c>
      <c r="B414" s="14">
        <v>0</v>
      </c>
      <c r="C414" s="14">
        <v>0</v>
      </c>
      <c r="D414" s="14">
        <v>0</v>
      </c>
      <c r="E414" s="14">
        <v>0</v>
      </c>
      <c r="F414" s="14">
        <v>0</v>
      </c>
      <c r="G414" s="14">
        <v>0</v>
      </c>
      <c r="H414" s="14">
        <v>0</v>
      </c>
      <c r="I414" s="14">
        <v>0</v>
      </c>
      <c r="J414" s="14">
        <v>0</v>
      </c>
      <c r="K414" s="14">
        <v>32595605</v>
      </c>
    </row>
    <row r="415" spans="1:11" ht="21.75" customHeight="1" x14ac:dyDescent="0.2">
      <c r="A415" s="6" t="s">
        <v>722</v>
      </c>
      <c r="B415" s="14">
        <v>0</v>
      </c>
      <c r="C415" s="14">
        <v>0</v>
      </c>
      <c r="D415" s="14">
        <v>0</v>
      </c>
      <c r="E415" s="14">
        <v>0</v>
      </c>
      <c r="F415" s="14">
        <v>0</v>
      </c>
      <c r="G415" s="14">
        <v>0</v>
      </c>
      <c r="H415" s="14">
        <v>0</v>
      </c>
      <c r="I415" s="14">
        <v>0</v>
      </c>
      <c r="J415" s="14">
        <v>0</v>
      </c>
      <c r="K415" s="14">
        <v>-1490641716</v>
      </c>
    </row>
    <row r="416" spans="1:11" ht="21.75" customHeight="1" x14ac:dyDescent="0.2">
      <c r="A416" s="6" t="s">
        <v>335</v>
      </c>
      <c r="B416" s="14">
        <v>0</v>
      </c>
      <c r="C416" s="14">
        <v>0</v>
      </c>
      <c r="D416" s="14">
        <v>0</v>
      </c>
      <c r="E416" s="14">
        <v>0</v>
      </c>
      <c r="F416" s="14">
        <v>0</v>
      </c>
      <c r="G416" s="14">
        <v>0</v>
      </c>
      <c r="H416" s="14">
        <v>0</v>
      </c>
      <c r="I416" s="14">
        <v>0</v>
      </c>
      <c r="J416" s="14">
        <v>0</v>
      </c>
      <c r="K416" s="14">
        <v>426621562</v>
      </c>
    </row>
    <row r="417" spans="1:11" ht="21.75" customHeight="1" x14ac:dyDescent="0.2">
      <c r="A417" s="6" t="s">
        <v>214</v>
      </c>
      <c r="B417" s="14">
        <v>0</v>
      </c>
      <c r="C417" s="14">
        <v>0</v>
      </c>
      <c r="D417" s="14">
        <v>0</v>
      </c>
      <c r="E417" s="14">
        <v>0</v>
      </c>
      <c r="F417" s="14">
        <v>0</v>
      </c>
      <c r="G417" s="14">
        <v>0</v>
      </c>
      <c r="H417" s="14">
        <v>0</v>
      </c>
      <c r="I417" s="14">
        <v>0</v>
      </c>
      <c r="J417" s="14">
        <v>0</v>
      </c>
      <c r="K417" s="14">
        <v>11970801</v>
      </c>
    </row>
    <row r="418" spans="1:11" ht="21.75" customHeight="1" x14ac:dyDescent="0.2">
      <c r="A418" s="6" t="s">
        <v>703</v>
      </c>
      <c r="B418" s="14">
        <v>0</v>
      </c>
      <c r="C418" s="14">
        <v>0</v>
      </c>
      <c r="D418" s="14">
        <v>0</v>
      </c>
      <c r="E418" s="14">
        <v>0</v>
      </c>
      <c r="F418" s="14">
        <v>0</v>
      </c>
      <c r="G418" s="14">
        <v>0</v>
      </c>
      <c r="H418" s="14">
        <v>0</v>
      </c>
      <c r="I418" s="14">
        <v>0</v>
      </c>
      <c r="J418" s="14">
        <v>0</v>
      </c>
      <c r="K418" s="14">
        <v>-8812171</v>
      </c>
    </row>
    <row r="419" spans="1:11" ht="21.75" customHeight="1" x14ac:dyDescent="0.2">
      <c r="A419" s="6" t="s">
        <v>463</v>
      </c>
      <c r="B419" s="14">
        <v>0</v>
      </c>
      <c r="C419" s="14">
        <v>0</v>
      </c>
      <c r="D419" s="14">
        <v>0</v>
      </c>
      <c r="E419" s="14">
        <v>0</v>
      </c>
      <c r="F419" s="14">
        <v>0</v>
      </c>
      <c r="G419" s="14">
        <v>0</v>
      </c>
      <c r="H419" s="14">
        <v>0</v>
      </c>
      <c r="I419" s="14">
        <v>0</v>
      </c>
      <c r="J419" s="14">
        <v>0</v>
      </c>
      <c r="K419" s="14">
        <v>2364422467</v>
      </c>
    </row>
    <row r="420" spans="1:11" ht="21.75" customHeight="1" x14ac:dyDescent="0.2">
      <c r="A420" s="6" t="s">
        <v>760</v>
      </c>
      <c r="B420" s="14">
        <v>0</v>
      </c>
      <c r="C420" s="14">
        <v>0</v>
      </c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v>0</v>
      </c>
      <c r="J420" s="14">
        <v>0</v>
      </c>
      <c r="K420" s="14">
        <v>0</v>
      </c>
    </row>
    <row r="421" spans="1:11" ht="21.75" customHeight="1" x14ac:dyDescent="0.2">
      <c r="A421" s="6" t="s">
        <v>464</v>
      </c>
      <c r="B421" s="14">
        <v>0</v>
      </c>
      <c r="C421" s="14">
        <v>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v>0</v>
      </c>
      <c r="J421" s="14">
        <v>0</v>
      </c>
      <c r="K421" s="14">
        <v>19833660</v>
      </c>
    </row>
    <row r="422" spans="1:11" ht="21.75" customHeight="1" x14ac:dyDescent="0.2">
      <c r="A422" s="6" t="s">
        <v>465</v>
      </c>
      <c r="B422" s="14">
        <v>0</v>
      </c>
      <c r="C422" s="14">
        <v>0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v>0</v>
      </c>
      <c r="J422" s="14">
        <v>0</v>
      </c>
      <c r="K422" s="14">
        <v>91545102</v>
      </c>
    </row>
    <row r="423" spans="1:11" ht="21.75" customHeight="1" x14ac:dyDescent="0.2">
      <c r="A423" s="6" t="s">
        <v>704</v>
      </c>
      <c r="B423" s="14">
        <v>0</v>
      </c>
      <c r="C423" s="14">
        <v>0</v>
      </c>
      <c r="D423" s="14">
        <v>0</v>
      </c>
      <c r="E423" s="14">
        <v>0</v>
      </c>
      <c r="F423" s="14">
        <v>0</v>
      </c>
      <c r="G423" s="14">
        <v>0</v>
      </c>
      <c r="H423" s="14">
        <v>0</v>
      </c>
      <c r="I423" s="14">
        <v>0</v>
      </c>
      <c r="J423" s="14">
        <v>0</v>
      </c>
      <c r="K423" s="14">
        <v>-7569691</v>
      </c>
    </row>
    <row r="424" spans="1:11" ht="21.75" customHeight="1" x14ac:dyDescent="0.2">
      <c r="A424" s="6" t="s">
        <v>535</v>
      </c>
      <c r="B424" s="14">
        <v>0</v>
      </c>
      <c r="C424" s="14">
        <v>0</v>
      </c>
      <c r="D424" s="14">
        <v>0</v>
      </c>
      <c r="E424" s="14">
        <v>0</v>
      </c>
      <c r="F424" s="14">
        <v>0</v>
      </c>
      <c r="G424" s="14">
        <v>0</v>
      </c>
      <c r="H424" s="14">
        <v>0</v>
      </c>
      <c r="I424" s="14">
        <v>0</v>
      </c>
      <c r="J424" s="14">
        <v>0</v>
      </c>
      <c r="K424" s="14">
        <v>-7514179</v>
      </c>
    </row>
    <row r="425" spans="1:11" ht="21.75" customHeight="1" x14ac:dyDescent="0.2">
      <c r="A425" s="6" t="s">
        <v>466</v>
      </c>
      <c r="B425" s="14">
        <v>0</v>
      </c>
      <c r="C425" s="14">
        <v>0</v>
      </c>
      <c r="D425" s="14">
        <v>0</v>
      </c>
      <c r="E425" s="14">
        <v>0</v>
      </c>
      <c r="F425" s="14">
        <v>0</v>
      </c>
      <c r="G425" s="14">
        <v>0</v>
      </c>
      <c r="H425" s="14">
        <v>0</v>
      </c>
      <c r="I425" s="14">
        <v>0</v>
      </c>
      <c r="J425" s="14">
        <v>0</v>
      </c>
      <c r="K425" s="14">
        <v>351806517</v>
      </c>
    </row>
    <row r="426" spans="1:11" ht="21.75" customHeight="1" x14ac:dyDescent="0.2">
      <c r="A426" s="6" t="s">
        <v>620</v>
      </c>
      <c r="B426" s="14">
        <v>0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4">
        <v>0</v>
      </c>
      <c r="K426" s="14">
        <v>-2384181</v>
      </c>
    </row>
    <row r="427" spans="1:11" ht="21.75" customHeight="1" x14ac:dyDescent="0.2">
      <c r="A427" s="6" t="s">
        <v>705</v>
      </c>
      <c r="B427" s="14">
        <v>0</v>
      </c>
      <c r="C427" s="14">
        <v>0</v>
      </c>
      <c r="D427" s="14">
        <v>0</v>
      </c>
      <c r="E427" s="14">
        <v>0</v>
      </c>
      <c r="F427" s="14">
        <v>0</v>
      </c>
      <c r="G427" s="14">
        <v>0</v>
      </c>
      <c r="H427" s="14">
        <v>0</v>
      </c>
      <c r="I427" s="14">
        <v>0</v>
      </c>
      <c r="J427" s="14">
        <v>0</v>
      </c>
      <c r="K427" s="14">
        <v>-2527877</v>
      </c>
    </row>
    <row r="428" spans="1:11" ht="21.75" customHeight="1" x14ac:dyDescent="0.2">
      <c r="A428" s="6" t="s">
        <v>761</v>
      </c>
      <c r="B428" s="14">
        <v>0</v>
      </c>
      <c r="C428" s="14">
        <v>0</v>
      </c>
      <c r="D428" s="14">
        <v>0</v>
      </c>
      <c r="E428" s="14">
        <v>0</v>
      </c>
      <c r="F428" s="14">
        <v>0</v>
      </c>
      <c r="G428" s="14">
        <v>0</v>
      </c>
      <c r="H428" s="14">
        <v>0</v>
      </c>
      <c r="I428" s="14">
        <v>0</v>
      </c>
      <c r="J428" s="14">
        <v>0</v>
      </c>
      <c r="K428" s="14">
        <v>0</v>
      </c>
    </row>
    <row r="429" spans="1:11" ht="21.75" customHeight="1" x14ac:dyDescent="0.2">
      <c r="A429" s="6" t="s">
        <v>467</v>
      </c>
      <c r="B429" s="14">
        <v>0</v>
      </c>
      <c r="C429" s="14">
        <v>0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v>0</v>
      </c>
      <c r="J429" s="14">
        <v>0</v>
      </c>
      <c r="K429" s="14">
        <v>625891691</v>
      </c>
    </row>
    <row r="430" spans="1:11" ht="21.75" customHeight="1" x14ac:dyDescent="0.2">
      <c r="A430" s="6" t="s">
        <v>621</v>
      </c>
      <c r="B430" s="14">
        <v>0</v>
      </c>
      <c r="C430" s="14">
        <v>0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v>0</v>
      </c>
      <c r="J430" s="14">
        <v>0</v>
      </c>
      <c r="K430" s="14">
        <v>578037883</v>
      </c>
    </row>
    <row r="431" spans="1:11" ht="21.75" customHeight="1" x14ac:dyDescent="0.2">
      <c r="A431" s="6" t="s">
        <v>706</v>
      </c>
      <c r="B431" s="14">
        <v>0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0</v>
      </c>
      <c r="J431" s="14">
        <v>0</v>
      </c>
      <c r="K431" s="14">
        <v>-11236975627</v>
      </c>
    </row>
    <row r="432" spans="1:11" ht="21.75" customHeight="1" thickBot="1" x14ac:dyDescent="0.25">
      <c r="A432" s="6" t="s">
        <v>734</v>
      </c>
      <c r="B432" s="72">
        <f t="shared" ref="B432:K432" si="22">SUM(B404:B431)</f>
        <v>961335000</v>
      </c>
      <c r="C432" s="72">
        <f t="shared" si="22"/>
        <v>85976.622399999993</v>
      </c>
      <c r="D432" s="72">
        <f t="shared" si="22"/>
        <v>1095290113247.4</v>
      </c>
      <c r="E432" s="72">
        <f t="shared" si="22"/>
        <v>94540654821</v>
      </c>
      <c r="F432" s="72">
        <f t="shared" si="22"/>
        <v>1010709174667</v>
      </c>
      <c r="G432" s="72">
        <f t="shared" si="22"/>
        <v>526368628</v>
      </c>
      <c r="H432" s="72">
        <f t="shared" si="22"/>
        <v>4978615750</v>
      </c>
      <c r="I432" s="72">
        <f t="shared" si="22"/>
        <v>131855742</v>
      </c>
      <c r="J432" s="72">
        <f t="shared" si="22"/>
        <v>5270492328.5999985</v>
      </c>
      <c r="K432" s="72">
        <f t="shared" si="22"/>
        <v>227940510373</v>
      </c>
    </row>
    <row r="433" spans="1:11" ht="21.75" customHeight="1" thickTop="1" x14ac:dyDescent="0.2">
      <c r="A433" s="95" t="s">
        <v>0</v>
      </c>
      <c r="B433" s="95"/>
      <c r="C433" s="95"/>
      <c r="D433" s="95"/>
      <c r="E433" s="95"/>
      <c r="F433" s="95"/>
      <c r="G433" s="95"/>
      <c r="H433" s="95"/>
      <c r="I433" s="95"/>
      <c r="J433" s="95"/>
      <c r="K433" s="95"/>
    </row>
    <row r="434" spans="1:11" ht="21.75" customHeight="1" x14ac:dyDescent="0.2">
      <c r="A434" s="95" t="s">
        <v>289</v>
      </c>
      <c r="B434" s="95"/>
      <c r="C434" s="95"/>
      <c r="D434" s="95"/>
      <c r="E434" s="95"/>
      <c r="F434" s="95"/>
      <c r="G434" s="95"/>
      <c r="H434" s="95"/>
      <c r="I434" s="95"/>
      <c r="J434" s="95"/>
      <c r="K434" s="95"/>
    </row>
    <row r="435" spans="1:11" ht="21.75" customHeight="1" x14ac:dyDescent="0.2">
      <c r="A435" s="95" t="s">
        <v>2</v>
      </c>
      <c r="B435" s="95"/>
      <c r="C435" s="95"/>
      <c r="D435" s="95"/>
      <c r="E435" s="95"/>
      <c r="F435" s="95"/>
      <c r="G435" s="95"/>
      <c r="H435" s="95"/>
      <c r="I435" s="95"/>
      <c r="J435" s="95"/>
      <c r="K435" s="95"/>
    </row>
    <row r="436" spans="1:11" ht="21.75" customHeight="1" x14ac:dyDescent="0.2"/>
    <row r="437" spans="1:11" ht="21.75" customHeight="1" x14ac:dyDescent="0.2">
      <c r="A437" s="117" t="s">
        <v>394</v>
      </c>
      <c r="B437" s="117"/>
      <c r="C437" s="117"/>
      <c r="D437" s="117"/>
      <c r="E437" s="117"/>
      <c r="F437" s="117"/>
      <c r="G437" s="117"/>
      <c r="H437" s="117"/>
      <c r="I437" s="117"/>
      <c r="J437" s="117"/>
      <c r="K437" s="117"/>
    </row>
    <row r="438" spans="1:11" ht="21.75" customHeight="1" x14ac:dyDescent="0.2">
      <c r="B438" s="116" t="s">
        <v>306</v>
      </c>
      <c r="C438" s="116"/>
      <c r="D438" s="116"/>
      <c r="E438" s="116"/>
      <c r="F438" s="116"/>
      <c r="G438" s="116"/>
      <c r="H438" s="116"/>
      <c r="I438" s="116"/>
      <c r="J438" s="116"/>
      <c r="K438" s="2" t="s">
        <v>307</v>
      </c>
    </row>
    <row r="439" spans="1:11" ht="21.75" customHeight="1" x14ac:dyDescent="0.2">
      <c r="A439" s="2" t="s">
        <v>395</v>
      </c>
      <c r="B439" s="11" t="s">
        <v>9</v>
      </c>
      <c r="C439" s="11" t="s">
        <v>78</v>
      </c>
      <c r="D439" s="11" t="s">
        <v>396</v>
      </c>
      <c r="E439" s="11" t="s">
        <v>397</v>
      </c>
      <c r="F439" s="11" t="s">
        <v>398</v>
      </c>
      <c r="G439" s="11" t="s">
        <v>399</v>
      </c>
      <c r="H439" s="11" t="s">
        <v>400</v>
      </c>
      <c r="I439" s="11" t="s">
        <v>401</v>
      </c>
      <c r="J439" s="11" t="s">
        <v>402</v>
      </c>
      <c r="K439" s="11" t="s">
        <v>402</v>
      </c>
    </row>
    <row r="440" spans="1:11" ht="21.75" customHeight="1" x14ac:dyDescent="0.2">
      <c r="A440" s="6" t="s">
        <v>735</v>
      </c>
      <c r="B440" s="14">
        <f>B432</f>
        <v>961335000</v>
      </c>
      <c r="C440" s="14">
        <f t="shared" ref="C440:K440" si="23">C432</f>
        <v>85976.622399999993</v>
      </c>
      <c r="D440" s="14">
        <f t="shared" si="23"/>
        <v>1095290113247.4</v>
      </c>
      <c r="E440" s="14">
        <f t="shared" si="23"/>
        <v>94540654821</v>
      </c>
      <c r="F440" s="14">
        <f t="shared" si="23"/>
        <v>1010709174667</v>
      </c>
      <c r="G440" s="14">
        <f t="shared" si="23"/>
        <v>526368628</v>
      </c>
      <c r="H440" s="14">
        <f t="shared" si="23"/>
        <v>4978615750</v>
      </c>
      <c r="I440" s="14">
        <f t="shared" si="23"/>
        <v>131855742</v>
      </c>
      <c r="J440" s="14">
        <f t="shared" si="23"/>
        <v>5270492328.5999985</v>
      </c>
      <c r="K440" s="14">
        <f t="shared" si="23"/>
        <v>227940510373</v>
      </c>
    </row>
    <row r="441" spans="1:11" ht="21.75" customHeight="1" x14ac:dyDescent="0.2">
      <c r="A441" s="6" t="s">
        <v>537</v>
      </c>
      <c r="B441" s="14">
        <v>0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  <c r="K441" s="14">
        <v>4455456226</v>
      </c>
    </row>
    <row r="442" spans="1:11" ht="21.75" customHeight="1" x14ac:dyDescent="0.2">
      <c r="A442" s="6" t="s">
        <v>468</v>
      </c>
      <c r="B442" s="14">
        <v>0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0</v>
      </c>
      <c r="K442" s="14">
        <v>2221885575</v>
      </c>
    </row>
    <row r="443" spans="1:11" ht="21.75" customHeight="1" x14ac:dyDescent="0.2">
      <c r="A443" s="6" t="s">
        <v>622</v>
      </c>
      <c r="B443" s="14">
        <v>0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693960824</v>
      </c>
    </row>
    <row r="444" spans="1:11" ht="21.75" customHeight="1" x14ac:dyDescent="0.2">
      <c r="A444" s="6" t="s">
        <v>702</v>
      </c>
      <c r="B444" s="14">
        <v>0</v>
      </c>
      <c r="C444" s="14">
        <v>0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-30701191335</v>
      </c>
    </row>
    <row r="445" spans="1:11" ht="21.75" customHeight="1" x14ac:dyDescent="0.2">
      <c r="A445" s="6" t="s">
        <v>538</v>
      </c>
      <c r="B445" s="14">
        <v>0</v>
      </c>
      <c r="C445" s="14">
        <v>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398692065</v>
      </c>
    </row>
    <row r="446" spans="1:11" ht="21.75" customHeight="1" x14ac:dyDescent="0.2">
      <c r="A446" s="6" t="s">
        <v>469</v>
      </c>
      <c r="B446" s="14">
        <v>0</v>
      </c>
      <c r="C446" s="14">
        <v>0</v>
      </c>
      <c r="D446" s="14">
        <v>0</v>
      </c>
      <c r="E446" s="14">
        <v>0</v>
      </c>
      <c r="F446" s="14">
        <v>0</v>
      </c>
      <c r="G446" s="14">
        <v>0</v>
      </c>
      <c r="H446" s="14">
        <v>0</v>
      </c>
      <c r="I446" s="14">
        <v>0</v>
      </c>
      <c r="J446" s="14">
        <v>0</v>
      </c>
      <c r="K446" s="14">
        <v>697411776</v>
      </c>
    </row>
    <row r="447" spans="1:11" ht="21.75" customHeight="1" x14ac:dyDescent="0.2">
      <c r="A447" s="6" t="s">
        <v>707</v>
      </c>
      <c r="B447" s="14">
        <v>0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-7232970693</v>
      </c>
    </row>
    <row r="448" spans="1:11" ht="21.75" customHeight="1" x14ac:dyDescent="0.2">
      <c r="A448" s="6" t="s">
        <v>708</v>
      </c>
      <c r="B448" s="14">
        <v>0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4">
        <v>0</v>
      </c>
      <c r="K448" s="14">
        <v>-540506149</v>
      </c>
    </row>
    <row r="449" spans="1:11" ht="21.75" customHeight="1" x14ac:dyDescent="0.2">
      <c r="A449" s="6" t="s">
        <v>709</v>
      </c>
      <c r="B449" s="14">
        <v>0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  <c r="J449" s="14">
        <v>0</v>
      </c>
      <c r="K449" s="14">
        <v>-49764958</v>
      </c>
    </row>
    <row r="450" spans="1:11" ht="21.75" customHeight="1" x14ac:dyDescent="0.2">
      <c r="A450" s="6" t="s">
        <v>215</v>
      </c>
      <c r="B450" s="14">
        <v>11375000</v>
      </c>
      <c r="C450" s="14">
        <v>611.92309999999998</v>
      </c>
      <c r="D450" s="14">
        <v>6960625262.5</v>
      </c>
      <c r="E450" s="14">
        <v>6722647398</v>
      </c>
      <c r="F450" s="14">
        <v>0</v>
      </c>
      <c r="G450" s="14">
        <v>1792314</v>
      </c>
      <c r="H450" s="14">
        <v>0</v>
      </c>
      <c r="I450" s="14">
        <v>6251662</v>
      </c>
      <c r="J450" s="14">
        <v>-239770178.5</v>
      </c>
      <c r="K450" s="14">
        <v>-239769916</v>
      </c>
    </row>
    <row r="451" spans="1:11" ht="21.75" customHeight="1" x14ac:dyDescent="0.2">
      <c r="A451" s="6" t="s">
        <v>133</v>
      </c>
      <c r="B451" s="14">
        <v>960000</v>
      </c>
      <c r="C451" s="14">
        <v>512</v>
      </c>
      <c r="D451" s="14">
        <v>491520000</v>
      </c>
      <c r="E451" s="14">
        <v>493788263</v>
      </c>
      <c r="F451" s="14">
        <v>0</v>
      </c>
      <c r="G451" s="14">
        <v>126565</v>
      </c>
      <c r="H451" s="14">
        <v>0</v>
      </c>
      <c r="I451" s="14">
        <v>2606326</v>
      </c>
      <c r="J451" s="14">
        <v>2141698</v>
      </c>
      <c r="K451" s="14">
        <v>2141698</v>
      </c>
    </row>
    <row r="452" spans="1:11" ht="21.75" customHeight="1" x14ac:dyDescent="0.2">
      <c r="A452" s="6" t="s">
        <v>158</v>
      </c>
      <c r="B452" s="14">
        <v>1325000</v>
      </c>
      <c r="C452" s="14">
        <v>421</v>
      </c>
      <c r="D452" s="14">
        <v>326500000</v>
      </c>
      <c r="E452" s="14">
        <v>292580537</v>
      </c>
      <c r="F452" s="14">
        <v>0</v>
      </c>
      <c r="G452" s="14">
        <v>84069</v>
      </c>
      <c r="H452" s="14">
        <v>0</v>
      </c>
      <c r="I452" s="14">
        <v>2514142</v>
      </c>
      <c r="J452" s="14">
        <v>-34003532</v>
      </c>
      <c r="K452" s="14">
        <v>-34003532</v>
      </c>
    </row>
    <row r="453" spans="1:11" ht="21.75" customHeight="1" x14ac:dyDescent="0.2">
      <c r="A453" s="6" t="s">
        <v>762</v>
      </c>
      <c r="B453" s="14">
        <v>0</v>
      </c>
      <c r="C453" s="14">
        <v>0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v>0</v>
      </c>
      <c r="J453" s="14">
        <v>0</v>
      </c>
      <c r="K453" s="14">
        <v>0</v>
      </c>
    </row>
    <row r="454" spans="1:11" ht="21.75" customHeight="1" x14ac:dyDescent="0.2">
      <c r="A454" s="6" t="s">
        <v>763</v>
      </c>
      <c r="B454" s="14">
        <v>0</v>
      </c>
      <c r="C454" s="14">
        <v>0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v>0</v>
      </c>
      <c r="J454" s="14">
        <v>0</v>
      </c>
      <c r="K454" s="14">
        <v>0</v>
      </c>
    </row>
    <row r="455" spans="1:11" ht="21.75" customHeight="1" x14ac:dyDescent="0.2">
      <c r="A455" s="6" t="s">
        <v>764</v>
      </c>
      <c r="B455" s="14">
        <v>0</v>
      </c>
      <c r="C455" s="14">
        <v>0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4">
        <v>0</v>
      </c>
      <c r="K455" s="14">
        <v>0</v>
      </c>
    </row>
    <row r="456" spans="1:11" ht="21.75" customHeight="1" x14ac:dyDescent="0.2">
      <c r="A456" s="6" t="s">
        <v>616</v>
      </c>
      <c r="B456" s="14">
        <v>0</v>
      </c>
      <c r="C456" s="14">
        <v>0</v>
      </c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v>0</v>
      </c>
      <c r="J456" s="14">
        <v>0</v>
      </c>
      <c r="K456" s="14">
        <v>80737215</v>
      </c>
    </row>
    <row r="457" spans="1:11" ht="21.75" customHeight="1" x14ac:dyDescent="0.2">
      <c r="A457" s="6" t="s">
        <v>557</v>
      </c>
      <c r="B457" s="14">
        <v>0</v>
      </c>
      <c r="C457" s="14">
        <v>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v>0</v>
      </c>
      <c r="J457" s="14">
        <v>0</v>
      </c>
      <c r="K457" s="14">
        <v>1277432388</v>
      </c>
    </row>
    <row r="458" spans="1:11" ht="21.75" customHeight="1" x14ac:dyDescent="0.2">
      <c r="A458" s="6" t="s">
        <v>659</v>
      </c>
      <c r="B458" s="14">
        <v>0</v>
      </c>
      <c r="C458" s="14">
        <v>0</v>
      </c>
      <c r="D458" s="14">
        <v>0</v>
      </c>
      <c r="E458" s="14">
        <v>0</v>
      </c>
      <c r="F458" s="14">
        <v>0</v>
      </c>
      <c r="G458" s="14">
        <v>0</v>
      </c>
      <c r="H458" s="14">
        <v>0</v>
      </c>
      <c r="I458" s="14">
        <v>0</v>
      </c>
      <c r="J458" s="14">
        <v>0</v>
      </c>
      <c r="K458" s="14">
        <v>1477027408</v>
      </c>
    </row>
    <row r="459" spans="1:11" ht="21.75" customHeight="1" x14ac:dyDescent="0.2">
      <c r="A459" s="6" t="s">
        <v>201</v>
      </c>
      <c r="B459" s="14">
        <v>11040000</v>
      </c>
      <c r="C459" s="14">
        <v>1953.3669</v>
      </c>
      <c r="D459" s="14">
        <v>12578294093.1</v>
      </c>
      <c r="E459" s="14">
        <v>727000000</v>
      </c>
      <c r="F459" s="14">
        <v>11367877025</v>
      </c>
      <c r="G459" s="14">
        <v>5833009</v>
      </c>
      <c r="H459" s="14">
        <v>53487000</v>
      </c>
      <c r="I459" s="14">
        <v>374394</v>
      </c>
      <c r="J459" s="14">
        <v>-1883691127.0999999</v>
      </c>
      <c r="K459" s="14">
        <v>-1824855334</v>
      </c>
    </row>
    <row r="460" spans="1:11" ht="21.75" customHeight="1" x14ac:dyDescent="0.2">
      <c r="A460" s="6" t="s">
        <v>765</v>
      </c>
      <c r="B460" s="14">
        <v>0</v>
      </c>
      <c r="C460" s="14">
        <v>0</v>
      </c>
      <c r="D460" s="14">
        <v>0</v>
      </c>
      <c r="E460" s="14">
        <v>0</v>
      </c>
      <c r="F460" s="14">
        <v>0</v>
      </c>
      <c r="G460" s="14">
        <v>0</v>
      </c>
      <c r="H460" s="14">
        <v>0</v>
      </c>
      <c r="I460" s="14">
        <v>0</v>
      </c>
      <c r="J460" s="14">
        <v>0</v>
      </c>
      <c r="K460" s="14">
        <v>0</v>
      </c>
    </row>
    <row r="461" spans="1:11" ht="21.75" customHeight="1" x14ac:dyDescent="0.2">
      <c r="A461" s="6" t="s">
        <v>766</v>
      </c>
      <c r="B461" s="14">
        <v>0</v>
      </c>
      <c r="C461" s="14">
        <v>0</v>
      </c>
      <c r="D461" s="14">
        <v>0</v>
      </c>
      <c r="E461" s="14">
        <v>0</v>
      </c>
      <c r="F461" s="14">
        <v>0</v>
      </c>
      <c r="G461" s="14">
        <v>0</v>
      </c>
      <c r="H461" s="14">
        <v>0</v>
      </c>
      <c r="I461" s="14">
        <v>0</v>
      </c>
      <c r="J461" s="14">
        <v>0</v>
      </c>
      <c r="K461" s="14">
        <v>0</v>
      </c>
    </row>
    <row r="462" spans="1:11" ht="21.75" customHeight="1" x14ac:dyDescent="0.2">
      <c r="A462" s="6" t="s">
        <v>660</v>
      </c>
      <c r="B462" s="14">
        <v>0</v>
      </c>
      <c r="C462" s="14">
        <v>0</v>
      </c>
      <c r="D462" s="14">
        <v>0</v>
      </c>
      <c r="E462" s="14">
        <v>0</v>
      </c>
      <c r="F462" s="14">
        <v>0</v>
      </c>
      <c r="G462" s="14">
        <v>0</v>
      </c>
      <c r="H462" s="14">
        <v>0</v>
      </c>
      <c r="I462" s="14">
        <v>0</v>
      </c>
      <c r="J462" s="14">
        <v>0</v>
      </c>
      <c r="K462" s="14">
        <v>517518000</v>
      </c>
    </row>
    <row r="463" spans="1:11" ht="21.75" customHeight="1" x14ac:dyDescent="0.2">
      <c r="A463" s="6" t="s">
        <v>103</v>
      </c>
      <c r="B463" s="14">
        <v>11080000</v>
      </c>
      <c r="C463" s="14">
        <v>1500</v>
      </c>
      <c r="D463" s="14">
        <v>15801000000</v>
      </c>
      <c r="E463" s="14">
        <v>713710000</v>
      </c>
      <c r="F463" s="14">
        <v>15671929928</v>
      </c>
      <c r="G463" s="14">
        <v>7900500</v>
      </c>
      <c r="H463" s="14">
        <v>79005000</v>
      </c>
      <c r="I463" s="14">
        <v>367556</v>
      </c>
      <c r="J463" s="14">
        <v>755874572</v>
      </c>
      <c r="K463" s="14">
        <v>842780072</v>
      </c>
    </row>
    <row r="464" spans="1:11" ht="21.75" customHeight="1" x14ac:dyDescent="0.2">
      <c r="A464" s="6" t="s">
        <v>767</v>
      </c>
      <c r="B464" s="14">
        <v>0</v>
      </c>
      <c r="C464" s="14">
        <v>0</v>
      </c>
      <c r="D464" s="14">
        <v>0</v>
      </c>
      <c r="E464" s="14">
        <v>0</v>
      </c>
      <c r="F464" s="14">
        <v>0</v>
      </c>
      <c r="G464" s="14">
        <v>0</v>
      </c>
      <c r="H464" s="14">
        <v>0</v>
      </c>
      <c r="I464" s="14">
        <v>0</v>
      </c>
      <c r="J464" s="14">
        <v>0</v>
      </c>
      <c r="K464" s="14">
        <v>0</v>
      </c>
    </row>
    <row r="465" spans="1:11" ht="21.75" customHeight="1" x14ac:dyDescent="0.2">
      <c r="A465" s="6" t="s">
        <v>559</v>
      </c>
      <c r="B465" s="14">
        <v>0</v>
      </c>
      <c r="C465" s="14">
        <v>0</v>
      </c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v>0</v>
      </c>
      <c r="J465" s="14">
        <v>0</v>
      </c>
      <c r="K465" s="14">
        <v>87582040</v>
      </c>
    </row>
    <row r="466" spans="1:11" ht="21.75" customHeight="1" x14ac:dyDescent="0.2">
      <c r="A466" s="6" t="s">
        <v>560</v>
      </c>
      <c r="B466" s="14">
        <v>0</v>
      </c>
      <c r="C466" s="14">
        <v>0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v>0</v>
      </c>
      <c r="J466" s="14">
        <v>0</v>
      </c>
      <c r="K466" s="14">
        <v>98343054</v>
      </c>
    </row>
    <row r="467" spans="1:11" ht="21.75" customHeight="1" x14ac:dyDescent="0.2">
      <c r="A467" s="6" t="s">
        <v>137</v>
      </c>
      <c r="B467" s="14">
        <v>31080000</v>
      </c>
      <c r="C467" s="14">
        <v>1954.6995999999999</v>
      </c>
      <c r="D467" s="14">
        <v>34611703865.199997</v>
      </c>
      <c r="E467" s="14">
        <v>1367118287</v>
      </c>
      <c r="F467" s="14">
        <v>27484643393</v>
      </c>
      <c r="G467" s="14">
        <v>16528373</v>
      </c>
      <c r="H467" s="14">
        <v>157029000</v>
      </c>
      <c r="I467" s="14">
        <v>1510359</v>
      </c>
      <c r="J467" s="14">
        <v>1908813655.8000002</v>
      </c>
      <c r="K467" s="14">
        <v>2108510724</v>
      </c>
    </row>
    <row r="468" spans="1:11" ht="21.75" customHeight="1" thickBot="1" x14ac:dyDescent="0.25">
      <c r="A468" s="6" t="s">
        <v>734</v>
      </c>
      <c r="B468" s="85">
        <f t="shared" ref="B468:K468" si="24">SUM(B440:B467)</f>
        <v>1028195000</v>
      </c>
      <c r="C468" s="72">
        <f t="shared" si="24"/>
        <v>92929.611999999994</v>
      </c>
      <c r="D468" s="72">
        <f t="shared" si="24"/>
        <v>1166059756468.2</v>
      </c>
      <c r="E468" s="72">
        <f t="shared" si="24"/>
        <v>104857499306</v>
      </c>
      <c r="F468" s="72">
        <f t="shared" si="24"/>
        <v>1065233625013</v>
      </c>
      <c r="G468" s="72">
        <f t="shared" si="24"/>
        <v>558633458</v>
      </c>
      <c r="H468" s="72">
        <f t="shared" si="24"/>
        <v>5268136750</v>
      </c>
      <c r="I468" s="72">
        <f t="shared" si="24"/>
        <v>145480181</v>
      </c>
      <c r="J468" s="72">
        <f t="shared" si="24"/>
        <v>5779857416.7999992</v>
      </c>
      <c r="K468" s="72">
        <f t="shared" si="24"/>
        <v>202276927521</v>
      </c>
    </row>
    <row r="469" spans="1:11" ht="21.75" customHeight="1" thickTop="1" x14ac:dyDescent="0.2">
      <c r="A469" s="95" t="s">
        <v>0</v>
      </c>
      <c r="B469" s="95"/>
      <c r="C469" s="95"/>
      <c r="D469" s="95"/>
      <c r="E469" s="95"/>
      <c r="F469" s="95"/>
      <c r="G469" s="95"/>
      <c r="H469" s="95"/>
      <c r="I469" s="95"/>
      <c r="J469" s="95"/>
      <c r="K469" s="95"/>
    </row>
    <row r="470" spans="1:11" ht="21.75" customHeight="1" x14ac:dyDescent="0.2">
      <c r="A470" s="95" t="s">
        <v>289</v>
      </c>
      <c r="B470" s="95"/>
      <c r="C470" s="95"/>
      <c r="D470" s="95"/>
      <c r="E470" s="95"/>
      <c r="F470" s="95"/>
      <c r="G470" s="95"/>
      <c r="H470" s="95"/>
      <c r="I470" s="95"/>
      <c r="J470" s="95"/>
      <c r="K470" s="95"/>
    </row>
    <row r="471" spans="1:11" ht="21.75" customHeight="1" x14ac:dyDescent="0.2">
      <c r="A471" s="95" t="s">
        <v>2</v>
      </c>
      <c r="B471" s="95"/>
      <c r="C471" s="95"/>
      <c r="D471" s="95"/>
      <c r="E471" s="95"/>
      <c r="F471" s="95"/>
      <c r="G471" s="95"/>
      <c r="H471" s="95"/>
      <c r="I471" s="95"/>
      <c r="J471" s="95"/>
      <c r="K471" s="95"/>
    </row>
    <row r="472" spans="1:11" ht="21.75" customHeight="1" x14ac:dyDescent="0.2"/>
    <row r="473" spans="1:11" ht="21.75" customHeight="1" x14ac:dyDescent="0.2">
      <c r="A473" s="117" t="s">
        <v>394</v>
      </c>
      <c r="B473" s="117"/>
      <c r="C473" s="117"/>
      <c r="D473" s="117"/>
      <c r="E473" s="117"/>
      <c r="F473" s="117"/>
      <c r="G473" s="117"/>
      <c r="H473" s="117"/>
      <c r="I473" s="117"/>
      <c r="J473" s="117"/>
      <c r="K473" s="117"/>
    </row>
    <row r="474" spans="1:11" ht="21.75" customHeight="1" x14ac:dyDescent="0.2">
      <c r="B474" s="116" t="s">
        <v>306</v>
      </c>
      <c r="C474" s="116"/>
      <c r="D474" s="116"/>
      <c r="E474" s="116"/>
      <c r="F474" s="116"/>
      <c r="G474" s="116"/>
      <c r="H474" s="116"/>
      <c r="I474" s="116"/>
      <c r="J474" s="116"/>
      <c r="K474" s="2" t="s">
        <v>307</v>
      </c>
    </row>
    <row r="475" spans="1:11" ht="21.75" customHeight="1" x14ac:dyDescent="0.2">
      <c r="A475" s="2" t="s">
        <v>395</v>
      </c>
      <c r="B475" s="11" t="s">
        <v>9</v>
      </c>
      <c r="C475" s="11" t="s">
        <v>78</v>
      </c>
      <c r="D475" s="11" t="s">
        <v>396</v>
      </c>
      <c r="E475" s="11" t="s">
        <v>397</v>
      </c>
      <c r="F475" s="11" t="s">
        <v>398</v>
      </c>
      <c r="G475" s="11" t="s">
        <v>399</v>
      </c>
      <c r="H475" s="11" t="s">
        <v>400</v>
      </c>
      <c r="I475" s="11" t="s">
        <v>401</v>
      </c>
      <c r="J475" s="11" t="s">
        <v>402</v>
      </c>
      <c r="K475" s="11" t="s">
        <v>402</v>
      </c>
    </row>
    <row r="476" spans="1:11" ht="21.75" customHeight="1" x14ac:dyDescent="0.2">
      <c r="A476" s="6" t="s">
        <v>735</v>
      </c>
      <c r="B476" s="86">
        <f>B468</f>
        <v>1028195000</v>
      </c>
      <c r="C476" s="14">
        <f t="shared" ref="C476:K476" si="25">C468</f>
        <v>92929.611999999994</v>
      </c>
      <c r="D476" s="14">
        <f t="shared" si="25"/>
        <v>1166059756468.2</v>
      </c>
      <c r="E476" s="14">
        <f t="shared" si="25"/>
        <v>104857499306</v>
      </c>
      <c r="F476" s="14">
        <f t="shared" si="25"/>
        <v>1065233625013</v>
      </c>
      <c r="G476" s="14">
        <f t="shared" si="25"/>
        <v>558633458</v>
      </c>
      <c r="H476" s="14">
        <f t="shared" si="25"/>
        <v>5268136750</v>
      </c>
      <c r="I476" s="14">
        <f t="shared" si="25"/>
        <v>145480181</v>
      </c>
      <c r="J476" s="14">
        <f t="shared" si="25"/>
        <v>5779857416.7999992</v>
      </c>
      <c r="K476" s="14">
        <f t="shared" si="25"/>
        <v>202276927521</v>
      </c>
    </row>
    <row r="477" spans="1:11" ht="21.75" customHeight="1" x14ac:dyDescent="0.2">
      <c r="A477" s="6" t="s">
        <v>561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0</v>
      </c>
      <c r="J477" s="14">
        <v>0</v>
      </c>
      <c r="K477" s="14">
        <v>3919982</v>
      </c>
    </row>
    <row r="478" spans="1:11" ht="21.75" customHeight="1" x14ac:dyDescent="0.2">
      <c r="A478" s="6" t="s">
        <v>68</v>
      </c>
      <c r="B478" s="14">
        <v>720000</v>
      </c>
      <c r="C478" s="14">
        <v>158</v>
      </c>
      <c r="D478" s="14">
        <v>113760000</v>
      </c>
      <c r="E478" s="14">
        <v>109468180</v>
      </c>
      <c r="F478" s="14">
        <v>0</v>
      </c>
      <c r="G478" s="14">
        <v>29288</v>
      </c>
      <c r="H478" s="14">
        <v>0</v>
      </c>
      <c r="I478" s="14">
        <v>0</v>
      </c>
      <c r="J478" s="14">
        <v>4262532</v>
      </c>
      <c r="K478" s="14">
        <v>3283994</v>
      </c>
    </row>
    <row r="479" spans="1:11" ht="21.75" customHeight="1" x14ac:dyDescent="0.2">
      <c r="A479" s="6" t="s">
        <v>66</v>
      </c>
      <c r="B479" s="14">
        <v>12709000</v>
      </c>
      <c r="C479" s="14">
        <v>118.3506</v>
      </c>
      <c r="D479" s="14">
        <v>757931758.89999998</v>
      </c>
      <c r="E479" s="14">
        <v>4248256108</v>
      </c>
      <c r="F479" s="14">
        <v>0</v>
      </c>
      <c r="G479" s="14">
        <v>195120</v>
      </c>
      <c r="H479" s="14">
        <v>0</v>
      </c>
      <c r="I479" s="14">
        <v>1369510</v>
      </c>
      <c r="J479" s="14">
        <v>3490129229.0999999</v>
      </c>
      <c r="K479" s="14">
        <v>3513377556</v>
      </c>
    </row>
    <row r="480" spans="1:11" ht="21.75" customHeight="1" x14ac:dyDescent="0.2">
      <c r="A480" s="6" t="s">
        <v>168</v>
      </c>
      <c r="B480" s="14">
        <v>3225000</v>
      </c>
      <c r="C480" s="14">
        <v>2012</v>
      </c>
      <c r="D480" s="14">
        <v>154000000</v>
      </c>
      <c r="E480" s="14">
        <v>461354166</v>
      </c>
      <c r="F480" s="14">
        <v>105630057</v>
      </c>
      <c r="G480" s="14">
        <v>74090</v>
      </c>
      <c r="H480" s="14">
        <v>710000</v>
      </c>
      <c r="I480" s="14">
        <v>795627</v>
      </c>
      <c r="J480" s="14">
        <v>484940019</v>
      </c>
      <c r="K480" s="14">
        <v>336682098</v>
      </c>
    </row>
    <row r="481" spans="1:11" ht="21.75" customHeight="1" x14ac:dyDescent="0.2">
      <c r="A481" s="6" t="s">
        <v>67</v>
      </c>
      <c r="B481" s="14">
        <v>7000000</v>
      </c>
      <c r="C481" s="14">
        <v>1</v>
      </c>
      <c r="D481" s="14">
        <v>6080000</v>
      </c>
      <c r="E481" s="14">
        <v>574920223</v>
      </c>
      <c r="F481" s="14">
        <v>0</v>
      </c>
      <c r="G481" s="14">
        <v>1534</v>
      </c>
      <c r="H481" s="14">
        <v>0</v>
      </c>
      <c r="I481" s="14">
        <v>295602</v>
      </c>
      <c r="J481" s="14">
        <v>566998237</v>
      </c>
      <c r="K481" s="14">
        <v>566998236</v>
      </c>
    </row>
    <row r="482" spans="1:11" ht="21.75" customHeight="1" x14ac:dyDescent="0.2">
      <c r="A482" s="6" t="s">
        <v>768</v>
      </c>
      <c r="B482" s="14">
        <v>0</v>
      </c>
      <c r="C482" s="14">
        <v>0</v>
      </c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v>0</v>
      </c>
      <c r="J482" s="14">
        <v>0</v>
      </c>
      <c r="K482" s="14">
        <v>0</v>
      </c>
    </row>
    <row r="483" spans="1:11" ht="21.75" customHeight="1" x14ac:dyDescent="0.2">
      <c r="A483" s="6" t="s">
        <v>509</v>
      </c>
      <c r="B483" s="14">
        <v>0</v>
      </c>
      <c r="C483" s="14">
        <v>0</v>
      </c>
      <c r="D483" s="14">
        <v>0</v>
      </c>
      <c r="E483" s="14">
        <v>0</v>
      </c>
      <c r="F483" s="14">
        <v>0</v>
      </c>
      <c r="G483" s="14">
        <v>0</v>
      </c>
      <c r="H483" s="14">
        <v>0</v>
      </c>
      <c r="I483" s="14">
        <v>0</v>
      </c>
      <c r="J483" s="14">
        <v>0</v>
      </c>
      <c r="K483" s="14">
        <v>-340346311</v>
      </c>
    </row>
    <row r="484" spans="1:11" ht="21.75" customHeight="1" x14ac:dyDescent="0.2">
      <c r="A484" s="6" t="s">
        <v>531</v>
      </c>
      <c r="B484" s="14">
        <v>0</v>
      </c>
      <c r="C484" s="14">
        <v>0</v>
      </c>
      <c r="D484" s="14">
        <v>0</v>
      </c>
      <c r="E484" s="14">
        <v>0</v>
      </c>
      <c r="F484" s="14">
        <v>0</v>
      </c>
      <c r="G484" s="14">
        <v>0</v>
      </c>
      <c r="H484" s="14">
        <v>0</v>
      </c>
      <c r="I484" s="14">
        <v>0</v>
      </c>
      <c r="J484" s="14">
        <v>0</v>
      </c>
      <c r="K484" s="14">
        <v>-18815035</v>
      </c>
    </row>
    <row r="485" spans="1:11" ht="21.75" customHeight="1" x14ac:dyDescent="0.2">
      <c r="A485" s="6" t="s">
        <v>652</v>
      </c>
      <c r="B485" s="14">
        <v>0</v>
      </c>
      <c r="C485" s="14">
        <v>0</v>
      </c>
      <c r="D485" s="14">
        <v>0</v>
      </c>
      <c r="E485" s="14">
        <v>0</v>
      </c>
      <c r="F485" s="14">
        <v>0</v>
      </c>
      <c r="G485" s="14">
        <v>0</v>
      </c>
      <c r="H485" s="14">
        <v>0</v>
      </c>
      <c r="I485" s="14">
        <v>0</v>
      </c>
      <c r="J485" s="14">
        <v>0</v>
      </c>
      <c r="K485" s="14">
        <v>-77641744</v>
      </c>
    </row>
    <row r="486" spans="1:11" ht="21.75" customHeight="1" x14ac:dyDescent="0.2">
      <c r="A486" s="6" t="s">
        <v>653</v>
      </c>
      <c r="B486" s="14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-459039426</v>
      </c>
    </row>
    <row r="487" spans="1:11" ht="21.75" customHeight="1" x14ac:dyDescent="0.2">
      <c r="A487" s="6" t="s">
        <v>443</v>
      </c>
      <c r="B487" s="14">
        <v>0</v>
      </c>
      <c r="C487" s="14">
        <v>0</v>
      </c>
      <c r="D487" s="14">
        <v>0</v>
      </c>
      <c r="E487" s="14">
        <v>0</v>
      </c>
      <c r="F487" s="14">
        <v>0</v>
      </c>
      <c r="G487" s="14">
        <v>0</v>
      </c>
      <c r="H487" s="14">
        <v>0</v>
      </c>
      <c r="I487" s="14">
        <v>0</v>
      </c>
      <c r="J487" s="14">
        <v>0</v>
      </c>
      <c r="K487" s="14">
        <v>-39087608</v>
      </c>
    </row>
    <row r="488" spans="1:11" ht="21.75" customHeight="1" x14ac:dyDescent="0.2">
      <c r="A488" s="6" t="s">
        <v>174</v>
      </c>
      <c r="B488" s="14">
        <v>5656000</v>
      </c>
      <c r="C488" s="14">
        <v>0</v>
      </c>
      <c r="D488" s="14">
        <v>0</v>
      </c>
      <c r="E488" s="14">
        <v>59105612</v>
      </c>
      <c r="F488" s="14">
        <v>0</v>
      </c>
      <c r="G488" s="14">
        <v>0</v>
      </c>
      <c r="H488" s="14">
        <v>0</v>
      </c>
      <c r="I488" s="14">
        <v>190331</v>
      </c>
      <c r="J488" s="14">
        <v>59105612</v>
      </c>
      <c r="K488" s="14">
        <v>528948532</v>
      </c>
    </row>
    <row r="489" spans="1:11" ht="21.75" customHeight="1" x14ac:dyDescent="0.2">
      <c r="A489" s="6" t="s">
        <v>444</v>
      </c>
      <c r="B489" s="14">
        <v>0</v>
      </c>
      <c r="C489" s="14">
        <v>0</v>
      </c>
      <c r="D489" s="14">
        <v>0</v>
      </c>
      <c r="E489" s="14">
        <v>0</v>
      </c>
      <c r="F489" s="14">
        <v>0</v>
      </c>
      <c r="G489" s="14">
        <v>0</v>
      </c>
      <c r="H489" s="14">
        <v>0</v>
      </c>
      <c r="I489" s="14">
        <v>0</v>
      </c>
      <c r="J489" s="14">
        <v>0</v>
      </c>
      <c r="K489" s="14">
        <v>-32045690</v>
      </c>
    </row>
    <row r="490" spans="1:11" ht="21.75" customHeight="1" x14ac:dyDescent="0.2">
      <c r="A490" s="6" t="s">
        <v>470</v>
      </c>
      <c r="B490" s="14">
        <v>0</v>
      </c>
      <c r="C490" s="14">
        <v>0</v>
      </c>
      <c r="D490" s="14">
        <v>0</v>
      </c>
      <c r="E490" s="14">
        <v>0</v>
      </c>
      <c r="F490" s="14">
        <v>0</v>
      </c>
      <c r="G490" s="14">
        <v>0</v>
      </c>
      <c r="H490" s="14">
        <v>0</v>
      </c>
      <c r="I490" s="14">
        <v>0</v>
      </c>
      <c r="J490" s="14">
        <v>0</v>
      </c>
      <c r="K490" s="14">
        <v>47539126</v>
      </c>
    </row>
    <row r="491" spans="1:11" ht="21.75" customHeight="1" x14ac:dyDescent="0.2">
      <c r="A491" s="6" t="s">
        <v>37</v>
      </c>
      <c r="B491" s="14">
        <v>5656000</v>
      </c>
      <c r="C491" s="14">
        <v>0</v>
      </c>
      <c r="D491" s="14">
        <v>0</v>
      </c>
      <c r="E491" s="14">
        <v>1006613100</v>
      </c>
      <c r="F491" s="14">
        <v>0</v>
      </c>
      <c r="G491" s="14">
        <v>0</v>
      </c>
      <c r="H491" s="14">
        <v>0</v>
      </c>
      <c r="I491" s="14">
        <v>0</v>
      </c>
      <c r="J491" s="14">
        <v>-1006613100</v>
      </c>
      <c r="K491" s="14">
        <v>-1006613100</v>
      </c>
    </row>
    <row r="492" spans="1:11" ht="21.75" customHeight="1" x14ac:dyDescent="0.2">
      <c r="A492" s="6" t="s">
        <v>35</v>
      </c>
      <c r="B492" s="14">
        <v>5058000</v>
      </c>
      <c r="C492" s="14">
        <v>0</v>
      </c>
      <c r="D492" s="14">
        <v>0</v>
      </c>
      <c r="E492" s="14">
        <v>0</v>
      </c>
      <c r="F492" s="14">
        <v>1505685296</v>
      </c>
      <c r="G492" s="14">
        <v>0</v>
      </c>
      <c r="H492" s="14">
        <v>0</v>
      </c>
      <c r="I492" s="14">
        <v>387612</v>
      </c>
      <c r="J492" s="14">
        <v>3615939</v>
      </c>
      <c r="K492" s="14">
        <v>3615939</v>
      </c>
    </row>
    <row r="493" spans="1:11" ht="21.75" customHeight="1" x14ac:dyDescent="0.2">
      <c r="A493" s="6" t="s">
        <v>16</v>
      </c>
      <c r="B493" s="14">
        <v>11986000</v>
      </c>
      <c r="C493" s="14">
        <v>0</v>
      </c>
      <c r="D493" s="14">
        <v>0</v>
      </c>
      <c r="E493" s="14">
        <v>0</v>
      </c>
      <c r="F493" s="14">
        <v>38185973295</v>
      </c>
      <c r="G493" s="14">
        <v>0</v>
      </c>
      <c r="H493" s="14">
        <v>0</v>
      </c>
      <c r="I493" s="14">
        <v>31306152</v>
      </c>
      <c r="J493" s="14">
        <v>79646516594</v>
      </c>
      <c r="K493" s="14">
        <v>79646516594</v>
      </c>
    </row>
    <row r="494" spans="1:11" ht="21.75" customHeight="1" x14ac:dyDescent="0.2">
      <c r="A494" s="6" t="s">
        <v>20</v>
      </c>
      <c r="B494" s="14">
        <v>930000</v>
      </c>
      <c r="C494" s="14">
        <v>0</v>
      </c>
      <c r="D494" s="14">
        <v>0</v>
      </c>
      <c r="E494" s="14">
        <v>0</v>
      </c>
      <c r="F494" s="14">
        <v>1204310027</v>
      </c>
      <c r="G494" s="14">
        <v>0</v>
      </c>
      <c r="H494" s="14">
        <v>0</v>
      </c>
      <c r="I494" s="14">
        <v>1891263</v>
      </c>
      <c r="J494" s="14">
        <v>6140473973</v>
      </c>
      <c r="K494" s="14">
        <v>6140473973</v>
      </c>
    </row>
    <row r="495" spans="1:11" ht="21.75" customHeight="1" x14ac:dyDescent="0.2">
      <c r="A495" s="6" t="s">
        <v>21</v>
      </c>
      <c r="B495" s="14">
        <v>2000</v>
      </c>
      <c r="C495" s="14">
        <v>0</v>
      </c>
      <c r="D495" s="14">
        <v>0</v>
      </c>
      <c r="E495" s="14">
        <v>0</v>
      </c>
      <c r="F495" s="14">
        <v>1858472</v>
      </c>
      <c r="G495" s="14">
        <v>0</v>
      </c>
      <c r="H495" s="14">
        <v>0</v>
      </c>
      <c r="I495" s="14">
        <v>3536</v>
      </c>
      <c r="J495" s="14">
        <v>11881528</v>
      </c>
      <c r="K495" s="14">
        <v>11881528</v>
      </c>
    </row>
    <row r="496" spans="1:11" ht="21.75" customHeight="1" x14ac:dyDescent="0.2">
      <c r="A496" s="6" t="s">
        <v>22</v>
      </c>
      <c r="B496" s="14">
        <v>44000</v>
      </c>
      <c r="C496" s="14">
        <v>0</v>
      </c>
      <c r="D496" s="14">
        <v>0</v>
      </c>
      <c r="E496" s="14">
        <v>0</v>
      </c>
      <c r="F496" s="14">
        <v>21961652</v>
      </c>
      <c r="G496" s="14">
        <v>0</v>
      </c>
      <c r="H496" s="14">
        <v>0</v>
      </c>
      <c r="I496" s="14">
        <v>67412</v>
      </c>
      <c r="J496" s="14">
        <v>239838348</v>
      </c>
      <c r="K496" s="14">
        <v>239838348</v>
      </c>
    </row>
    <row r="497" spans="1:11" ht="21.75" customHeight="1" x14ac:dyDescent="0.2">
      <c r="A497" s="6" t="s">
        <v>30</v>
      </c>
      <c r="B497" s="14">
        <v>3068000</v>
      </c>
      <c r="C497" s="14">
        <v>0</v>
      </c>
      <c r="D497" s="14">
        <v>0</v>
      </c>
      <c r="E497" s="14">
        <v>0</v>
      </c>
      <c r="F497" s="14">
        <v>6146299972</v>
      </c>
      <c r="G497" s="14">
        <v>0</v>
      </c>
      <c r="H497" s="14">
        <v>0</v>
      </c>
      <c r="I497" s="14">
        <v>3115904</v>
      </c>
      <c r="J497" s="14">
        <v>3949101534</v>
      </c>
      <c r="K497" s="14">
        <v>3949101534</v>
      </c>
    </row>
    <row r="498" spans="1:11" ht="21.75" customHeight="1" x14ac:dyDescent="0.2">
      <c r="A498" s="6" t="s">
        <v>25</v>
      </c>
      <c r="B498" s="14">
        <v>900000</v>
      </c>
      <c r="C498" s="14">
        <v>0</v>
      </c>
      <c r="D498" s="14">
        <v>0</v>
      </c>
      <c r="E498" s="14">
        <v>0</v>
      </c>
      <c r="F498" s="14">
        <v>1486082567</v>
      </c>
      <c r="G498" s="14">
        <v>0</v>
      </c>
      <c r="H498" s="14">
        <v>0</v>
      </c>
      <c r="I498" s="14">
        <v>624175</v>
      </c>
      <c r="J498" s="14">
        <v>937917433</v>
      </c>
      <c r="K498" s="14">
        <v>937917433</v>
      </c>
    </row>
    <row r="499" spans="1:11" ht="21.75" customHeight="1" x14ac:dyDescent="0.2">
      <c r="A499" s="6" t="s">
        <v>26</v>
      </c>
      <c r="B499" s="14">
        <v>4001000</v>
      </c>
      <c r="C499" s="14"/>
      <c r="D499" s="14"/>
      <c r="E499" s="14"/>
      <c r="F499" s="14">
        <v>639397600</v>
      </c>
      <c r="G499" s="14"/>
      <c r="H499" s="14"/>
      <c r="I499" s="14">
        <v>1450007</v>
      </c>
      <c r="J499" s="14">
        <v>4828506375</v>
      </c>
      <c r="K499" s="14">
        <v>4828506375</v>
      </c>
    </row>
    <row r="500" spans="1:11" ht="21.75" customHeight="1" x14ac:dyDescent="0.2">
      <c r="A500" s="6" t="s">
        <v>700</v>
      </c>
      <c r="B500" s="14">
        <v>0</v>
      </c>
      <c r="C500" s="14">
        <v>0</v>
      </c>
      <c r="D500" s="14">
        <v>0</v>
      </c>
      <c r="E500" s="14">
        <v>0</v>
      </c>
      <c r="F500" s="14">
        <v>0</v>
      </c>
      <c r="G500" s="14">
        <v>0</v>
      </c>
      <c r="H500" s="14">
        <v>0</v>
      </c>
      <c r="I500" s="14">
        <v>0</v>
      </c>
      <c r="J500" s="14">
        <v>0</v>
      </c>
      <c r="K500" s="14">
        <v>-12747386310</v>
      </c>
    </row>
    <row r="501" spans="1:11" ht="21.75" customHeight="1" x14ac:dyDescent="0.2">
      <c r="A501" s="6" t="s">
        <v>701</v>
      </c>
      <c r="B501" s="14">
        <v>0</v>
      </c>
      <c r="C501" s="14">
        <v>0</v>
      </c>
      <c r="D501" s="14">
        <v>0</v>
      </c>
      <c r="E501" s="14">
        <v>0</v>
      </c>
      <c r="F501" s="14">
        <v>0</v>
      </c>
      <c r="G501" s="14">
        <v>0</v>
      </c>
      <c r="H501" s="14">
        <v>0</v>
      </c>
      <c r="I501" s="14">
        <v>0</v>
      </c>
      <c r="J501" s="14">
        <v>0</v>
      </c>
      <c r="K501" s="14">
        <v>3897794494</v>
      </c>
    </row>
    <row r="502" spans="1:11" ht="21.75" customHeight="1" x14ac:dyDescent="0.2">
      <c r="A502" s="6" t="s">
        <v>34</v>
      </c>
      <c r="B502" s="14">
        <v>2002000</v>
      </c>
      <c r="C502" s="14">
        <v>0</v>
      </c>
      <c r="D502" s="14">
        <v>0</v>
      </c>
      <c r="E502" s="14">
        <v>0</v>
      </c>
      <c r="F502" s="14">
        <v>1004527593</v>
      </c>
      <c r="G502" s="14">
        <v>0</v>
      </c>
      <c r="H502" s="14">
        <v>0</v>
      </c>
      <c r="I502" s="14">
        <v>2695830</v>
      </c>
      <c r="J502" s="14">
        <v>9464726407</v>
      </c>
      <c r="K502" s="14">
        <v>9464726407</v>
      </c>
    </row>
    <row r="503" spans="1:11" ht="21.75" customHeight="1" x14ac:dyDescent="0.2">
      <c r="A503" s="6" t="s">
        <v>731</v>
      </c>
      <c r="B503" s="14">
        <v>6333000</v>
      </c>
      <c r="C503" s="14">
        <v>0</v>
      </c>
      <c r="D503" s="14">
        <v>0</v>
      </c>
      <c r="E503" s="14">
        <v>0</v>
      </c>
      <c r="F503" s="14">
        <v>15949349</v>
      </c>
      <c r="G503" s="14">
        <v>0</v>
      </c>
      <c r="H503" s="14">
        <v>0</v>
      </c>
      <c r="I503" s="14">
        <v>5389701</v>
      </c>
      <c r="J503" s="14">
        <v>14999717</v>
      </c>
      <c r="K503" s="14">
        <v>14999717</v>
      </c>
    </row>
    <row r="504" spans="1:11" ht="21.75" customHeight="1" thickBot="1" x14ac:dyDescent="0.25">
      <c r="A504" s="6" t="s">
        <v>734</v>
      </c>
      <c r="B504" s="85">
        <f t="shared" ref="B504:K504" si="26">SUM(B476:B503)</f>
        <v>1097485000</v>
      </c>
      <c r="C504" s="72">
        <f t="shared" si="26"/>
        <v>95218.962599999999</v>
      </c>
      <c r="D504" s="72">
        <f t="shared" si="26"/>
        <v>1167091528227.0999</v>
      </c>
      <c r="E504" s="72">
        <f t="shared" si="26"/>
        <v>111317216695</v>
      </c>
      <c r="F504" s="72">
        <f t="shared" si="26"/>
        <v>1115551300893</v>
      </c>
      <c r="G504" s="72">
        <f t="shared" si="26"/>
        <v>558933490</v>
      </c>
      <c r="H504" s="72">
        <f t="shared" si="26"/>
        <v>5268846750</v>
      </c>
      <c r="I504" s="72">
        <f t="shared" si="26"/>
        <v>195062843</v>
      </c>
      <c r="J504" s="72">
        <f t="shared" si="26"/>
        <v>114616257793.89999</v>
      </c>
      <c r="K504" s="72">
        <f t="shared" si="26"/>
        <v>301692074163</v>
      </c>
    </row>
    <row r="505" spans="1:11" ht="21.75" customHeight="1" thickTop="1" x14ac:dyDescent="0.2">
      <c r="A505" s="95" t="s">
        <v>0</v>
      </c>
      <c r="B505" s="95"/>
      <c r="C505" s="95"/>
      <c r="D505" s="95"/>
      <c r="E505" s="95"/>
      <c r="F505" s="95"/>
      <c r="G505" s="95"/>
      <c r="H505" s="95"/>
      <c r="I505" s="95"/>
      <c r="J505" s="95"/>
      <c r="K505" s="95"/>
    </row>
    <row r="506" spans="1:11" ht="21.75" customHeight="1" x14ac:dyDescent="0.2">
      <c r="A506" s="95" t="s">
        <v>289</v>
      </c>
      <c r="B506" s="95"/>
      <c r="C506" s="95"/>
      <c r="D506" s="95"/>
      <c r="E506" s="95"/>
      <c r="F506" s="95"/>
      <c r="G506" s="95"/>
      <c r="H506" s="95"/>
      <c r="I506" s="95"/>
      <c r="J506" s="95"/>
      <c r="K506" s="95"/>
    </row>
    <row r="507" spans="1:11" ht="21.75" customHeight="1" x14ac:dyDescent="0.2">
      <c r="A507" s="95" t="s">
        <v>2</v>
      </c>
      <c r="B507" s="95"/>
      <c r="C507" s="95"/>
      <c r="D507" s="95"/>
      <c r="E507" s="95"/>
      <c r="F507" s="95"/>
      <c r="G507" s="95"/>
      <c r="H507" s="95"/>
      <c r="I507" s="95"/>
      <c r="J507" s="95"/>
      <c r="K507" s="95"/>
    </row>
    <row r="508" spans="1:11" ht="21.75" customHeight="1" x14ac:dyDescent="0.2"/>
    <row r="509" spans="1:11" ht="21.75" customHeight="1" x14ac:dyDescent="0.2">
      <c r="A509" s="117" t="s">
        <v>394</v>
      </c>
      <c r="B509" s="117"/>
      <c r="C509" s="117"/>
      <c r="D509" s="117"/>
      <c r="E509" s="117"/>
      <c r="F509" s="117"/>
      <c r="G509" s="117"/>
      <c r="H509" s="117"/>
      <c r="I509" s="117"/>
      <c r="J509" s="117"/>
      <c r="K509" s="117"/>
    </row>
    <row r="510" spans="1:11" ht="21.75" customHeight="1" x14ac:dyDescent="0.2">
      <c r="B510" s="116" t="s">
        <v>306</v>
      </c>
      <c r="C510" s="116"/>
      <c r="D510" s="116"/>
      <c r="E510" s="116"/>
      <c r="F510" s="116"/>
      <c r="G510" s="116"/>
      <c r="H510" s="116"/>
      <c r="I510" s="116"/>
      <c r="J510" s="116"/>
      <c r="K510" s="2" t="s">
        <v>307</v>
      </c>
    </row>
    <row r="511" spans="1:11" ht="21.75" customHeight="1" x14ac:dyDescent="0.2">
      <c r="A511" s="2" t="s">
        <v>395</v>
      </c>
      <c r="B511" s="11" t="s">
        <v>9</v>
      </c>
      <c r="C511" s="11" t="s">
        <v>78</v>
      </c>
      <c r="D511" s="11" t="s">
        <v>396</v>
      </c>
      <c r="E511" s="11" t="s">
        <v>397</v>
      </c>
      <c r="F511" s="11" t="s">
        <v>398</v>
      </c>
      <c r="G511" s="11" t="s">
        <v>399</v>
      </c>
      <c r="H511" s="11" t="s">
        <v>400</v>
      </c>
      <c r="I511" s="11" t="s">
        <v>401</v>
      </c>
      <c r="J511" s="11" t="s">
        <v>402</v>
      </c>
      <c r="K511" s="11" t="s">
        <v>402</v>
      </c>
    </row>
    <row r="512" spans="1:11" ht="21.75" customHeight="1" x14ac:dyDescent="0.2">
      <c r="A512" s="6" t="s">
        <v>735</v>
      </c>
      <c r="B512" s="86">
        <f>B504</f>
        <v>1097485000</v>
      </c>
      <c r="C512" s="14">
        <f t="shared" ref="C512:K512" si="27">C504</f>
        <v>95218.962599999999</v>
      </c>
      <c r="D512" s="14">
        <f t="shared" si="27"/>
        <v>1167091528227.0999</v>
      </c>
      <c r="E512" s="14">
        <f t="shared" si="27"/>
        <v>111317216695</v>
      </c>
      <c r="F512" s="14">
        <f t="shared" si="27"/>
        <v>1115551300893</v>
      </c>
      <c r="G512" s="14">
        <f t="shared" si="27"/>
        <v>558933490</v>
      </c>
      <c r="H512" s="14">
        <f t="shared" si="27"/>
        <v>5268846750</v>
      </c>
      <c r="I512" s="14">
        <f t="shared" si="27"/>
        <v>195062843</v>
      </c>
      <c r="J512" s="14">
        <f t="shared" si="27"/>
        <v>114616257793.89999</v>
      </c>
      <c r="K512" s="14">
        <f t="shared" si="27"/>
        <v>301692074163</v>
      </c>
    </row>
    <row r="513" spans="1:11" ht="21.75" customHeight="1" x14ac:dyDescent="0.2">
      <c r="A513" s="6" t="s">
        <v>698</v>
      </c>
      <c r="B513" s="14">
        <v>0</v>
      </c>
      <c r="C513" s="14">
        <v>0</v>
      </c>
      <c r="D513" s="14">
        <v>0</v>
      </c>
      <c r="E513" s="14">
        <v>0</v>
      </c>
      <c r="F513" s="14">
        <v>0</v>
      </c>
      <c r="G513" s="14">
        <v>0</v>
      </c>
      <c r="H513" s="14">
        <v>0</v>
      </c>
      <c r="I513" s="14">
        <v>0</v>
      </c>
      <c r="J513" s="14">
        <v>0</v>
      </c>
      <c r="K513" s="14">
        <v>217241097</v>
      </c>
    </row>
    <row r="514" spans="1:11" ht="21.75" customHeight="1" x14ac:dyDescent="0.2">
      <c r="A514" s="6" t="s">
        <v>17</v>
      </c>
      <c r="B514" s="14">
        <v>6408000</v>
      </c>
      <c r="C514" s="14">
        <v>0</v>
      </c>
      <c r="D514" s="14">
        <v>0</v>
      </c>
      <c r="E514" s="14">
        <v>0</v>
      </c>
      <c r="F514" s="14">
        <v>33065955775</v>
      </c>
      <c r="G514" s="14">
        <v>0</v>
      </c>
      <c r="H514" s="14">
        <v>0</v>
      </c>
      <c r="I514" s="14">
        <v>2362606</v>
      </c>
      <c r="J514" s="14"/>
      <c r="K514" s="14">
        <v>367366481</v>
      </c>
    </row>
    <row r="515" spans="1:11" ht="21.75" customHeight="1" x14ac:dyDescent="0.2">
      <c r="A515" s="6" t="s">
        <v>726</v>
      </c>
      <c r="B515" s="14">
        <v>0</v>
      </c>
      <c r="C515" s="14">
        <v>0</v>
      </c>
      <c r="D515" s="14">
        <v>0</v>
      </c>
      <c r="E515" s="14">
        <v>0</v>
      </c>
      <c r="F515" s="14">
        <v>0</v>
      </c>
      <c r="G515" s="14">
        <v>0</v>
      </c>
      <c r="H515" s="14">
        <v>0</v>
      </c>
      <c r="I515" s="14">
        <v>0</v>
      </c>
      <c r="J515" s="14">
        <v>0</v>
      </c>
      <c r="K515" s="14">
        <v>1961552705</v>
      </c>
    </row>
    <row r="516" spans="1:11" ht="21.75" customHeight="1" x14ac:dyDescent="0.2">
      <c r="A516" s="6" t="s">
        <v>409</v>
      </c>
      <c r="B516" s="14">
        <v>0</v>
      </c>
      <c r="C516" s="14">
        <v>0</v>
      </c>
      <c r="D516" s="14">
        <v>0</v>
      </c>
      <c r="E516" s="14">
        <v>0</v>
      </c>
      <c r="F516" s="14">
        <v>0</v>
      </c>
      <c r="G516" s="14">
        <v>0</v>
      </c>
      <c r="H516" s="14">
        <v>0</v>
      </c>
      <c r="I516" s="14">
        <v>0</v>
      </c>
      <c r="J516" s="14">
        <v>0</v>
      </c>
      <c r="K516" s="14">
        <v>-25033422</v>
      </c>
    </row>
    <row r="517" spans="1:11" ht="21.75" customHeight="1" x14ac:dyDescent="0.2">
      <c r="A517" s="6" t="s">
        <v>410</v>
      </c>
      <c r="B517" s="14">
        <v>0</v>
      </c>
      <c r="C517" s="14">
        <v>0</v>
      </c>
      <c r="D517" s="14">
        <v>0</v>
      </c>
      <c r="E517" s="14">
        <v>0</v>
      </c>
      <c r="F517" s="14">
        <v>0</v>
      </c>
      <c r="G517" s="14">
        <v>0</v>
      </c>
      <c r="H517" s="14">
        <v>0</v>
      </c>
      <c r="I517" s="14">
        <v>0</v>
      </c>
      <c r="J517" s="14">
        <v>0</v>
      </c>
      <c r="K517" s="14">
        <v>-422925702</v>
      </c>
    </row>
    <row r="518" spans="1:11" ht="21.75" customHeight="1" x14ac:dyDescent="0.2">
      <c r="A518" s="6" t="s">
        <v>413</v>
      </c>
      <c r="B518" s="14">
        <v>0</v>
      </c>
      <c r="C518" s="14">
        <v>0</v>
      </c>
      <c r="D518" s="14">
        <v>0</v>
      </c>
      <c r="E518" s="14">
        <v>0</v>
      </c>
      <c r="F518" s="14">
        <v>0</v>
      </c>
      <c r="G518" s="14">
        <v>0</v>
      </c>
      <c r="H518" s="14">
        <v>0</v>
      </c>
      <c r="I518" s="14">
        <v>0</v>
      </c>
      <c r="J518" s="14">
        <v>0</v>
      </c>
      <c r="K518" s="14">
        <v>-2933623</v>
      </c>
    </row>
    <row r="519" spans="1:11" ht="21.75" customHeight="1" x14ac:dyDescent="0.2">
      <c r="A519" s="6" t="s">
        <v>414</v>
      </c>
      <c r="B519" s="14">
        <v>0</v>
      </c>
      <c r="C519" s="14">
        <v>0</v>
      </c>
      <c r="D519" s="14">
        <v>0</v>
      </c>
      <c r="E519" s="14">
        <v>0</v>
      </c>
      <c r="F519" s="14">
        <v>0</v>
      </c>
      <c r="G519" s="14">
        <v>0</v>
      </c>
      <c r="H519" s="14">
        <v>0</v>
      </c>
      <c r="I519" s="14">
        <v>0</v>
      </c>
      <c r="J519" s="14">
        <v>0</v>
      </c>
      <c r="K519" s="14">
        <v>29992275</v>
      </c>
    </row>
    <row r="520" spans="1:11" ht="21.75" customHeight="1" x14ac:dyDescent="0.2">
      <c r="A520" s="6" t="s">
        <v>416</v>
      </c>
      <c r="B520" s="14">
        <v>0</v>
      </c>
      <c r="C520" s="14">
        <v>0</v>
      </c>
      <c r="D520" s="14">
        <v>0</v>
      </c>
      <c r="E520" s="14">
        <v>0</v>
      </c>
      <c r="F520" s="14">
        <v>0</v>
      </c>
      <c r="G520" s="14">
        <v>0</v>
      </c>
      <c r="H520" s="14">
        <v>0</v>
      </c>
      <c r="I520" s="14">
        <v>0</v>
      </c>
      <c r="J520" s="14">
        <v>0</v>
      </c>
      <c r="K520" s="14">
        <v>132569586</v>
      </c>
    </row>
    <row r="521" spans="1:11" ht="21.75" customHeight="1" x14ac:dyDescent="0.2">
      <c r="A521" s="6" t="s">
        <v>417</v>
      </c>
      <c r="B521" s="14">
        <v>0</v>
      </c>
      <c r="C521" s="14">
        <v>0</v>
      </c>
      <c r="D521" s="14">
        <v>0</v>
      </c>
      <c r="E521" s="14">
        <v>0</v>
      </c>
      <c r="F521" s="14">
        <v>0</v>
      </c>
      <c r="G521" s="14">
        <v>0</v>
      </c>
      <c r="H521" s="14">
        <v>0</v>
      </c>
      <c r="I521" s="14">
        <v>0</v>
      </c>
      <c r="J521" s="14">
        <v>0</v>
      </c>
      <c r="K521" s="14">
        <v>486272081</v>
      </c>
    </row>
    <row r="522" spans="1:11" ht="21.75" customHeight="1" x14ac:dyDescent="0.2">
      <c r="A522" s="6" t="s">
        <v>418</v>
      </c>
      <c r="B522" s="14">
        <v>0</v>
      </c>
      <c r="C522" s="14">
        <v>0</v>
      </c>
      <c r="D522" s="14">
        <v>0</v>
      </c>
      <c r="E522" s="14">
        <v>0</v>
      </c>
      <c r="F522" s="14">
        <v>0</v>
      </c>
      <c r="G522" s="14">
        <v>0</v>
      </c>
      <c r="H522" s="14">
        <v>0</v>
      </c>
      <c r="I522" s="14">
        <v>0</v>
      </c>
      <c r="J522" s="14">
        <v>0</v>
      </c>
      <c r="K522" s="14">
        <v>20693469</v>
      </c>
    </row>
    <row r="523" spans="1:11" ht="21.75" customHeight="1" x14ac:dyDescent="0.2">
      <c r="A523" s="6" t="s">
        <v>419</v>
      </c>
      <c r="B523" s="14">
        <v>0</v>
      </c>
      <c r="C523" s="14">
        <v>0</v>
      </c>
      <c r="D523" s="14">
        <v>0</v>
      </c>
      <c r="E523" s="14">
        <v>0</v>
      </c>
      <c r="F523" s="14">
        <v>0</v>
      </c>
      <c r="G523" s="14">
        <v>0</v>
      </c>
      <c r="H523" s="14">
        <v>0</v>
      </c>
      <c r="I523" s="14">
        <v>0</v>
      </c>
      <c r="J523" s="14">
        <v>0</v>
      </c>
      <c r="K523" s="14">
        <v>37436345</v>
      </c>
    </row>
    <row r="524" spans="1:11" ht="21.75" customHeight="1" x14ac:dyDescent="0.2">
      <c r="A524" s="6" t="s">
        <v>435</v>
      </c>
      <c r="B524" s="14">
        <v>0</v>
      </c>
      <c r="C524" s="14">
        <v>0</v>
      </c>
      <c r="D524" s="14">
        <v>0</v>
      </c>
      <c r="E524" s="14">
        <v>0</v>
      </c>
      <c r="F524" s="14">
        <v>0</v>
      </c>
      <c r="G524" s="14">
        <v>0</v>
      </c>
      <c r="H524" s="14">
        <v>0</v>
      </c>
      <c r="I524" s="14">
        <v>0</v>
      </c>
      <c r="J524" s="14">
        <v>0</v>
      </c>
      <c r="K524" s="14">
        <v>208473878</v>
      </c>
    </row>
    <row r="525" spans="1:11" ht="21.75" customHeight="1" x14ac:dyDescent="0.2">
      <c r="A525" s="6" t="s">
        <v>438</v>
      </c>
      <c r="B525" s="14">
        <v>0</v>
      </c>
      <c r="C525" s="14">
        <v>0</v>
      </c>
      <c r="D525" s="14">
        <v>0</v>
      </c>
      <c r="E525" s="14">
        <v>0</v>
      </c>
      <c r="F525" s="14">
        <v>0</v>
      </c>
      <c r="G525" s="14">
        <v>0</v>
      </c>
      <c r="H525" s="14">
        <v>0</v>
      </c>
      <c r="I525" s="14">
        <v>0</v>
      </c>
      <c r="J525" s="14">
        <v>0</v>
      </c>
      <c r="K525" s="14">
        <v>-454752800</v>
      </c>
    </row>
    <row r="526" spans="1:11" ht="21.75" customHeight="1" x14ac:dyDescent="0.2">
      <c r="A526" s="6" t="s">
        <v>442</v>
      </c>
      <c r="B526" s="14">
        <v>0</v>
      </c>
      <c r="C526" s="14">
        <v>0</v>
      </c>
      <c r="D526" s="14">
        <v>0</v>
      </c>
      <c r="E526" s="14">
        <v>0</v>
      </c>
      <c r="F526" s="14">
        <v>0</v>
      </c>
      <c r="G526" s="14">
        <v>0</v>
      </c>
      <c r="H526" s="14">
        <v>0</v>
      </c>
      <c r="I526" s="14">
        <v>0</v>
      </c>
      <c r="J526" s="14">
        <v>0</v>
      </c>
      <c r="K526" s="14">
        <v>1060295</v>
      </c>
    </row>
    <row r="527" spans="1:11" ht="21.75" customHeight="1" x14ac:dyDescent="0.2">
      <c r="A527" s="6" t="s">
        <v>480</v>
      </c>
      <c r="B527" s="14">
        <v>0</v>
      </c>
      <c r="C527" s="14">
        <v>0</v>
      </c>
      <c r="D527" s="14">
        <v>0</v>
      </c>
      <c r="E527" s="14">
        <v>0</v>
      </c>
      <c r="F527" s="14">
        <v>0</v>
      </c>
      <c r="G527" s="14">
        <v>0</v>
      </c>
      <c r="H527" s="14">
        <v>0</v>
      </c>
      <c r="I527" s="14">
        <v>0</v>
      </c>
      <c r="J527" s="14">
        <v>0</v>
      </c>
      <c r="K527" s="14">
        <v>55985580</v>
      </c>
    </row>
    <row r="528" spans="1:11" ht="21.75" customHeight="1" x14ac:dyDescent="0.2">
      <c r="A528" s="6" t="s">
        <v>481</v>
      </c>
      <c r="B528" s="14">
        <v>0</v>
      </c>
      <c r="C528" s="14">
        <v>0</v>
      </c>
      <c r="D528" s="14">
        <v>0</v>
      </c>
      <c r="E528" s="14">
        <v>0</v>
      </c>
      <c r="F528" s="14">
        <v>0</v>
      </c>
      <c r="G528" s="14">
        <v>0</v>
      </c>
      <c r="H528" s="14">
        <v>0</v>
      </c>
      <c r="I528" s="14">
        <v>0</v>
      </c>
      <c r="J528" s="14">
        <v>0</v>
      </c>
      <c r="K528" s="14">
        <v>499872</v>
      </c>
    </row>
    <row r="529" spans="1:11" ht="21.75" customHeight="1" x14ac:dyDescent="0.2">
      <c r="A529" s="6" t="s">
        <v>490</v>
      </c>
      <c r="B529" s="14">
        <v>0</v>
      </c>
      <c r="C529" s="14">
        <v>0</v>
      </c>
      <c r="D529" s="14">
        <v>0</v>
      </c>
      <c r="E529" s="14">
        <v>0</v>
      </c>
      <c r="F529" s="14">
        <v>0</v>
      </c>
      <c r="G529" s="14">
        <v>0</v>
      </c>
      <c r="H529" s="14">
        <v>0</v>
      </c>
      <c r="I529" s="14">
        <v>0</v>
      </c>
      <c r="J529" s="14">
        <v>0</v>
      </c>
      <c r="K529" s="14">
        <v>-172827076</v>
      </c>
    </row>
    <row r="530" spans="1:11" ht="21.75" customHeight="1" x14ac:dyDescent="0.2">
      <c r="A530" s="6" t="s">
        <v>498</v>
      </c>
      <c r="B530" s="14">
        <v>0</v>
      </c>
      <c r="C530" s="14">
        <v>0</v>
      </c>
      <c r="D530" s="14">
        <v>0</v>
      </c>
      <c r="E530" s="14">
        <v>0</v>
      </c>
      <c r="F530" s="14">
        <v>0</v>
      </c>
      <c r="G530" s="14">
        <v>0</v>
      </c>
      <c r="H530" s="14">
        <v>0</v>
      </c>
      <c r="I530" s="14">
        <v>0</v>
      </c>
      <c r="J530" s="14">
        <v>0</v>
      </c>
      <c r="K530" s="14">
        <v>-75447628</v>
      </c>
    </row>
    <row r="531" spans="1:11" ht="21.75" customHeight="1" x14ac:dyDescent="0.2">
      <c r="A531" s="6" t="s">
        <v>499</v>
      </c>
      <c r="B531" s="14">
        <v>0</v>
      </c>
      <c r="C531" s="14">
        <v>0</v>
      </c>
      <c r="D531" s="14">
        <v>0</v>
      </c>
      <c r="E531" s="14">
        <v>0</v>
      </c>
      <c r="F531" s="14">
        <v>0</v>
      </c>
      <c r="G531" s="14">
        <v>0</v>
      </c>
      <c r="H531" s="14">
        <v>0</v>
      </c>
      <c r="I531" s="14">
        <v>0</v>
      </c>
      <c r="J531" s="14">
        <v>0</v>
      </c>
      <c r="K531" s="14">
        <v>-329940611</v>
      </c>
    </row>
    <row r="532" spans="1:11" ht="21.75" customHeight="1" x14ac:dyDescent="0.2">
      <c r="A532" s="6" t="s">
        <v>500</v>
      </c>
      <c r="B532" s="14">
        <v>0</v>
      </c>
      <c r="C532" s="14">
        <v>0</v>
      </c>
      <c r="D532" s="14">
        <v>0</v>
      </c>
      <c r="E532" s="14">
        <v>0</v>
      </c>
      <c r="F532" s="14">
        <v>0</v>
      </c>
      <c r="G532" s="14">
        <v>0</v>
      </c>
      <c r="H532" s="14">
        <v>0</v>
      </c>
      <c r="I532" s="14">
        <v>0</v>
      </c>
      <c r="J532" s="14">
        <v>0</v>
      </c>
      <c r="K532" s="14">
        <v>-3049291370</v>
      </c>
    </row>
    <row r="533" spans="1:11" ht="21.75" customHeight="1" x14ac:dyDescent="0.2">
      <c r="A533" s="6" t="s">
        <v>501</v>
      </c>
      <c r="B533" s="14">
        <v>0</v>
      </c>
      <c r="C533" s="14">
        <v>0</v>
      </c>
      <c r="D533" s="14">
        <v>0</v>
      </c>
      <c r="E533" s="14">
        <v>0</v>
      </c>
      <c r="F533" s="14">
        <v>0</v>
      </c>
      <c r="G533" s="14">
        <v>0</v>
      </c>
      <c r="H533" s="14">
        <v>0</v>
      </c>
      <c r="I533" s="14">
        <v>0</v>
      </c>
      <c r="J533" s="14">
        <v>0</v>
      </c>
      <c r="K533" s="14">
        <v>-5461638010</v>
      </c>
    </row>
    <row r="534" spans="1:11" ht="21.75" customHeight="1" x14ac:dyDescent="0.2">
      <c r="A534" s="6" t="s">
        <v>502</v>
      </c>
      <c r="B534" s="14">
        <v>0</v>
      </c>
      <c r="C534" s="14">
        <v>0</v>
      </c>
      <c r="D534" s="14">
        <v>0</v>
      </c>
      <c r="E534" s="14">
        <v>0</v>
      </c>
      <c r="F534" s="14">
        <v>0</v>
      </c>
      <c r="G534" s="14">
        <v>0</v>
      </c>
      <c r="H534" s="14">
        <v>0</v>
      </c>
      <c r="I534" s="14">
        <v>0</v>
      </c>
      <c r="J534" s="14">
        <v>0</v>
      </c>
      <c r="K534" s="14">
        <v>290587099</v>
      </c>
    </row>
    <row r="535" spans="1:11" ht="21.75" customHeight="1" x14ac:dyDescent="0.2">
      <c r="A535" s="6" t="s">
        <v>503</v>
      </c>
      <c r="B535" s="14">
        <v>0</v>
      </c>
      <c r="C535" s="14">
        <v>0</v>
      </c>
      <c r="D535" s="14">
        <v>0</v>
      </c>
      <c r="E535" s="14">
        <v>0</v>
      </c>
      <c r="F535" s="14">
        <v>0</v>
      </c>
      <c r="G535" s="14">
        <v>0</v>
      </c>
      <c r="H535" s="14">
        <v>0</v>
      </c>
      <c r="I535" s="14">
        <v>0</v>
      </c>
      <c r="J535" s="14">
        <v>0</v>
      </c>
      <c r="K535" s="14">
        <v>115301162</v>
      </c>
    </row>
    <row r="536" spans="1:11" ht="21.75" customHeight="1" x14ac:dyDescent="0.2">
      <c r="A536" s="6" t="s">
        <v>508</v>
      </c>
      <c r="B536" s="14">
        <v>0</v>
      </c>
      <c r="C536" s="14">
        <v>0</v>
      </c>
      <c r="D536" s="14">
        <v>0</v>
      </c>
      <c r="E536" s="14">
        <v>0</v>
      </c>
      <c r="F536" s="14">
        <v>0</v>
      </c>
      <c r="G536" s="14">
        <v>0</v>
      </c>
      <c r="H536" s="14">
        <v>0</v>
      </c>
      <c r="I536" s="14">
        <v>0</v>
      </c>
      <c r="J536" s="14">
        <v>0</v>
      </c>
      <c r="K536" s="14">
        <v>-101573133</v>
      </c>
    </row>
    <row r="537" spans="1:11" ht="21.75" customHeight="1" x14ac:dyDescent="0.2">
      <c r="A537" s="6" t="s">
        <v>510</v>
      </c>
      <c r="B537" s="14">
        <v>0</v>
      </c>
      <c r="C537" s="14">
        <v>0</v>
      </c>
      <c r="D537" s="14">
        <v>0</v>
      </c>
      <c r="E537" s="14">
        <v>0</v>
      </c>
      <c r="F537" s="14">
        <v>0</v>
      </c>
      <c r="G537" s="14">
        <v>0</v>
      </c>
      <c r="H537" s="14">
        <v>0</v>
      </c>
      <c r="I537" s="14">
        <v>0</v>
      </c>
      <c r="J537" s="14">
        <v>0</v>
      </c>
      <c r="K537" s="14">
        <v>-466329030</v>
      </c>
    </row>
    <row r="538" spans="1:11" ht="21.75" customHeight="1" x14ac:dyDescent="0.2">
      <c r="A538" s="6" t="s">
        <v>512</v>
      </c>
      <c r="B538" s="14">
        <v>0</v>
      </c>
      <c r="C538" s="14">
        <v>0</v>
      </c>
      <c r="D538" s="14">
        <v>0</v>
      </c>
      <c r="E538" s="14">
        <v>0</v>
      </c>
      <c r="F538" s="14">
        <v>0</v>
      </c>
      <c r="G538" s="14">
        <v>0</v>
      </c>
      <c r="H538" s="14">
        <v>0</v>
      </c>
      <c r="I538" s="14">
        <v>0</v>
      </c>
      <c r="J538" s="14">
        <v>0</v>
      </c>
      <c r="K538" s="14">
        <v>-1404778220</v>
      </c>
    </row>
    <row r="539" spans="1:11" ht="21.75" customHeight="1" x14ac:dyDescent="0.2">
      <c r="A539" s="6" t="s">
        <v>521</v>
      </c>
      <c r="B539" s="14">
        <v>0</v>
      </c>
      <c r="C539" s="14">
        <v>0</v>
      </c>
      <c r="D539" s="14">
        <v>0</v>
      </c>
      <c r="E539" s="14">
        <v>0</v>
      </c>
      <c r="F539" s="14">
        <v>0</v>
      </c>
      <c r="G539" s="14">
        <v>0</v>
      </c>
      <c r="H539" s="14">
        <v>0</v>
      </c>
      <c r="I539" s="14">
        <v>0</v>
      </c>
      <c r="J539" s="14">
        <v>0</v>
      </c>
      <c r="K539" s="14">
        <v>20000000</v>
      </c>
    </row>
    <row r="540" spans="1:11" ht="21.75" customHeight="1" thickBot="1" x14ac:dyDescent="0.25">
      <c r="A540" s="6" t="s">
        <v>734</v>
      </c>
      <c r="B540" s="85">
        <f t="shared" ref="B540:K540" si="28">SUM(B512:B539)</f>
        <v>1103893000</v>
      </c>
      <c r="C540" s="72">
        <f t="shared" si="28"/>
        <v>95218.962599999999</v>
      </c>
      <c r="D540" s="72">
        <f t="shared" si="28"/>
        <v>1167091528227.0999</v>
      </c>
      <c r="E540" s="72">
        <f t="shared" si="28"/>
        <v>111317216695</v>
      </c>
      <c r="F540" s="72">
        <f t="shared" si="28"/>
        <v>1148617256668</v>
      </c>
      <c r="G540" s="72">
        <f t="shared" si="28"/>
        <v>558933490</v>
      </c>
      <c r="H540" s="72">
        <f t="shared" si="28"/>
        <v>5268846750</v>
      </c>
      <c r="I540" s="72">
        <f t="shared" si="28"/>
        <v>197425449</v>
      </c>
      <c r="J540" s="72">
        <f t="shared" si="28"/>
        <v>114616257793.89999</v>
      </c>
      <c r="K540" s="72">
        <f t="shared" si="28"/>
        <v>293669635463</v>
      </c>
    </row>
    <row r="541" spans="1:11" ht="21.75" customHeight="1" thickTop="1" x14ac:dyDescent="0.2">
      <c r="A541" s="95" t="s">
        <v>0</v>
      </c>
      <c r="B541" s="95"/>
      <c r="C541" s="95"/>
      <c r="D541" s="95"/>
      <c r="E541" s="95"/>
      <c r="F541" s="95"/>
      <c r="G541" s="95"/>
      <c r="H541" s="95"/>
      <c r="I541" s="95"/>
      <c r="J541" s="95"/>
      <c r="K541" s="95"/>
    </row>
    <row r="542" spans="1:11" ht="21.75" customHeight="1" x14ac:dyDescent="0.2">
      <c r="A542" s="95" t="s">
        <v>289</v>
      </c>
      <c r="B542" s="95"/>
      <c r="C542" s="95"/>
      <c r="D542" s="95"/>
      <c r="E542" s="95"/>
      <c r="F542" s="95"/>
      <c r="G542" s="95"/>
      <c r="H542" s="95"/>
      <c r="I542" s="95"/>
      <c r="J542" s="95"/>
      <c r="K542" s="95"/>
    </row>
    <row r="543" spans="1:11" ht="21.75" customHeight="1" x14ac:dyDescent="0.2">
      <c r="A543" s="95" t="s">
        <v>2</v>
      </c>
      <c r="B543" s="95"/>
      <c r="C543" s="95"/>
      <c r="D543" s="95"/>
      <c r="E543" s="95"/>
      <c r="F543" s="95"/>
      <c r="G543" s="95"/>
      <c r="H543" s="95"/>
      <c r="I543" s="95"/>
      <c r="J543" s="95"/>
      <c r="K543" s="95"/>
    </row>
    <row r="544" spans="1:11" ht="21.75" customHeight="1" x14ac:dyDescent="0.2"/>
    <row r="545" spans="1:11" ht="21.75" customHeight="1" x14ac:dyDescent="0.2">
      <c r="A545" s="117" t="s">
        <v>394</v>
      </c>
      <c r="B545" s="117"/>
      <c r="C545" s="117"/>
      <c r="D545" s="117"/>
      <c r="E545" s="117"/>
      <c r="F545" s="117"/>
      <c r="G545" s="117"/>
      <c r="H545" s="117"/>
      <c r="I545" s="117"/>
      <c r="J545" s="117"/>
      <c r="K545" s="117"/>
    </row>
    <row r="546" spans="1:11" ht="21.75" customHeight="1" x14ac:dyDescent="0.2">
      <c r="B546" s="116" t="s">
        <v>306</v>
      </c>
      <c r="C546" s="116"/>
      <c r="D546" s="116"/>
      <c r="E546" s="116"/>
      <c r="F546" s="116"/>
      <c r="G546" s="116"/>
      <c r="H546" s="116"/>
      <c r="I546" s="116"/>
      <c r="J546" s="116"/>
      <c r="K546" s="2" t="s">
        <v>307</v>
      </c>
    </row>
    <row r="547" spans="1:11" ht="21.75" customHeight="1" x14ac:dyDescent="0.2">
      <c r="A547" s="2" t="s">
        <v>395</v>
      </c>
      <c r="B547" s="11" t="s">
        <v>9</v>
      </c>
      <c r="C547" s="11" t="s">
        <v>78</v>
      </c>
      <c r="D547" s="11" t="s">
        <v>396</v>
      </c>
      <c r="E547" s="11" t="s">
        <v>397</v>
      </c>
      <c r="F547" s="11" t="s">
        <v>398</v>
      </c>
      <c r="G547" s="11" t="s">
        <v>399</v>
      </c>
      <c r="H547" s="11" t="s">
        <v>400</v>
      </c>
      <c r="I547" s="11" t="s">
        <v>401</v>
      </c>
      <c r="J547" s="11" t="s">
        <v>402</v>
      </c>
      <c r="K547" s="11" t="s">
        <v>402</v>
      </c>
    </row>
    <row r="548" spans="1:11" ht="21.75" customHeight="1" x14ac:dyDescent="0.2">
      <c r="A548" s="6" t="s">
        <v>735</v>
      </c>
      <c r="B548" s="86">
        <f>B540</f>
        <v>1103893000</v>
      </c>
      <c r="C548" s="14">
        <f t="shared" ref="C548:K548" si="29">C540</f>
        <v>95218.962599999999</v>
      </c>
      <c r="D548" s="14">
        <f t="shared" si="29"/>
        <v>1167091528227.0999</v>
      </c>
      <c r="E548" s="14">
        <f t="shared" si="29"/>
        <v>111317216695</v>
      </c>
      <c r="F548" s="14">
        <f t="shared" si="29"/>
        <v>1148617256668</v>
      </c>
      <c r="G548" s="14">
        <f t="shared" si="29"/>
        <v>558933490</v>
      </c>
      <c r="H548" s="14">
        <f t="shared" si="29"/>
        <v>5268846750</v>
      </c>
      <c r="I548" s="14">
        <f t="shared" si="29"/>
        <v>197425449</v>
      </c>
      <c r="J548" s="14">
        <f t="shared" si="29"/>
        <v>114616257793.89999</v>
      </c>
      <c r="K548" s="14">
        <f t="shared" si="29"/>
        <v>293669635463</v>
      </c>
    </row>
    <row r="549" spans="1:11" ht="21.75" customHeight="1" x14ac:dyDescent="0.2">
      <c r="A549" s="6" t="s">
        <v>522</v>
      </c>
      <c r="B549" s="14">
        <v>0</v>
      </c>
      <c r="C549" s="14">
        <v>0</v>
      </c>
      <c r="D549" s="14">
        <v>0</v>
      </c>
      <c r="E549" s="14">
        <v>0</v>
      </c>
      <c r="F549" s="14">
        <v>0</v>
      </c>
      <c r="G549" s="14">
        <v>0</v>
      </c>
      <c r="H549" s="14">
        <v>0</v>
      </c>
      <c r="I549" s="14">
        <v>0</v>
      </c>
      <c r="J549" s="14">
        <v>0</v>
      </c>
      <c r="K549" s="14">
        <v>10700770</v>
      </c>
    </row>
    <row r="550" spans="1:11" ht="21.75" customHeight="1" x14ac:dyDescent="0.2">
      <c r="A550" s="6" t="s">
        <v>527</v>
      </c>
      <c r="B550" s="14">
        <v>0</v>
      </c>
      <c r="C550" s="14">
        <v>0</v>
      </c>
      <c r="D550" s="14">
        <v>0</v>
      </c>
      <c r="E550" s="14">
        <v>0</v>
      </c>
      <c r="F550" s="14">
        <v>0</v>
      </c>
      <c r="G550" s="14">
        <v>0</v>
      </c>
      <c r="H550" s="14">
        <v>0</v>
      </c>
      <c r="I550" s="14">
        <v>0</v>
      </c>
      <c r="J550" s="14">
        <v>0</v>
      </c>
      <c r="K550" s="14">
        <v>961911776</v>
      </c>
    </row>
    <row r="551" spans="1:11" ht="21.75" customHeight="1" x14ac:dyDescent="0.2">
      <c r="A551" s="6" t="s">
        <v>529</v>
      </c>
      <c r="B551" s="14">
        <v>0</v>
      </c>
      <c r="C551" s="14">
        <v>0</v>
      </c>
      <c r="D551" s="14">
        <v>0</v>
      </c>
      <c r="E551" s="14">
        <v>0</v>
      </c>
      <c r="F551" s="14">
        <v>0</v>
      </c>
      <c r="G551" s="14">
        <v>0</v>
      </c>
      <c r="H551" s="14">
        <v>0</v>
      </c>
      <c r="I551" s="14">
        <v>0</v>
      </c>
      <c r="J551" s="14">
        <v>0</v>
      </c>
      <c r="K551" s="14">
        <v>309810148</v>
      </c>
    </row>
    <row r="552" spans="1:11" ht="21.75" customHeight="1" x14ac:dyDescent="0.2">
      <c r="A552" s="6" t="s">
        <v>532</v>
      </c>
      <c r="B552" s="14">
        <v>0</v>
      </c>
      <c r="C552" s="14">
        <v>0</v>
      </c>
      <c r="D552" s="14">
        <v>0</v>
      </c>
      <c r="E552" s="14">
        <v>0</v>
      </c>
      <c r="F552" s="14">
        <v>0</v>
      </c>
      <c r="G552" s="14">
        <v>0</v>
      </c>
      <c r="H552" s="14">
        <v>0</v>
      </c>
      <c r="I552" s="14">
        <v>0</v>
      </c>
      <c r="J552" s="14">
        <v>0</v>
      </c>
      <c r="K552" s="14">
        <v>-23555941</v>
      </c>
    </row>
    <row r="553" spans="1:11" ht="21.75" customHeight="1" x14ac:dyDescent="0.2">
      <c r="A553" s="6" t="s">
        <v>533</v>
      </c>
      <c r="B553" s="14">
        <v>0</v>
      </c>
      <c r="C553" s="14">
        <v>0</v>
      </c>
      <c r="D553" s="14">
        <v>0</v>
      </c>
      <c r="E553" s="14">
        <v>0</v>
      </c>
      <c r="F553" s="14">
        <v>0</v>
      </c>
      <c r="G553" s="14">
        <v>0</v>
      </c>
      <c r="H553" s="14">
        <v>0</v>
      </c>
      <c r="I553" s="14">
        <v>0</v>
      </c>
      <c r="J553" s="14">
        <v>0</v>
      </c>
      <c r="K553" s="14">
        <v>-5784047</v>
      </c>
    </row>
    <row r="554" spans="1:11" ht="21.75" customHeight="1" x14ac:dyDescent="0.2">
      <c r="A554" s="6" t="s">
        <v>536</v>
      </c>
      <c r="B554" s="14">
        <v>0</v>
      </c>
      <c r="C554" s="14">
        <v>0</v>
      </c>
      <c r="D554" s="14">
        <v>0</v>
      </c>
      <c r="E554" s="14">
        <v>0</v>
      </c>
      <c r="F554" s="14">
        <v>0</v>
      </c>
      <c r="G554" s="14">
        <v>0</v>
      </c>
      <c r="H554" s="14">
        <v>0</v>
      </c>
      <c r="I554" s="14">
        <v>0</v>
      </c>
      <c r="J554" s="14">
        <v>0</v>
      </c>
      <c r="K554" s="14">
        <v>4754305525</v>
      </c>
    </row>
    <row r="555" spans="1:11" ht="21.75" customHeight="1" x14ac:dyDescent="0.2">
      <c r="A555" s="6" t="s">
        <v>539</v>
      </c>
      <c r="B555" s="14">
        <v>0</v>
      </c>
      <c r="C555" s="14">
        <v>0</v>
      </c>
      <c r="D555" s="14">
        <v>0</v>
      </c>
      <c r="E555" s="14">
        <v>0</v>
      </c>
      <c r="F555" s="14">
        <v>0</v>
      </c>
      <c r="G555" s="14">
        <v>0</v>
      </c>
      <c r="H555" s="14">
        <v>0</v>
      </c>
      <c r="I555" s="14">
        <v>0</v>
      </c>
      <c r="J555" s="14">
        <v>0</v>
      </c>
      <c r="K555" s="14">
        <v>840019999</v>
      </c>
    </row>
    <row r="556" spans="1:11" ht="21.75" customHeight="1" x14ac:dyDescent="0.2">
      <c r="A556" s="6" t="s">
        <v>540</v>
      </c>
      <c r="B556" s="14">
        <v>0</v>
      </c>
      <c r="C556" s="14">
        <v>0</v>
      </c>
      <c r="D556" s="14">
        <v>0</v>
      </c>
      <c r="E556" s="14">
        <v>0</v>
      </c>
      <c r="F556" s="14">
        <v>0</v>
      </c>
      <c r="G556" s="14">
        <v>0</v>
      </c>
      <c r="H556" s="14">
        <v>0</v>
      </c>
      <c r="I556" s="14">
        <v>0</v>
      </c>
      <c r="J556" s="14">
        <v>0</v>
      </c>
      <c r="K556" s="14">
        <v>-1149505628</v>
      </c>
    </row>
    <row r="557" spans="1:11" ht="21.75" customHeight="1" x14ac:dyDescent="0.2">
      <c r="A557" s="6" t="s">
        <v>554</v>
      </c>
      <c r="B557" s="14">
        <v>0</v>
      </c>
      <c r="C557" s="14">
        <v>0</v>
      </c>
      <c r="D557" s="14">
        <v>0</v>
      </c>
      <c r="E557" s="14">
        <v>0</v>
      </c>
      <c r="F557" s="14">
        <v>0</v>
      </c>
      <c r="G557" s="14">
        <v>0</v>
      </c>
      <c r="H557" s="14">
        <v>0</v>
      </c>
      <c r="I557" s="14">
        <v>0</v>
      </c>
      <c r="J557" s="14">
        <v>0</v>
      </c>
      <c r="K557" s="14">
        <v>10526066</v>
      </c>
    </row>
    <row r="558" spans="1:11" ht="21.75" customHeight="1" x14ac:dyDescent="0.2">
      <c r="A558" s="6" t="s">
        <v>555</v>
      </c>
      <c r="B558" s="14">
        <v>0</v>
      </c>
      <c r="C558" s="14">
        <v>0</v>
      </c>
      <c r="D558" s="14">
        <v>0</v>
      </c>
      <c r="E558" s="14">
        <v>0</v>
      </c>
      <c r="F558" s="14">
        <v>0</v>
      </c>
      <c r="G558" s="14">
        <v>0</v>
      </c>
      <c r="H558" s="14">
        <v>0</v>
      </c>
      <c r="I558" s="14">
        <v>0</v>
      </c>
      <c r="J558" s="14">
        <v>0</v>
      </c>
      <c r="K558" s="14">
        <v>7825220</v>
      </c>
    </row>
    <row r="559" spans="1:11" ht="21.75" customHeight="1" x14ac:dyDescent="0.2">
      <c r="A559" s="6" t="s">
        <v>556</v>
      </c>
      <c r="B559" s="14">
        <v>0</v>
      </c>
      <c r="C559" s="14">
        <v>0</v>
      </c>
      <c r="D559" s="14">
        <v>0</v>
      </c>
      <c r="E559" s="14">
        <v>0</v>
      </c>
      <c r="F559" s="14">
        <v>0</v>
      </c>
      <c r="G559" s="14">
        <v>0</v>
      </c>
      <c r="H559" s="14">
        <v>0</v>
      </c>
      <c r="I559" s="14">
        <v>0</v>
      </c>
      <c r="J559" s="14">
        <v>0</v>
      </c>
      <c r="K559" s="14">
        <v>2298409</v>
      </c>
    </row>
    <row r="560" spans="1:11" ht="21.75" customHeight="1" x14ac:dyDescent="0.2">
      <c r="A560" s="6" t="s">
        <v>558</v>
      </c>
      <c r="B560" s="14">
        <v>0</v>
      </c>
      <c r="C560" s="14">
        <v>0</v>
      </c>
      <c r="D560" s="14">
        <v>0</v>
      </c>
      <c r="E560" s="14">
        <v>0</v>
      </c>
      <c r="F560" s="14">
        <v>0</v>
      </c>
      <c r="G560" s="14">
        <v>0</v>
      </c>
      <c r="H560" s="14">
        <v>0</v>
      </c>
      <c r="I560" s="14">
        <v>0</v>
      </c>
      <c r="J560" s="14">
        <v>0</v>
      </c>
      <c r="K560" s="14">
        <v>5055569599</v>
      </c>
    </row>
    <row r="561" spans="1:11" ht="21.75" customHeight="1" x14ac:dyDescent="0.2">
      <c r="A561" s="6" t="s">
        <v>563</v>
      </c>
      <c r="B561" s="14">
        <v>0</v>
      </c>
      <c r="C561" s="14">
        <v>0</v>
      </c>
      <c r="D561" s="14">
        <v>0</v>
      </c>
      <c r="E561" s="14">
        <v>0</v>
      </c>
      <c r="F561" s="14">
        <v>0</v>
      </c>
      <c r="G561" s="14">
        <v>0</v>
      </c>
      <c r="H561" s="14">
        <v>0</v>
      </c>
      <c r="I561" s="14">
        <v>0</v>
      </c>
      <c r="J561" s="14">
        <v>0</v>
      </c>
      <c r="K561" s="14">
        <v>-93462420</v>
      </c>
    </row>
    <row r="562" spans="1:11" ht="21.75" customHeight="1" x14ac:dyDescent="0.2">
      <c r="A562" s="6" t="s">
        <v>564</v>
      </c>
      <c r="B562" s="14">
        <v>0</v>
      </c>
      <c r="C562" s="14">
        <v>0</v>
      </c>
      <c r="D562" s="14">
        <v>0</v>
      </c>
      <c r="E562" s="14">
        <v>0</v>
      </c>
      <c r="F562" s="14">
        <v>0</v>
      </c>
      <c r="G562" s="14">
        <v>0</v>
      </c>
      <c r="H562" s="14">
        <v>0</v>
      </c>
      <c r="I562" s="14">
        <v>0</v>
      </c>
      <c r="J562" s="14">
        <v>0</v>
      </c>
      <c r="K562" s="14">
        <v>-7647539</v>
      </c>
    </row>
    <row r="563" spans="1:11" ht="21.75" customHeight="1" x14ac:dyDescent="0.2">
      <c r="A563" s="6" t="s">
        <v>565</v>
      </c>
      <c r="B563" s="14">
        <v>0</v>
      </c>
      <c r="C563" s="14">
        <v>0</v>
      </c>
      <c r="D563" s="14">
        <v>0</v>
      </c>
      <c r="E563" s="14">
        <v>0</v>
      </c>
      <c r="F563" s="14">
        <v>0</v>
      </c>
      <c r="G563" s="14">
        <v>0</v>
      </c>
      <c r="H563" s="14">
        <v>0</v>
      </c>
      <c r="I563" s="14">
        <v>0</v>
      </c>
      <c r="J563" s="14">
        <v>0</v>
      </c>
      <c r="K563" s="14">
        <v>-61847615</v>
      </c>
    </row>
    <row r="564" spans="1:11" ht="21.75" customHeight="1" x14ac:dyDescent="0.2">
      <c r="A564" s="6" t="s">
        <v>566</v>
      </c>
      <c r="B564" s="14">
        <v>0</v>
      </c>
      <c r="C564" s="14">
        <v>0</v>
      </c>
      <c r="D564" s="14">
        <v>0</v>
      </c>
      <c r="E564" s="14">
        <v>0</v>
      </c>
      <c r="F564" s="14">
        <v>0</v>
      </c>
      <c r="G564" s="14">
        <v>0</v>
      </c>
      <c r="H564" s="14">
        <v>0</v>
      </c>
      <c r="I564" s="14">
        <v>0</v>
      </c>
      <c r="J564" s="14">
        <v>0</v>
      </c>
      <c r="K564" s="14">
        <v>-450321</v>
      </c>
    </row>
    <row r="565" spans="1:11" ht="21.75" customHeight="1" x14ac:dyDescent="0.2">
      <c r="A565" s="6" t="s">
        <v>567</v>
      </c>
      <c r="B565" s="14">
        <v>0</v>
      </c>
      <c r="C565" s="14">
        <v>0</v>
      </c>
      <c r="D565" s="14">
        <v>0</v>
      </c>
      <c r="E565" s="14">
        <v>0</v>
      </c>
      <c r="F565" s="14">
        <v>0</v>
      </c>
      <c r="G565" s="14">
        <v>0</v>
      </c>
      <c r="H565" s="14">
        <v>0</v>
      </c>
      <c r="I565" s="14">
        <v>0</v>
      </c>
      <c r="J565" s="14">
        <v>0</v>
      </c>
      <c r="K565" s="14">
        <v>-1292244405</v>
      </c>
    </row>
    <row r="566" spans="1:11" ht="21.75" customHeight="1" x14ac:dyDescent="0.2">
      <c r="A566" s="6" t="s">
        <v>570</v>
      </c>
      <c r="B566" s="14">
        <v>0</v>
      </c>
      <c r="C566" s="14">
        <v>0</v>
      </c>
      <c r="D566" s="14">
        <v>0</v>
      </c>
      <c r="E566" s="14">
        <v>0</v>
      </c>
      <c r="F566" s="14">
        <v>0</v>
      </c>
      <c r="G566" s="14">
        <v>0</v>
      </c>
      <c r="H566" s="14">
        <v>0</v>
      </c>
      <c r="I566" s="14">
        <v>0</v>
      </c>
      <c r="J566" s="14">
        <v>0</v>
      </c>
      <c r="K566" s="14">
        <v>500000</v>
      </c>
    </row>
    <row r="567" spans="1:11" ht="21.75" customHeight="1" x14ac:dyDescent="0.2">
      <c r="A567" s="6" t="s">
        <v>571</v>
      </c>
      <c r="B567" s="14">
        <v>0</v>
      </c>
      <c r="C567" s="14">
        <v>0</v>
      </c>
      <c r="D567" s="14">
        <v>0</v>
      </c>
      <c r="E567" s="14">
        <v>0</v>
      </c>
      <c r="F567" s="14">
        <v>0</v>
      </c>
      <c r="G567" s="14">
        <v>0</v>
      </c>
      <c r="H567" s="14">
        <v>0</v>
      </c>
      <c r="I567" s="14">
        <v>0</v>
      </c>
      <c r="J567" s="14">
        <v>0</v>
      </c>
      <c r="K567" s="14">
        <v>92169000</v>
      </c>
    </row>
    <row r="568" spans="1:11" ht="21.75" customHeight="1" x14ac:dyDescent="0.2">
      <c r="A568" s="6" t="s">
        <v>575</v>
      </c>
      <c r="B568" s="14">
        <v>0</v>
      </c>
      <c r="C568" s="14">
        <v>0</v>
      </c>
      <c r="D568" s="14">
        <v>0</v>
      </c>
      <c r="E568" s="14">
        <v>0</v>
      </c>
      <c r="F568" s="14">
        <v>0</v>
      </c>
      <c r="G568" s="14">
        <v>0</v>
      </c>
      <c r="H568" s="14">
        <v>0</v>
      </c>
      <c r="I568" s="14">
        <v>0</v>
      </c>
      <c r="J568" s="14">
        <v>0</v>
      </c>
      <c r="K568" s="14">
        <v>-174274468</v>
      </c>
    </row>
    <row r="569" spans="1:11" ht="21.75" customHeight="1" x14ac:dyDescent="0.2">
      <c r="A569" s="6" t="s">
        <v>580</v>
      </c>
      <c r="B569" s="14">
        <v>0</v>
      </c>
      <c r="C569" s="14">
        <v>0</v>
      </c>
      <c r="D569" s="14">
        <v>0</v>
      </c>
      <c r="E569" s="14">
        <v>0</v>
      </c>
      <c r="F569" s="14">
        <v>0</v>
      </c>
      <c r="G569" s="14">
        <v>0</v>
      </c>
      <c r="H569" s="14">
        <v>0</v>
      </c>
      <c r="I569" s="14">
        <v>0</v>
      </c>
      <c r="J569" s="14">
        <v>0</v>
      </c>
      <c r="K569" s="14">
        <v>-679367825</v>
      </c>
    </row>
    <row r="570" spans="1:11" ht="21.75" customHeight="1" x14ac:dyDescent="0.2">
      <c r="A570" s="6" t="s">
        <v>581</v>
      </c>
      <c r="B570" s="14">
        <v>0</v>
      </c>
      <c r="C570" s="14">
        <v>0</v>
      </c>
      <c r="D570" s="14">
        <v>0</v>
      </c>
      <c r="E570" s="14">
        <v>0</v>
      </c>
      <c r="F570" s="14">
        <v>0</v>
      </c>
      <c r="G570" s="14">
        <v>0</v>
      </c>
      <c r="H570" s="14">
        <v>0</v>
      </c>
      <c r="I570" s="14">
        <v>0</v>
      </c>
      <c r="J570" s="14">
        <v>0</v>
      </c>
      <c r="K570" s="14">
        <v>-618411160</v>
      </c>
    </row>
    <row r="571" spans="1:11" ht="21.75" customHeight="1" x14ac:dyDescent="0.2">
      <c r="A571" s="6" t="s">
        <v>589</v>
      </c>
      <c r="B571" s="14">
        <v>0</v>
      </c>
      <c r="C571" s="14">
        <v>0</v>
      </c>
      <c r="D571" s="14">
        <v>0</v>
      </c>
      <c r="E571" s="14">
        <v>0</v>
      </c>
      <c r="F571" s="14">
        <v>0</v>
      </c>
      <c r="G571" s="14">
        <v>0</v>
      </c>
      <c r="H571" s="14">
        <v>0</v>
      </c>
      <c r="I571" s="14">
        <v>0</v>
      </c>
      <c r="J571" s="14">
        <v>0</v>
      </c>
      <c r="K571" s="14">
        <v>11475360453</v>
      </c>
    </row>
    <row r="572" spans="1:11" ht="21.75" customHeight="1" x14ac:dyDescent="0.2">
      <c r="A572" s="6" t="s">
        <v>590</v>
      </c>
      <c r="B572" s="14">
        <v>0</v>
      </c>
      <c r="C572" s="14">
        <v>0</v>
      </c>
      <c r="D572" s="14">
        <v>0</v>
      </c>
      <c r="E572" s="14">
        <v>0</v>
      </c>
      <c r="F572" s="14">
        <v>0</v>
      </c>
      <c r="G572" s="14">
        <v>0</v>
      </c>
      <c r="H572" s="14">
        <v>0</v>
      </c>
      <c r="I572" s="14">
        <v>0</v>
      </c>
      <c r="J572" s="14">
        <v>0</v>
      </c>
      <c r="K572" s="14">
        <v>7301136400</v>
      </c>
    </row>
    <row r="573" spans="1:11" ht="21.75" customHeight="1" x14ac:dyDescent="0.2">
      <c r="A573" s="6" t="s">
        <v>645</v>
      </c>
      <c r="B573" s="14">
        <v>0</v>
      </c>
      <c r="C573" s="14">
        <v>0</v>
      </c>
      <c r="D573" s="14">
        <v>0</v>
      </c>
      <c r="E573" s="14">
        <v>0</v>
      </c>
      <c r="F573" s="14">
        <v>0</v>
      </c>
      <c r="G573" s="14">
        <v>0</v>
      </c>
      <c r="H573" s="14">
        <v>0</v>
      </c>
      <c r="I573" s="14">
        <v>0</v>
      </c>
      <c r="J573" s="14">
        <v>0</v>
      </c>
      <c r="K573" s="14">
        <v>-3532236147</v>
      </c>
    </row>
    <row r="574" spans="1:11" ht="21.75" customHeight="1" x14ac:dyDescent="0.2">
      <c r="A574" s="6" t="s">
        <v>651</v>
      </c>
      <c r="B574" s="14">
        <v>0</v>
      </c>
      <c r="C574" s="14">
        <v>0</v>
      </c>
      <c r="D574" s="14">
        <v>0</v>
      </c>
      <c r="E574" s="14">
        <v>0</v>
      </c>
      <c r="F574" s="14">
        <v>0</v>
      </c>
      <c r="G574" s="14">
        <v>0</v>
      </c>
      <c r="H574" s="14">
        <v>0</v>
      </c>
      <c r="I574" s="14">
        <v>0</v>
      </c>
      <c r="J574" s="14">
        <v>0</v>
      </c>
      <c r="K574" s="14">
        <v>-68022290</v>
      </c>
    </row>
    <row r="575" spans="1:11" ht="21.75" customHeight="1" x14ac:dyDescent="0.2">
      <c r="A575" s="6" t="s">
        <v>686</v>
      </c>
      <c r="B575" s="14">
        <v>0</v>
      </c>
      <c r="C575" s="14">
        <v>0</v>
      </c>
      <c r="D575" s="14">
        <v>0</v>
      </c>
      <c r="E575" s="14">
        <v>0</v>
      </c>
      <c r="F575" s="14">
        <v>0</v>
      </c>
      <c r="G575" s="14">
        <v>0</v>
      </c>
      <c r="H575" s="14">
        <v>0</v>
      </c>
      <c r="I575" s="14">
        <v>0</v>
      </c>
      <c r="J575" s="14">
        <v>0</v>
      </c>
      <c r="K575" s="14">
        <v>1040852755</v>
      </c>
    </row>
    <row r="576" spans="1:11" ht="21.75" customHeight="1" thickBot="1" x14ac:dyDescent="0.25">
      <c r="A576" s="6" t="s">
        <v>734</v>
      </c>
      <c r="B576" s="85">
        <f t="shared" ref="B576:K576" si="30">SUM(B548:B575)</f>
        <v>1103893000</v>
      </c>
      <c r="C576" s="72">
        <f t="shared" si="30"/>
        <v>95218.962599999999</v>
      </c>
      <c r="D576" s="72">
        <f t="shared" si="30"/>
        <v>1167091528227.0999</v>
      </c>
      <c r="E576" s="72">
        <f t="shared" si="30"/>
        <v>111317216695</v>
      </c>
      <c r="F576" s="72">
        <f t="shared" si="30"/>
        <v>1148617256668</v>
      </c>
      <c r="G576" s="72">
        <f t="shared" si="30"/>
        <v>558933490</v>
      </c>
      <c r="H576" s="72">
        <f t="shared" si="30"/>
        <v>5268846750</v>
      </c>
      <c r="I576" s="72">
        <f t="shared" si="30"/>
        <v>197425449</v>
      </c>
      <c r="J576" s="72">
        <f t="shared" si="30"/>
        <v>114616257793.89999</v>
      </c>
      <c r="K576" s="72">
        <f t="shared" si="30"/>
        <v>317825811777</v>
      </c>
    </row>
    <row r="577" spans="1:12" ht="21.75" customHeight="1" thickTop="1" x14ac:dyDescent="0.2">
      <c r="A577" s="95" t="s">
        <v>0</v>
      </c>
      <c r="B577" s="95"/>
      <c r="C577" s="95"/>
      <c r="D577" s="95"/>
      <c r="E577" s="95"/>
      <c r="F577" s="95"/>
      <c r="G577" s="95"/>
      <c r="H577" s="95"/>
      <c r="I577" s="95"/>
      <c r="J577" s="95"/>
      <c r="K577" s="95"/>
    </row>
    <row r="578" spans="1:12" ht="21.75" customHeight="1" x14ac:dyDescent="0.2">
      <c r="A578" s="95" t="s">
        <v>289</v>
      </c>
      <c r="B578" s="95"/>
      <c r="C578" s="95"/>
      <c r="D578" s="95"/>
      <c r="E578" s="95"/>
      <c r="F578" s="95"/>
      <c r="G578" s="95"/>
      <c r="H578" s="95"/>
      <c r="I578" s="95"/>
      <c r="J578" s="95"/>
      <c r="K578" s="95"/>
    </row>
    <row r="579" spans="1:12" ht="21.75" customHeight="1" x14ac:dyDescent="0.2">
      <c r="A579" s="95" t="s">
        <v>2</v>
      </c>
      <c r="B579" s="95"/>
      <c r="C579" s="95"/>
      <c r="D579" s="95"/>
      <c r="E579" s="95"/>
      <c r="F579" s="95"/>
      <c r="G579" s="95"/>
      <c r="H579" s="95"/>
      <c r="I579" s="95"/>
      <c r="J579" s="95"/>
      <c r="K579" s="95"/>
    </row>
    <row r="580" spans="1:12" ht="21.75" customHeight="1" x14ac:dyDescent="0.2"/>
    <row r="581" spans="1:12" ht="21.75" customHeight="1" x14ac:dyDescent="0.2">
      <c r="A581" s="117" t="s">
        <v>394</v>
      </c>
      <c r="B581" s="117"/>
      <c r="C581" s="117"/>
      <c r="D581" s="117"/>
      <c r="E581" s="117"/>
      <c r="F581" s="117"/>
      <c r="G581" s="117"/>
      <c r="H581" s="117"/>
      <c r="I581" s="117"/>
      <c r="J581" s="117"/>
      <c r="K581" s="117"/>
    </row>
    <row r="582" spans="1:12" ht="21.75" customHeight="1" x14ac:dyDescent="0.2">
      <c r="B582" s="116" t="s">
        <v>306</v>
      </c>
      <c r="C582" s="116"/>
      <c r="D582" s="116"/>
      <c r="E582" s="116"/>
      <c r="F582" s="116"/>
      <c r="G582" s="116"/>
      <c r="H582" s="116"/>
      <c r="I582" s="116"/>
      <c r="J582" s="116"/>
      <c r="K582" s="2" t="s">
        <v>307</v>
      </c>
    </row>
    <row r="583" spans="1:12" ht="21.75" customHeight="1" x14ac:dyDescent="0.2">
      <c r="A583" s="2" t="s">
        <v>395</v>
      </c>
      <c r="B583" s="11" t="s">
        <v>9</v>
      </c>
      <c r="C583" s="11" t="s">
        <v>78</v>
      </c>
      <c r="D583" s="11" t="s">
        <v>396</v>
      </c>
      <c r="E583" s="11" t="s">
        <v>397</v>
      </c>
      <c r="F583" s="11" t="s">
        <v>398</v>
      </c>
      <c r="G583" s="11" t="s">
        <v>399</v>
      </c>
      <c r="H583" s="11" t="s">
        <v>400</v>
      </c>
      <c r="I583" s="11" t="s">
        <v>401</v>
      </c>
      <c r="J583" s="11" t="s">
        <v>402</v>
      </c>
      <c r="K583" s="11" t="s">
        <v>402</v>
      </c>
    </row>
    <row r="584" spans="1:12" ht="21.75" customHeight="1" x14ac:dyDescent="0.2">
      <c r="A584" s="6" t="s">
        <v>735</v>
      </c>
      <c r="B584" s="86">
        <f>B576</f>
        <v>1103893000</v>
      </c>
      <c r="C584" s="14">
        <f t="shared" ref="C584:K584" si="31">C576</f>
        <v>95218.962599999999</v>
      </c>
      <c r="D584" s="14">
        <f t="shared" si="31"/>
        <v>1167091528227.0999</v>
      </c>
      <c r="E584" s="14">
        <f t="shared" si="31"/>
        <v>111317216695</v>
      </c>
      <c r="F584" s="14">
        <f t="shared" si="31"/>
        <v>1148617256668</v>
      </c>
      <c r="G584" s="14">
        <f t="shared" si="31"/>
        <v>558933490</v>
      </c>
      <c r="H584" s="14">
        <f t="shared" si="31"/>
        <v>5268846750</v>
      </c>
      <c r="I584" s="14">
        <f t="shared" si="31"/>
        <v>197425449</v>
      </c>
      <c r="J584" s="14">
        <f t="shared" si="31"/>
        <v>114616257793.89999</v>
      </c>
      <c r="K584" s="14">
        <f t="shared" si="31"/>
        <v>317825811777</v>
      </c>
    </row>
    <row r="585" spans="1:12" ht="21.75" customHeight="1" x14ac:dyDescent="0.2">
      <c r="A585" s="6" t="s">
        <v>688</v>
      </c>
      <c r="B585" s="14">
        <v>0</v>
      </c>
      <c r="C585" s="14">
        <v>0</v>
      </c>
      <c r="D585" s="14">
        <v>0</v>
      </c>
      <c r="E585" s="14">
        <v>0</v>
      </c>
      <c r="F585" s="14">
        <v>0</v>
      </c>
      <c r="G585" s="14">
        <v>0</v>
      </c>
      <c r="H585" s="14">
        <v>0</v>
      </c>
      <c r="I585" s="14">
        <v>0</v>
      </c>
      <c r="J585" s="14">
        <v>0</v>
      </c>
      <c r="K585" s="14">
        <v>-5420486553</v>
      </c>
    </row>
    <row r="586" spans="1:12" ht="21.75" customHeight="1" x14ac:dyDescent="0.2">
      <c r="A586" s="6" t="s">
        <v>691</v>
      </c>
      <c r="B586" s="14">
        <v>0</v>
      </c>
      <c r="C586" s="14">
        <v>0</v>
      </c>
      <c r="D586" s="14">
        <v>0</v>
      </c>
      <c r="E586" s="14">
        <v>0</v>
      </c>
      <c r="F586" s="14">
        <v>0</v>
      </c>
      <c r="G586" s="14">
        <v>0</v>
      </c>
      <c r="H586" s="14">
        <v>0</v>
      </c>
      <c r="I586" s="14">
        <v>0</v>
      </c>
      <c r="J586" s="14">
        <v>0</v>
      </c>
      <c r="K586" s="14">
        <v>-262165315</v>
      </c>
    </row>
    <row r="587" spans="1:12" ht="21.75" customHeight="1" x14ac:dyDescent="0.2">
      <c r="A587" s="6" t="s">
        <v>692</v>
      </c>
      <c r="B587" s="14">
        <v>0</v>
      </c>
      <c r="C587" s="14">
        <v>0</v>
      </c>
      <c r="D587" s="14">
        <v>0</v>
      </c>
      <c r="E587" s="14">
        <v>0</v>
      </c>
      <c r="F587" s="14">
        <v>0</v>
      </c>
      <c r="G587" s="14">
        <v>0</v>
      </c>
      <c r="H587" s="14">
        <v>0</v>
      </c>
      <c r="I587" s="14">
        <v>0</v>
      </c>
      <c r="J587" s="14">
        <v>0</v>
      </c>
      <c r="K587" s="14">
        <v>920116954</v>
      </c>
    </row>
    <row r="588" spans="1:12" ht="21.75" customHeight="1" x14ac:dyDescent="0.2">
      <c r="A588" s="6" t="s">
        <v>693</v>
      </c>
      <c r="B588" s="14">
        <v>0</v>
      </c>
      <c r="C588" s="14">
        <v>0</v>
      </c>
      <c r="D588" s="14">
        <v>0</v>
      </c>
      <c r="E588" s="14">
        <v>0</v>
      </c>
      <c r="F588" s="14">
        <v>0</v>
      </c>
      <c r="G588" s="14">
        <v>0</v>
      </c>
      <c r="H588" s="14">
        <v>0</v>
      </c>
      <c r="I588" s="14">
        <v>0</v>
      </c>
      <c r="J588" s="14">
        <v>0</v>
      </c>
      <c r="K588" s="14">
        <v>149614</v>
      </c>
    </row>
    <row r="589" spans="1:12" ht="21.75" customHeight="1" x14ac:dyDescent="0.2">
      <c r="A589" s="6" t="s">
        <v>696</v>
      </c>
      <c r="B589" s="14">
        <v>0</v>
      </c>
      <c r="C589" s="14">
        <v>0</v>
      </c>
      <c r="D589" s="14">
        <v>0</v>
      </c>
      <c r="E589" s="14">
        <v>0</v>
      </c>
      <c r="F589" s="14">
        <v>0</v>
      </c>
      <c r="G589" s="14">
        <v>0</v>
      </c>
      <c r="H589" s="14">
        <v>0</v>
      </c>
      <c r="I589" s="14">
        <v>0</v>
      </c>
      <c r="J589" s="14">
        <v>0</v>
      </c>
      <c r="K589" s="14">
        <v>4844349650</v>
      </c>
    </row>
    <row r="590" spans="1:12" ht="21.75" customHeight="1" x14ac:dyDescent="0.2">
      <c r="A590" s="6" t="s">
        <v>714</v>
      </c>
      <c r="B590" s="14">
        <v>0</v>
      </c>
      <c r="C590" s="14">
        <v>0</v>
      </c>
      <c r="D590" s="14">
        <v>0</v>
      </c>
      <c r="E590" s="14">
        <v>0</v>
      </c>
      <c r="F590" s="14">
        <v>0</v>
      </c>
      <c r="G590" s="14">
        <v>0</v>
      </c>
      <c r="H590" s="14">
        <v>0</v>
      </c>
      <c r="I590" s="14">
        <v>0</v>
      </c>
      <c r="J590" s="14">
        <v>0</v>
      </c>
      <c r="K590" s="14">
        <v>399808</v>
      </c>
    </row>
    <row r="591" spans="1:12" ht="21.75" customHeight="1" x14ac:dyDescent="0.2">
      <c r="A591" s="6" t="s">
        <v>149</v>
      </c>
      <c r="B591" s="14">
        <v>40205000</v>
      </c>
      <c r="C591" s="14">
        <v>0</v>
      </c>
      <c r="D591" s="14">
        <v>0</v>
      </c>
      <c r="E591" s="14">
        <v>0</v>
      </c>
      <c r="F591" s="14">
        <v>0</v>
      </c>
      <c r="G591" s="14">
        <v>0</v>
      </c>
      <c r="H591" s="14">
        <v>0</v>
      </c>
      <c r="I591" s="14">
        <v>7886</v>
      </c>
      <c r="J591" s="14">
        <v>-14681102</v>
      </c>
      <c r="K591" s="14">
        <v>-14681102</v>
      </c>
    </row>
    <row r="592" spans="1:12" ht="21.75" customHeight="1" thickBot="1" x14ac:dyDescent="0.25">
      <c r="A592" s="83" t="s">
        <v>74</v>
      </c>
      <c r="B592" s="14"/>
      <c r="C592" s="14"/>
      <c r="D592" s="87">
        <f t="shared" ref="D592:K592" si="32">SUM(D584:D591)</f>
        <v>1167091528227.0999</v>
      </c>
      <c r="E592" s="87">
        <f t="shared" si="32"/>
        <v>111317216695</v>
      </c>
      <c r="F592" s="87">
        <f t="shared" si="32"/>
        <v>1148617256668</v>
      </c>
      <c r="G592" s="87">
        <f t="shared" si="32"/>
        <v>558933490</v>
      </c>
      <c r="H592" s="87">
        <f t="shared" si="32"/>
        <v>5268846750</v>
      </c>
      <c r="I592" s="87">
        <f t="shared" si="32"/>
        <v>197433335</v>
      </c>
      <c r="J592" s="87">
        <f t="shared" si="32"/>
        <v>114601576691.89999</v>
      </c>
      <c r="K592" s="87">
        <f t="shared" si="32"/>
        <v>317893494833</v>
      </c>
      <c r="L592" s="34"/>
    </row>
    <row r="593" spans="12:12" ht="13.5" thickTop="1" x14ac:dyDescent="0.2">
      <c r="L593" s="34"/>
    </row>
    <row r="594" spans="12:12" x14ac:dyDescent="0.2">
      <c r="L594" s="34"/>
    </row>
  </sheetData>
  <mergeCells count="85">
    <mergeCell ref="A39:K39"/>
    <mergeCell ref="A41:K41"/>
    <mergeCell ref="A73:K73"/>
    <mergeCell ref="A74:K74"/>
    <mergeCell ref="A1:K1"/>
    <mergeCell ref="A2:K2"/>
    <mergeCell ref="A3:K3"/>
    <mergeCell ref="A5:K5"/>
    <mergeCell ref="A37:K37"/>
    <mergeCell ref="A219:K219"/>
    <mergeCell ref="A221:K221"/>
    <mergeCell ref="A253:K253"/>
    <mergeCell ref="A254:K254"/>
    <mergeCell ref="A181:K181"/>
    <mergeCell ref="A182:K182"/>
    <mergeCell ref="A183:K183"/>
    <mergeCell ref="A185:K185"/>
    <mergeCell ref="A217:K217"/>
    <mergeCell ref="A361:K361"/>
    <mergeCell ref="A362:K362"/>
    <mergeCell ref="A363:K363"/>
    <mergeCell ref="A365:K365"/>
    <mergeCell ref="A397:K397"/>
    <mergeCell ref="A473:K473"/>
    <mergeCell ref="B474:J474"/>
    <mergeCell ref="B438:J438"/>
    <mergeCell ref="B402:J402"/>
    <mergeCell ref="B366:J366"/>
    <mergeCell ref="A435:K435"/>
    <mergeCell ref="A437:K437"/>
    <mergeCell ref="A469:K469"/>
    <mergeCell ref="A470:K470"/>
    <mergeCell ref="A471:K471"/>
    <mergeCell ref="A398:K398"/>
    <mergeCell ref="A399:K399"/>
    <mergeCell ref="A401:K401"/>
    <mergeCell ref="A433:K433"/>
    <mergeCell ref="A434:K434"/>
    <mergeCell ref="B330:J330"/>
    <mergeCell ref="B294:J294"/>
    <mergeCell ref="B258:J258"/>
    <mergeCell ref="B222:J222"/>
    <mergeCell ref="B186:J186"/>
    <mergeCell ref="A293:K293"/>
    <mergeCell ref="A325:K325"/>
    <mergeCell ref="A326:K326"/>
    <mergeCell ref="A327:K327"/>
    <mergeCell ref="A329:K329"/>
    <mergeCell ref="A255:K255"/>
    <mergeCell ref="A257:K257"/>
    <mergeCell ref="A289:K289"/>
    <mergeCell ref="A290:K290"/>
    <mergeCell ref="A291:K291"/>
    <mergeCell ref="A218:K218"/>
    <mergeCell ref="B150:J150"/>
    <mergeCell ref="B114:J114"/>
    <mergeCell ref="B78:J78"/>
    <mergeCell ref="B42:J42"/>
    <mergeCell ref="B6:J6"/>
    <mergeCell ref="A113:K113"/>
    <mergeCell ref="A145:K145"/>
    <mergeCell ref="A146:K146"/>
    <mergeCell ref="A147:K147"/>
    <mergeCell ref="A149:K149"/>
    <mergeCell ref="A75:K75"/>
    <mergeCell ref="A77:K77"/>
    <mergeCell ref="A109:K109"/>
    <mergeCell ref="A110:K110"/>
    <mergeCell ref="A111:K111"/>
    <mergeCell ref="A38:K38"/>
    <mergeCell ref="A505:K505"/>
    <mergeCell ref="A506:K506"/>
    <mergeCell ref="A507:K507"/>
    <mergeCell ref="A509:K509"/>
    <mergeCell ref="B510:J510"/>
    <mergeCell ref="A541:K541"/>
    <mergeCell ref="A542:K542"/>
    <mergeCell ref="A543:K543"/>
    <mergeCell ref="A545:K545"/>
    <mergeCell ref="B546:J546"/>
    <mergeCell ref="A577:K577"/>
    <mergeCell ref="A578:K578"/>
    <mergeCell ref="A579:K579"/>
    <mergeCell ref="A581:K581"/>
    <mergeCell ref="B582:J582"/>
  </mergeCells>
  <pageMargins left="0.39" right="0.39" top="0.39" bottom="0.39" header="0" footer="0"/>
  <pageSetup scale="7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AE160"/>
  <sheetViews>
    <sheetView rightToLeft="1" tabSelected="1" view="pageBreakPreview" topLeftCell="A94" zoomScaleNormal="100" zoomScaleSheetLayoutView="100" workbookViewId="0">
      <selection activeCell="T6" sqref="T6:T152"/>
    </sheetView>
  </sheetViews>
  <sheetFormatPr defaultRowHeight="12.75" x14ac:dyDescent="0.2"/>
  <cols>
    <col min="1" max="1" width="28.42578125" bestFit="1" customWidth="1"/>
    <col min="2" max="2" width="1.28515625" customWidth="1"/>
    <col min="3" max="3" width="14.5703125" bestFit="1" customWidth="1"/>
    <col min="4" max="4" width="1.28515625" customWidth="1"/>
    <col min="5" max="5" width="18.5703125" bestFit="1" customWidth="1"/>
    <col min="6" max="6" width="1.28515625" customWidth="1"/>
    <col min="7" max="7" width="18.5703125" bestFit="1" customWidth="1"/>
    <col min="8" max="8" width="1.28515625" customWidth="1"/>
    <col min="9" max="9" width="26.42578125" bestFit="1" customWidth="1"/>
    <col min="10" max="10" width="1.28515625" customWidth="1"/>
    <col min="11" max="11" width="14.570312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26.42578125" bestFit="1" customWidth="1"/>
    <col min="18" max="18" width="0.7109375" customWidth="1"/>
    <col min="19" max="19" width="15.5703125" bestFit="1" customWidth="1"/>
    <col min="20" max="20" width="15.42578125" bestFit="1" customWidth="1"/>
    <col min="21" max="21" width="16.5703125" bestFit="1" customWidth="1"/>
    <col min="22" max="22" width="15" bestFit="1" customWidth="1"/>
    <col min="24" max="24" width="15" bestFit="1" customWidth="1"/>
    <col min="29" max="29" width="16.5703125" bestFit="1" customWidth="1"/>
    <col min="31" max="31" width="16.5703125" bestFit="1" customWidth="1"/>
  </cols>
  <sheetData>
    <row r="1" spans="1:20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20" ht="21.75" customHeight="1" x14ac:dyDescent="0.2">
      <c r="A2" s="95" t="s">
        <v>289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20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20" ht="14.45" customHeight="1" x14ac:dyDescent="0.2">
      <c r="A4" s="59"/>
    </row>
    <row r="5" spans="1:20" ht="14.45" customHeight="1" x14ac:dyDescent="0.2">
      <c r="A5" s="96" t="s">
        <v>403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20" ht="14.45" customHeight="1" x14ac:dyDescent="0.2">
      <c r="A6" s="93" t="s">
        <v>292</v>
      </c>
      <c r="C6" s="93" t="s">
        <v>306</v>
      </c>
      <c r="D6" s="93"/>
      <c r="E6" s="93"/>
      <c r="F6" s="93"/>
      <c r="G6" s="93"/>
      <c r="H6" s="93"/>
      <c r="I6" s="93"/>
      <c r="K6" s="93" t="s">
        <v>307</v>
      </c>
      <c r="L6" s="93"/>
      <c r="M6" s="93"/>
      <c r="N6" s="93"/>
      <c r="O6" s="93"/>
      <c r="P6" s="93"/>
      <c r="Q6" s="93"/>
    </row>
    <row r="7" spans="1:20" ht="29.1" customHeight="1" x14ac:dyDescent="0.2">
      <c r="A7" s="93"/>
      <c r="C7" s="11" t="s">
        <v>9</v>
      </c>
      <c r="D7" s="3"/>
      <c r="E7" s="11" t="s">
        <v>11</v>
      </c>
      <c r="F7" s="3"/>
      <c r="G7" s="11" t="s">
        <v>392</v>
      </c>
      <c r="H7" s="3"/>
      <c r="I7" s="11" t="s">
        <v>404</v>
      </c>
      <c r="K7" s="11" t="s">
        <v>9</v>
      </c>
      <c r="L7" s="3"/>
      <c r="M7" s="11" t="s">
        <v>11</v>
      </c>
      <c r="N7" s="3"/>
      <c r="O7" s="11" t="s">
        <v>392</v>
      </c>
      <c r="P7" s="3"/>
      <c r="Q7" s="50" t="s">
        <v>404</v>
      </c>
    </row>
    <row r="8" spans="1:20" ht="21.75" customHeight="1" x14ac:dyDescent="0.2">
      <c r="A8" s="18" t="s">
        <v>47</v>
      </c>
      <c r="B8" s="33"/>
      <c r="C8" s="24">
        <v>396494000</v>
      </c>
      <c r="D8" s="25"/>
      <c r="E8" s="24">
        <v>199826374374</v>
      </c>
      <c r="F8" s="25"/>
      <c r="G8" s="24">
        <v>207327555344</v>
      </c>
      <c r="H8" s="25"/>
      <c r="I8" s="24"/>
      <c r="J8" s="25"/>
      <c r="K8" s="24">
        <v>396494000</v>
      </c>
      <c r="L8" s="25"/>
      <c r="M8" s="24">
        <v>199826374374</v>
      </c>
      <c r="N8" s="25"/>
      <c r="O8" s="24">
        <v>199000493888</v>
      </c>
      <c r="P8" s="25"/>
      <c r="Q8" s="24">
        <v>825880486</v>
      </c>
      <c r="S8" s="54"/>
      <c r="T8" s="54"/>
    </row>
    <row r="9" spans="1:20" ht="21.75" customHeight="1" x14ac:dyDescent="0.2">
      <c r="A9" s="29" t="s">
        <v>73</v>
      </c>
      <c r="B9" s="33"/>
      <c r="C9" s="26">
        <v>595000</v>
      </c>
      <c r="D9" s="25"/>
      <c r="E9" s="26">
        <v>17507208600</v>
      </c>
      <c r="F9" s="25"/>
      <c r="G9" s="26">
        <v>10630989176</v>
      </c>
      <c r="H9" s="25"/>
      <c r="I9" s="26">
        <v>6876219424</v>
      </c>
      <c r="J9" s="25"/>
      <c r="K9" s="26">
        <v>595000</v>
      </c>
      <c r="L9" s="25"/>
      <c r="M9" s="26">
        <v>17507208600</v>
      </c>
      <c r="N9" s="25"/>
      <c r="O9" s="26">
        <v>10630989176</v>
      </c>
      <c r="P9" s="25"/>
      <c r="Q9" s="26">
        <v>6876219424</v>
      </c>
      <c r="S9" s="54"/>
      <c r="T9" s="54"/>
    </row>
    <row r="10" spans="1:20" ht="21.75" customHeight="1" x14ac:dyDescent="0.2">
      <c r="A10" s="29" t="s">
        <v>62</v>
      </c>
      <c r="B10" s="33"/>
      <c r="C10" s="26">
        <v>477471</v>
      </c>
      <c r="D10" s="25"/>
      <c r="E10" s="26">
        <v>1925099472</v>
      </c>
      <c r="F10" s="25"/>
      <c r="G10" s="26">
        <v>2043962773</v>
      </c>
      <c r="H10" s="25"/>
      <c r="I10" s="26">
        <v>-118863300</v>
      </c>
      <c r="J10" s="25"/>
      <c r="K10" s="26">
        <v>477471</v>
      </c>
      <c r="L10" s="25"/>
      <c r="M10" s="26">
        <v>1925099472</v>
      </c>
      <c r="N10" s="25"/>
      <c r="O10" s="26">
        <v>2043962773</v>
      </c>
      <c r="P10" s="25"/>
      <c r="Q10" s="26">
        <v>-118863300</v>
      </c>
      <c r="S10" s="54"/>
      <c r="T10" s="54"/>
    </row>
    <row r="11" spans="1:20" ht="21.75" customHeight="1" x14ac:dyDescent="0.2">
      <c r="A11" s="29" t="s">
        <v>59</v>
      </c>
      <c r="B11" s="33"/>
      <c r="C11" s="26">
        <v>2435329</v>
      </c>
      <c r="D11" s="25"/>
      <c r="E11" s="26">
        <v>14355574039</v>
      </c>
      <c r="F11" s="25"/>
      <c r="G11" s="26">
        <v>14728591657</v>
      </c>
      <c r="H11" s="25"/>
      <c r="I11" s="26">
        <v>-373017617</v>
      </c>
      <c r="J11" s="25"/>
      <c r="K11" s="26">
        <v>2435329</v>
      </c>
      <c r="L11" s="25"/>
      <c r="M11" s="26">
        <v>14355574039</v>
      </c>
      <c r="N11" s="25"/>
      <c r="O11" s="26">
        <v>14728591657</v>
      </c>
      <c r="P11" s="25"/>
      <c r="Q11" s="26">
        <v>-373017617</v>
      </c>
      <c r="S11" s="54"/>
      <c r="T11" s="54"/>
    </row>
    <row r="12" spans="1:20" ht="21.75" customHeight="1" x14ac:dyDescent="0.2">
      <c r="A12" s="29" t="s">
        <v>54</v>
      </c>
      <c r="B12" s="33"/>
      <c r="C12" s="26">
        <v>13570000</v>
      </c>
      <c r="D12" s="25"/>
      <c r="E12" s="26">
        <v>59770904413</v>
      </c>
      <c r="F12" s="25"/>
      <c r="G12" s="26">
        <v>61834439104</v>
      </c>
      <c r="H12" s="25"/>
      <c r="I12" s="26">
        <v>-2063534690</v>
      </c>
      <c r="J12" s="25"/>
      <c r="K12" s="26">
        <v>13570000</v>
      </c>
      <c r="L12" s="25"/>
      <c r="M12" s="26">
        <v>59770904413</v>
      </c>
      <c r="N12" s="25"/>
      <c r="O12" s="26">
        <v>58171045952</v>
      </c>
      <c r="P12" s="25"/>
      <c r="Q12" s="26">
        <v>1599858461</v>
      </c>
      <c r="S12" s="54"/>
      <c r="T12" s="54"/>
    </row>
    <row r="13" spans="1:20" ht="21.75" customHeight="1" x14ac:dyDescent="0.2">
      <c r="A13" s="29" t="s">
        <v>51</v>
      </c>
      <c r="B13" s="33"/>
      <c r="C13" s="26">
        <v>196656</v>
      </c>
      <c r="D13" s="25"/>
      <c r="E13" s="26">
        <v>938332304</v>
      </c>
      <c r="F13" s="25"/>
      <c r="G13" s="26">
        <v>958271866</v>
      </c>
      <c r="H13" s="25"/>
      <c r="I13" s="26">
        <v>-19939561</v>
      </c>
      <c r="J13" s="25"/>
      <c r="K13" s="26">
        <v>196656</v>
      </c>
      <c r="L13" s="25"/>
      <c r="M13" s="26">
        <v>938332304</v>
      </c>
      <c r="N13" s="25"/>
      <c r="O13" s="26">
        <v>703049390</v>
      </c>
      <c r="P13" s="25"/>
      <c r="Q13" s="26">
        <v>235282914</v>
      </c>
      <c r="S13" s="54"/>
      <c r="T13" s="54"/>
    </row>
    <row r="14" spans="1:20" ht="21.75" customHeight="1" x14ac:dyDescent="0.2">
      <c r="A14" s="29" t="s">
        <v>45</v>
      </c>
      <c r="B14" s="33"/>
      <c r="C14" s="26">
        <v>5514000</v>
      </c>
      <c r="D14" s="25"/>
      <c r="E14" s="26">
        <v>26035660575</v>
      </c>
      <c r="F14" s="25"/>
      <c r="G14" s="26">
        <v>17646259308</v>
      </c>
      <c r="H14" s="25"/>
      <c r="I14" s="26">
        <v>8389401267</v>
      </c>
      <c r="J14" s="25"/>
      <c r="K14" s="26">
        <v>5514000</v>
      </c>
      <c r="L14" s="25"/>
      <c r="M14" s="26">
        <v>26035660575</v>
      </c>
      <c r="N14" s="25"/>
      <c r="O14" s="26">
        <v>30201366263</v>
      </c>
      <c r="P14" s="25"/>
      <c r="Q14" s="26">
        <v>-4165705688</v>
      </c>
      <c r="S14" s="54"/>
      <c r="T14" s="54"/>
    </row>
    <row r="15" spans="1:20" ht="21.75" customHeight="1" x14ac:dyDescent="0.2">
      <c r="A15" s="29" t="s">
        <v>56</v>
      </c>
      <c r="B15" s="33"/>
      <c r="C15" s="26">
        <v>5000</v>
      </c>
      <c r="D15" s="25"/>
      <c r="E15" s="26">
        <v>41103967</v>
      </c>
      <c r="F15" s="25"/>
      <c r="G15" s="26">
        <v>38469735</v>
      </c>
      <c r="H15" s="25"/>
      <c r="I15" s="26">
        <v>2634232</v>
      </c>
      <c r="J15" s="25"/>
      <c r="K15" s="26">
        <v>5000</v>
      </c>
      <c r="L15" s="25"/>
      <c r="M15" s="26">
        <v>41103967</v>
      </c>
      <c r="N15" s="25"/>
      <c r="O15" s="26">
        <v>34051075</v>
      </c>
      <c r="P15" s="25"/>
      <c r="Q15" s="26">
        <v>7052892</v>
      </c>
      <c r="S15" s="54"/>
      <c r="T15" s="54"/>
    </row>
    <row r="16" spans="1:20" ht="21.75" customHeight="1" x14ac:dyDescent="0.2">
      <c r="A16" s="29" t="s">
        <v>50</v>
      </c>
      <c r="B16" s="33"/>
      <c r="C16" s="26">
        <v>328174062</v>
      </c>
      <c r="D16" s="25"/>
      <c r="E16" s="26">
        <v>447575796926</v>
      </c>
      <c r="F16" s="25"/>
      <c r="G16" s="26">
        <v>598992981871</v>
      </c>
      <c r="H16" s="25"/>
      <c r="I16" s="26">
        <v>-151417184944</v>
      </c>
      <c r="J16" s="25"/>
      <c r="K16" s="26">
        <v>328174062</v>
      </c>
      <c r="L16" s="25"/>
      <c r="M16" s="26">
        <v>447575796926</v>
      </c>
      <c r="N16" s="25"/>
      <c r="O16" s="26">
        <v>347794276692</v>
      </c>
      <c r="P16" s="25"/>
      <c r="Q16" s="26">
        <v>99781520234</v>
      </c>
      <c r="S16" s="54"/>
      <c r="T16" s="54"/>
    </row>
    <row r="17" spans="1:20" ht="21.75" customHeight="1" x14ac:dyDescent="0.2">
      <c r="A17" s="29" t="s">
        <v>39</v>
      </c>
      <c r="B17" s="33"/>
      <c r="C17" s="26">
        <v>262260</v>
      </c>
      <c r="D17" s="25"/>
      <c r="E17" s="26">
        <v>407994800</v>
      </c>
      <c r="F17" s="25"/>
      <c r="G17" s="26">
        <v>415033688</v>
      </c>
      <c r="H17" s="25"/>
      <c r="I17" s="26">
        <v>-7038887</v>
      </c>
      <c r="J17" s="25"/>
      <c r="K17" s="26">
        <v>262260</v>
      </c>
      <c r="L17" s="25"/>
      <c r="M17" s="26">
        <v>407994800</v>
      </c>
      <c r="N17" s="25"/>
      <c r="O17" s="26">
        <v>525583288</v>
      </c>
      <c r="P17" s="25"/>
      <c r="Q17" s="26">
        <v>-117588487</v>
      </c>
      <c r="S17" s="54"/>
      <c r="T17" s="54"/>
    </row>
    <row r="18" spans="1:20" ht="21.75" customHeight="1" x14ac:dyDescent="0.2">
      <c r="A18" s="29" t="s">
        <v>43</v>
      </c>
      <c r="B18" s="33"/>
      <c r="C18" s="26">
        <v>143000000</v>
      </c>
      <c r="D18" s="25"/>
      <c r="E18" s="26">
        <v>448907015700</v>
      </c>
      <c r="F18" s="25"/>
      <c r="G18" s="26">
        <v>454239969497</v>
      </c>
      <c r="H18" s="25"/>
      <c r="I18" s="26">
        <v>-5332953797</v>
      </c>
      <c r="J18" s="25"/>
      <c r="K18" s="26">
        <v>143000000</v>
      </c>
      <c r="L18" s="25"/>
      <c r="M18" s="26">
        <v>448907015700</v>
      </c>
      <c r="N18" s="25"/>
      <c r="O18" s="26">
        <v>373361995595</v>
      </c>
      <c r="P18" s="25"/>
      <c r="Q18" s="26">
        <v>75545020105</v>
      </c>
      <c r="S18" s="54"/>
      <c r="T18" s="54"/>
    </row>
    <row r="19" spans="1:20" ht="21.75" customHeight="1" x14ac:dyDescent="0.2">
      <c r="A19" s="29" t="s">
        <v>42</v>
      </c>
      <c r="B19" s="33"/>
      <c r="C19" s="26">
        <v>492617793</v>
      </c>
      <c r="D19" s="25"/>
      <c r="E19" s="26">
        <v>299198584167</v>
      </c>
      <c r="F19" s="25"/>
      <c r="G19" s="26">
        <v>300638499982</v>
      </c>
      <c r="H19" s="25"/>
      <c r="I19" s="26">
        <v>-1439915814</v>
      </c>
      <c r="J19" s="25"/>
      <c r="K19" s="26">
        <v>492617793</v>
      </c>
      <c r="L19" s="25"/>
      <c r="M19" s="26">
        <v>299198584167</v>
      </c>
      <c r="N19" s="25"/>
      <c r="O19" s="26">
        <v>291441122428</v>
      </c>
      <c r="P19" s="25"/>
      <c r="Q19" s="26">
        <v>7757461739</v>
      </c>
      <c r="S19" s="54"/>
      <c r="T19" s="54"/>
    </row>
    <row r="20" spans="1:20" ht="21.75" customHeight="1" x14ac:dyDescent="0.2">
      <c r="A20" s="29" t="s">
        <v>40</v>
      </c>
      <c r="B20" s="33"/>
      <c r="C20" s="26">
        <v>366390705</v>
      </c>
      <c r="D20" s="25"/>
      <c r="E20" s="26">
        <v>1263446849978</v>
      </c>
      <c r="F20" s="25"/>
      <c r="G20" s="26">
        <v>1347244391316</v>
      </c>
      <c r="H20" s="25"/>
      <c r="I20" s="26">
        <v>-83797541337</v>
      </c>
      <c r="J20" s="25"/>
      <c r="K20" s="26">
        <v>366390705</v>
      </c>
      <c r="L20" s="25"/>
      <c r="M20" s="26">
        <v>1263446849978</v>
      </c>
      <c r="N20" s="25"/>
      <c r="O20" s="26">
        <v>1089103069344</v>
      </c>
      <c r="P20" s="25"/>
      <c r="Q20" s="26">
        <v>174343780634</v>
      </c>
      <c r="S20" s="54"/>
      <c r="T20" s="54"/>
    </row>
    <row r="21" spans="1:20" ht="21.75" customHeight="1" x14ac:dyDescent="0.2">
      <c r="A21" s="29" t="s">
        <v>52</v>
      </c>
      <c r="B21" s="33"/>
      <c r="C21" s="26">
        <v>2200000</v>
      </c>
      <c r="D21" s="25"/>
      <c r="E21" s="26">
        <v>18129483900</v>
      </c>
      <c r="F21" s="25"/>
      <c r="G21" s="26">
        <v>17910792900</v>
      </c>
      <c r="H21" s="25"/>
      <c r="I21" s="26">
        <v>218691000</v>
      </c>
      <c r="J21" s="25"/>
      <c r="K21" s="26">
        <v>2200000</v>
      </c>
      <c r="L21" s="25"/>
      <c r="M21" s="26">
        <v>18129483900</v>
      </c>
      <c r="N21" s="25"/>
      <c r="O21" s="26">
        <v>14973388115</v>
      </c>
      <c r="P21" s="25"/>
      <c r="Q21" s="26">
        <v>3156095785</v>
      </c>
      <c r="S21" s="54"/>
      <c r="T21" s="54"/>
    </row>
    <row r="22" spans="1:20" ht="21.75" customHeight="1" x14ac:dyDescent="0.2">
      <c r="A22" s="29" t="s">
        <v>69</v>
      </c>
      <c r="B22" s="33"/>
      <c r="C22" s="26">
        <v>450000</v>
      </c>
      <c r="D22" s="25"/>
      <c r="E22" s="26">
        <v>4034848950</v>
      </c>
      <c r="F22" s="25"/>
      <c r="G22" s="26">
        <v>2708306911</v>
      </c>
      <c r="H22" s="25"/>
      <c r="I22" s="26">
        <v>1326542039</v>
      </c>
      <c r="J22" s="25"/>
      <c r="K22" s="26">
        <v>450000</v>
      </c>
      <c r="L22" s="25"/>
      <c r="M22" s="26">
        <v>4034848950</v>
      </c>
      <c r="N22" s="25"/>
      <c r="O22" s="26">
        <v>2708306911</v>
      </c>
      <c r="P22" s="25"/>
      <c r="Q22" s="26">
        <v>1326542039</v>
      </c>
      <c r="S22" s="54"/>
      <c r="T22" s="54"/>
    </row>
    <row r="23" spans="1:20" ht="21.75" customHeight="1" x14ac:dyDescent="0.2">
      <c r="A23" s="29" t="s">
        <v>72</v>
      </c>
      <c r="B23" s="33"/>
      <c r="C23" s="26">
        <v>251000</v>
      </c>
      <c r="D23" s="25"/>
      <c r="E23" s="26">
        <v>2507540827</v>
      </c>
      <c r="F23" s="25"/>
      <c r="G23" s="26">
        <v>1784572312</v>
      </c>
      <c r="H23" s="25"/>
      <c r="I23" s="26">
        <v>722968515</v>
      </c>
      <c r="J23" s="25"/>
      <c r="K23" s="26">
        <v>251000</v>
      </c>
      <c r="L23" s="25"/>
      <c r="M23" s="26">
        <v>2507540827</v>
      </c>
      <c r="N23" s="25"/>
      <c r="O23" s="26">
        <v>1784572312</v>
      </c>
      <c r="P23" s="25"/>
      <c r="Q23" s="26">
        <v>722968515</v>
      </c>
      <c r="S23" s="54"/>
      <c r="T23" s="54"/>
    </row>
    <row r="24" spans="1:20" ht="21.75" customHeight="1" x14ac:dyDescent="0.2">
      <c r="A24" s="29" t="s">
        <v>53</v>
      </c>
      <c r="B24" s="33"/>
      <c r="C24" s="26">
        <v>12933852</v>
      </c>
      <c r="D24" s="25"/>
      <c r="E24" s="26">
        <v>72898597942</v>
      </c>
      <c r="F24" s="25"/>
      <c r="G24" s="26">
        <v>73596159518</v>
      </c>
      <c r="H24" s="25"/>
      <c r="I24" s="26">
        <v>-697561575</v>
      </c>
      <c r="J24" s="25"/>
      <c r="K24" s="26">
        <v>12933852</v>
      </c>
      <c r="L24" s="25"/>
      <c r="M24" s="26">
        <v>72898597942</v>
      </c>
      <c r="N24" s="25"/>
      <c r="O24" s="26">
        <v>73034953715</v>
      </c>
      <c r="P24" s="25"/>
      <c r="Q24" s="26">
        <v>-136355772</v>
      </c>
      <c r="S24" s="54"/>
      <c r="T24" s="54"/>
    </row>
    <row r="25" spans="1:20" ht="21.75" customHeight="1" x14ac:dyDescent="0.2">
      <c r="A25" s="29" t="s">
        <v>48</v>
      </c>
      <c r="B25" s="33"/>
      <c r="C25" s="26">
        <v>934000</v>
      </c>
      <c r="D25" s="25"/>
      <c r="E25" s="26">
        <v>1062138448</v>
      </c>
      <c r="F25" s="25"/>
      <c r="G25" s="26">
        <v>957552804</v>
      </c>
      <c r="H25" s="25"/>
      <c r="I25" s="26">
        <v>104585644</v>
      </c>
      <c r="J25" s="25"/>
      <c r="K25" s="26">
        <v>934000</v>
      </c>
      <c r="L25" s="25"/>
      <c r="M25" s="26">
        <v>1062138448</v>
      </c>
      <c r="N25" s="25"/>
      <c r="O25" s="26">
        <v>1051048543</v>
      </c>
      <c r="P25" s="25"/>
      <c r="Q25" s="26">
        <v>11089905</v>
      </c>
      <c r="S25" s="54"/>
      <c r="T25" s="54"/>
    </row>
    <row r="26" spans="1:20" ht="21.75" customHeight="1" x14ac:dyDescent="0.2">
      <c r="A26" s="29" t="s">
        <v>64</v>
      </c>
      <c r="B26" s="33"/>
      <c r="C26" s="26">
        <v>76</v>
      </c>
      <c r="D26" s="25"/>
      <c r="E26" s="26">
        <v>876354</v>
      </c>
      <c r="F26" s="25"/>
      <c r="G26" s="26">
        <v>809388</v>
      </c>
      <c r="H26" s="25"/>
      <c r="I26" s="26">
        <v>66966</v>
      </c>
      <c r="J26" s="25"/>
      <c r="K26" s="26">
        <v>76</v>
      </c>
      <c r="L26" s="25"/>
      <c r="M26" s="26">
        <v>876354</v>
      </c>
      <c r="N26" s="25"/>
      <c r="O26" s="26">
        <v>809388</v>
      </c>
      <c r="P26" s="25"/>
      <c r="Q26" s="26">
        <v>66966</v>
      </c>
      <c r="S26" s="54"/>
      <c r="T26" s="54"/>
    </row>
    <row r="27" spans="1:20" ht="21.75" customHeight="1" x14ac:dyDescent="0.2">
      <c r="A27" s="29" t="s">
        <v>15</v>
      </c>
      <c r="B27" s="33"/>
      <c r="C27" s="26">
        <v>796200</v>
      </c>
      <c r="D27" s="25"/>
      <c r="E27" s="26">
        <v>5239482478</v>
      </c>
      <c r="F27" s="25"/>
      <c r="G27" s="26">
        <v>4804178042</v>
      </c>
      <c r="H27" s="25"/>
      <c r="I27" s="26">
        <v>435304436</v>
      </c>
      <c r="J27" s="25"/>
      <c r="K27" s="26">
        <v>796200</v>
      </c>
      <c r="L27" s="25"/>
      <c r="M27" s="26">
        <v>5239482478</v>
      </c>
      <c r="N27" s="25"/>
      <c r="O27" s="26">
        <v>6220387026</v>
      </c>
      <c r="P27" s="25"/>
      <c r="Q27" s="26">
        <v>-980904548</v>
      </c>
      <c r="S27" s="54"/>
      <c r="T27" s="54"/>
    </row>
    <row r="28" spans="1:20" ht="21.75" customHeight="1" x14ac:dyDescent="0.2">
      <c r="A28" s="29" t="s">
        <v>57</v>
      </c>
      <c r="B28" s="33"/>
      <c r="C28" s="26">
        <v>226250</v>
      </c>
      <c r="D28" s="25"/>
      <c r="E28" s="26">
        <v>4295662818</v>
      </c>
      <c r="F28" s="25"/>
      <c r="G28" s="26">
        <v>3625985936</v>
      </c>
      <c r="H28" s="25"/>
      <c r="I28" s="26">
        <v>669676882</v>
      </c>
      <c r="J28" s="25"/>
      <c r="K28" s="26">
        <v>226250</v>
      </c>
      <c r="L28" s="25"/>
      <c r="M28" s="26">
        <v>4295662818</v>
      </c>
      <c r="N28" s="25"/>
      <c r="O28" s="26">
        <v>1914001328</v>
      </c>
      <c r="P28" s="25"/>
      <c r="Q28" s="26">
        <v>2381661490</v>
      </c>
      <c r="S28" s="54"/>
      <c r="T28" s="54"/>
    </row>
    <row r="29" spans="1:20" ht="21.75" customHeight="1" x14ac:dyDescent="0.2">
      <c r="A29" s="29" t="s">
        <v>63</v>
      </c>
      <c r="B29" s="33"/>
      <c r="C29" s="26">
        <v>571500</v>
      </c>
      <c r="D29" s="25"/>
      <c r="E29" s="26">
        <v>26956324833</v>
      </c>
      <c r="F29" s="25"/>
      <c r="G29" s="26">
        <v>24604521628</v>
      </c>
      <c r="H29" s="25"/>
      <c r="I29" s="26">
        <v>2351803205</v>
      </c>
      <c r="J29" s="25"/>
      <c r="K29" s="26">
        <v>571500</v>
      </c>
      <c r="L29" s="25"/>
      <c r="M29" s="26">
        <v>26956324833</v>
      </c>
      <c r="N29" s="25"/>
      <c r="O29" s="26">
        <v>24604521628</v>
      </c>
      <c r="P29" s="25"/>
      <c r="Q29" s="26">
        <v>2351803205</v>
      </c>
      <c r="S29" s="54"/>
      <c r="T29" s="54"/>
    </row>
    <row r="30" spans="1:20" ht="21.75" customHeight="1" x14ac:dyDescent="0.2">
      <c r="A30" s="29" t="s">
        <v>41</v>
      </c>
      <c r="B30" s="33"/>
      <c r="C30" s="26">
        <v>40080000</v>
      </c>
      <c r="D30" s="25"/>
      <c r="E30" s="26">
        <v>72431890632</v>
      </c>
      <c r="F30" s="25"/>
      <c r="G30" s="26">
        <v>91064979413</v>
      </c>
      <c r="H30" s="25"/>
      <c r="I30" s="26">
        <v>-18633088781</v>
      </c>
      <c r="J30" s="25"/>
      <c r="K30" s="26">
        <v>40080000</v>
      </c>
      <c r="L30" s="25"/>
      <c r="M30" s="26">
        <v>72431890632</v>
      </c>
      <c r="N30" s="25"/>
      <c r="O30" s="26">
        <v>59959938762</v>
      </c>
      <c r="P30" s="25"/>
      <c r="Q30" s="26">
        <v>12471951870</v>
      </c>
      <c r="S30" s="54"/>
      <c r="T30" s="54"/>
    </row>
    <row r="31" spans="1:20" ht="21.75" customHeight="1" x14ac:dyDescent="0.2">
      <c r="A31" s="29" t="s">
        <v>58</v>
      </c>
      <c r="B31" s="33"/>
      <c r="C31" s="26">
        <v>151000</v>
      </c>
      <c r="D31" s="25"/>
      <c r="E31" s="26">
        <v>2616270016</v>
      </c>
      <c r="F31" s="25"/>
      <c r="G31" s="26">
        <v>3591305683</v>
      </c>
      <c r="H31" s="25"/>
      <c r="I31" s="26">
        <v>-975035666</v>
      </c>
      <c r="J31" s="25"/>
      <c r="K31" s="26">
        <v>151000</v>
      </c>
      <c r="L31" s="25"/>
      <c r="M31" s="26">
        <v>2616270016</v>
      </c>
      <c r="N31" s="25"/>
      <c r="O31" s="26">
        <v>1882009647</v>
      </c>
      <c r="P31" s="25"/>
      <c r="Q31" s="26">
        <v>734260369</v>
      </c>
      <c r="S31" s="54"/>
      <c r="T31" s="54"/>
    </row>
    <row r="32" spans="1:20" ht="21.75" customHeight="1" x14ac:dyDescent="0.2">
      <c r="A32" s="29" t="s">
        <v>65</v>
      </c>
      <c r="B32" s="33"/>
      <c r="C32" s="26">
        <v>1600000</v>
      </c>
      <c r="D32" s="25"/>
      <c r="E32" s="26">
        <v>27578923200</v>
      </c>
      <c r="F32" s="25"/>
      <c r="G32" s="26">
        <v>23061320680</v>
      </c>
      <c r="H32" s="25"/>
      <c r="I32" s="26">
        <v>4517602520</v>
      </c>
      <c r="J32" s="25"/>
      <c r="K32" s="26">
        <v>1600000</v>
      </c>
      <c r="L32" s="25"/>
      <c r="M32" s="26">
        <v>27578923200</v>
      </c>
      <c r="N32" s="25"/>
      <c r="O32" s="26">
        <v>23061320680</v>
      </c>
      <c r="P32" s="25"/>
      <c r="Q32" s="26">
        <v>4517602520</v>
      </c>
      <c r="S32" s="54"/>
      <c r="T32" s="54"/>
    </row>
    <row r="33" spans="1:21" ht="21.75" customHeight="1" x14ac:dyDescent="0.2">
      <c r="A33" s="29" t="s">
        <v>70</v>
      </c>
      <c r="B33" s="33"/>
      <c r="C33" s="26">
        <v>5120</v>
      </c>
      <c r="D33" s="25"/>
      <c r="E33" s="26">
        <v>17044856</v>
      </c>
      <c r="F33" s="25"/>
      <c r="G33" s="26">
        <v>16886048</v>
      </c>
      <c r="H33" s="25"/>
      <c r="I33" s="26">
        <v>158808</v>
      </c>
      <c r="J33" s="25"/>
      <c r="K33" s="26">
        <v>5120</v>
      </c>
      <c r="L33" s="25"/>
      <c r="M33" s="26">
        <v>17044856</v>
      </c>
      <c r="N33" s="25"/>
      <c r="O33" s="26">
        <v>16886048</v>
      </c>
      <c r="P33" s="25"/>
      <c r="Q33" s="26">
        <v>158808</v>
      </c>
      <c r="S33" s="54"/>
      <c r="T33" s="54"/>
    </row>
    <row r="34" spans="1:21" ht="21.75" customHeight="1" x14ac:dyDescent="0.2">
      <c r="A34" s="29" t="s">
        <v>49</v>
      </c>
      <c r="B34" s="33"/>
      <c r="C34" s="26">
        <v>74971000</v>
      </c>
      <c r="D34" s="25"/>
      <c r="E34" s="26">
        <v>215824175704</v>
      </c>
      <c r="F34" s="25"/>
      <c r="G34" s="26">
        <v>223839935829</v>
      </c>
      <c r="H34" s="25"/>
      <c r="I34" s="26">
        <v>-8015760124</v>
      </c>
      <c r="J34" s="25"/>
      <c r="K34" s="26">
        <v>74971000</v>
      </c>
      <c r="L34" s="25"/>
      <c r="M34" s="26">
        <v>215824175704</v>
      </c>
      <c r="N34" s="25"/>
      <c r="O34" s="26">
        <v>176487293329</v>
      </c>
      <c r="P34" s="25"/>
      <c r="Q34" s="26">
        <v>39336882375</v>
      </c>
      <c r="S34" s="54"/>
      <c r="T34" s="54"/>
    </row>
    <row r="35" spans="1:21" ht="21.75" customHeight="1" x14ac:dyDescent="0.2">
      <c r="A35" s="29" t="s">
        <v>248</v>
      </c>
      <c r="B35" s="33"/>
      <c r="C35" s="26">
        <v>364000</v>
      </c>
      <c r="D35" s="25"/>
      <c r="E35" s="26">
        <v>4679480510</v>
      </c>
      <c r="F35" s="25"/>
      <c r="G35" s="26">
        <v>4686682000</v>
      </c>
      <c r="H35" s="25"/>
      <c r="I35" s="26">
        <v>-7201489</v>
      </c>
      <c r="J35" s="25"/>
      <c r="K35" s="26">
        <v>364000</v>
      </c>
      <c r="L35" s="25"/>
      <c r="M35" s="26">
        <v>4679480510</v>
      </c>
      <c r="N35" s="25"/>
      <c r="O35" s="26">
        <v>4686682000</v>
      </c>
      <c r="P35" s="25"/>
      <c r="Q35" s="26">
        <v>-7201489</v>
      </c>
      <c r="S35" s="54"/>
      <c r="T35" s="54"/>
    </row>
    <row r="36" spans="1:21" ht="21.75" customHeight="1" x14ac:dyDescent="0.2">
      <c r="A36" s="29" t="s">
        <v>322</v>
      </c>
      <c r="B36" s="33"/>
      <c r="C36" s="26">
        <v>30908</v>
      </c>
      <c r="D36" s="25"/>
      <c r="E36" s="26">
        <v>215646192587</v>
      </c>
      <c r="F36" s="25"/>
      <c r="G36" s="26">
        <v>204373008530</v>
      </c>
      <c r="H36" s="25"/>
      <c r="I36" s="26">
        <v>11273184057</v>
      </c>
      <c r="J36" s="25"/>
      <c r="K36" s="26">
        <v>30908</v>
      </c>
      <c r="L36" s="25"/>
      <c r="M36" s="26">
        <v>215646192587</v>
      </c>
      <c r="N36" s="25"/>
      <c r="O36" s="26">
        <v>165236785650</v>
      </c>
      <c r="P36" s="25"/>
      <c r="Q36" s="26">
        <v>50409406937</v>
      </c>
      <c r="S36" s="54"/>
      <c r="T36" s="54"/>
    </row>
    <row r="37" spans="1:21" ht="21.75" customHeight="1" x14ac:dyDescent="0.2">
      <c r="A37" s="29" t="s">
        <v>258</v>
      </c>
      <c r="B37" s="33"/>
      <c r="C37" s="26">
        <v>371000</v>
      </c>
      <c r="D37" s="25"/>
      <c r="E37" s="26">
        <v>357545051211</v>
      </c>
      <c r="F37" s="25"/>
      <c r="G37" s="26">
        <v>350936142293</v>
      </c>
      <c r="H37" s="25"/>
      <c r="I37" s="26">
        <v>6608908918</v>
      </c>
      <c r="J37" s="25"/>
      <c r="K37" s="26">
        <v>371000</v>
      </c>
      <c r="L37" s="25"/>
      <c r="M37" s="26">
        <v>357545051211</v>
      </c>
      <c r="N37" s="25"/>
      <c r="O37" s="26">
        <v>371067243750</v>
      </c>
      <c r="P37" s="25"/>
      <c r="Q37" s="26">
        <v>-13522192539</v>
      </c>
      <c r="S37" s="54"/>
      <c r="T37" s="54"/>
    </row>
    <row r="38" spans="1:21" ht="21.75" customHeight="1" x14ac:dyDescent="0.2">
      <c r="A38" s="29" t="s">
        <v>262</v>
      </c>
      <c r="B38" s="33"/>
      <c r="C38" s="26">
        <v>360000</v>
      </c>
      <c r="D38" s="25"/>
      <c r="E38" s="26">
        <v>345936887572</v>
      </c>
      <c r="F38" s="25"/>
      <c r="G38" s="26">
        <v>339884860736</v>
      </c>
      <c r="H38" s="25"/>
      <c r="I38" s="26">
        <v>6052026836</v>
      </c>
      <c r="J38" s="25"/>
      <c r="K38" s="26">
        <v>360000</v>
      </c>
      <c r="L38" s="25"/>
      <c r="M38" s="26">
        <v>345936887572</v>
      </c>
      <c r="N38" s="25"/>
      <c r="O38" s="26">
        <v>360061576531</v>
      </c>
      <c r="P38" s="25"/>
      <c r="Q38" s="26">
        <v>-14124688959</v>
      </c>
      <c r="S38" s="54"/>
      <c r="T38" s="54"/>
    </row>
    <row r="39" spans="1:21" ht="21.75" customHeight="1" x14ac:dyDescent="0.2">
      <c r="A39" s="29" t="s">
        <v>17</v>
      </c>
      <c r="B39" s="33"/>
      <c r="C39" s="26">
        <v>5596000</v>
      </c>
      <c r="D39" s="25"/>
      <c r="E39" s="26">
        <v>64639535032</v>
      </c>
      <c r="F39" s="25"/>
      <c r="G39" s="26">
        <v>64337428845</v>
      </c>
      <c r="H39" s="25"/>
      <c r="I39" s="26">
        <v>302106187</v>
      </c>
      <c r="J39" s="25"/>
      <c r="K39" s="26">
        <v>5596000</v>
      </c>
      <c r="L39" s="25"/>
      <c r="M39" s="26">
        <v>64639535032</v>
      </c>
      <c r="N39" s="25"/>
      <c r="O39" s="26">
        <v>100722119895</v>
      </c>
      <c r="P39" s="25"/>
      <c r="Q39" s="26">
        <v>36082584863</v>
      </c>
      <c r="S39" s="54"/>
      <c r="T39" s="54"/>
    </row>
    <row r="40" spans="1:21" ht="21.75" customHeight="1" x14ac:dyDescent="0.2">
      <c r="A40" s="29" t="s">
        <v>35</v>
      </c>
      <c r="B40" s="33"/>
      <c r="C40" s="26">
        <v>5052000</v>
      </c>
      <c r="D40" s="25"/>
      <c r="E40" s="26">
        <v>10101398220</v>
      </c>
      <c r="F40" s="25"/>
      <c r="G40" s="26">
        <v>10101398220</v>
      </c>
      <c r="H40" s="25"/>
      <c r="I40" s="26">
        <v>0</v>
      </c>
      <c r="J40" s="25"/>
      <c r="K40" s="26">
        <v>5052000</v>
      </c>
      <c r="L40" s="25"/>
      <c r="M40" s="26">
        <v>10101398220</v>
      </c>
      <c r="N40" s="25"/>
      <c r="O40" s="26">
        <v>18702494047</v>
      </c>
      <c r="P40" s="25"/>
      <c r="Q40" s="26">
        <v>8601095827</v>
      </c>
      <c r="S40" s="54"/>
      <c r="T40" s="54"/>
    </row>
    <row r="41" spans="1:21" ht="21.75" customHeight="1" x14ac:dyDescent="0.2">
      <c r="A41" s="29" t="s">
        <v>38</v>
      </c>
      <c r="B41" s="33"/>
      <c r="C41" s="26">
        <v>3000000</v>
      </c>
      <c r="D41" s="25"/>
      <c r="E41" s="26">
        <v>659830050</v>
      </c>
      <c r="F41" s="25"/>
      <c r="G41" s="26">
        <v>2249420625</v>
      </c>
      <c r="H41" s="25"/>
      <c r="I41" s="26">
        <v>-1589590575</v>
      </c>
      <c r="J41" s="25"/>
      <c r="K41" s="26">
        <v>3000000</v>
      </c>
      <c r="L41" s="25"/>
      <c r="M41" s="26">
        <v>659830050</v>
      </c>
      <c r="N41" s="25"/>
      <c r="O41" s="26">
        <v>-1140973338</v>
      </c>
      <c r="P41" s="25"/>
      <c r="Q41" s="26">
        <v>-1800803388</v>
      </c>
      <c r="S41" s="54"/>
      <c r="T41" s="54"/>
    </row>
    <row r="42" spans="1:21" ht="21.75" customHeight="1" x14ac:dyDescent="0.2">
      <c r="A42" s="29" t="s">
        <v>28</v>
      </c>
      <c r="B42" s="33"/>
      <c r="C42" s="26">
        <v>38000</v>
      </c>
      <c r="D42" s="25"/>
      <c r="E42" s="26">
        <v>79779451</v>
      </c>
      <c r="F42" s="25"/>
      <c r="G42" s="26">
        <v>68382387</v>
      </c>
      <c r="H42" s="25"/>
      <c r="I42" s="26">
        <v>11397064</v>
      </c>
      <c r="J42" s="25"/>
      <c r="K42" s="26">
        <v>38000</v>
      </c>
      <c r="L42" s="25"/>
      <c r="M42" s="26">
        <v>79779451</v>
      </c>
      <c r="N42" s="25"/>
      <c r="O42" s="26">
        <v>140253933</v>
      </c>
      <c r="P42" s="25"/>
      <c r="Q42" s="26">
        <v>60474482</v>
      </c>
      <c r="S42" s="54"/>
      <c r="T42" s="54"/>
    </row>
    <row r="43" spans="1:21" ht="21.75" customHeight="1" x14ac:dyDescent="0.2">
      <c r="A43" s="29" t="s">
        <v>19</v>
      </c>
      <c r="B43" s="33"/>
      <c r="C43" s="26">
        <v>7879000</v>
      </c>
      <c r="D43" s="25"/>
      <c r="E43" s="26">
        <v>63110292913</v>
      </c>
      <c r="F43" s="25"/>
      <c r="G43" s="26">
        <v>67111854622</v>
      </c>
      <c r="H43" s="25"/>
      <c r="I43" s="26">
        <v>-4001561708</v>
      </c>
      <c r="J43" s="25"/>
      <c r="K43" s="26">
        <v>7879000</v>
      </c>
      <c r="L43" s="25"/>
      <c r="M43" s="26">
        <v>63110292913</v>
      </c>
      <c r="N43" s="25"/>
      <c r="O43" s="26">
        <v>109827719833</v>
      </c>
      <c r="P43" s="25"/>
      <c r="Q43" s="26">
        <v>46717426920</v>
      </c>
      <c r="S43" s="54"/>
      <c r="T43" s="54"/>
    </row>
    <row r="44" spans="1:21" ht="21.75" customHeight="1" x14ac:dyDescent="0.2">
      <c r="A44" s="29" t="s">
        <v>36</v>
      </c>
      <c r="B44" s="33"/>
      <c r="C44" s="26">
        <v>3000000</v>
      </c>
      <c r="D44" s="25"/>
      <c r="E44" s="26">
        <v>2696305522</v>
      </c>
      <c r="F44" s="25"/>
      <c r="G44" s="26">
        <v>3898995750</v>
      </c>
      <c r="H44" s="25"/>
      <c r="I44" s="26">
        <v>-1202690227</v>
      </c>
      <c r="J44" s="25"/>
      <c r="K44" s="26">
        <v>3000000</v>
      </c>
      <c r="L44" s="25"/>
      <c r="M44" s="26">
        <v>2696305522</v>
      </c>
      <c r="N44" s="25"/>
      <c r="O44" s="26">
        <v>5092533797</v>
      </c>
      <c r="P44" s="25"/>
      <c r="Q44" s="26">
        <v>2396228275</v>
      </c>
      <c r="S44" s="54"/>
      <c r="T44" s="54"/>
    </row>
    <row r="45" spans="1:21" ht="21.75" customHeight="1" x14ac:dyDescent="0.2">
      <c r="A45" s="29" t="s">
        <v>31</v>
      </c>
      <c r="B45" s="33"/>
      <c r="C45" s="26">
        <v>4000</v>
      </c>
      <c r="D45" s="25"/>
      <c r="E45" s="26">
        <v>3994971</v>
      </c>
      <c r="F45" s="25"/>
      <c r="G45" s="26">
        <v>3998970</v>
      </c>
      <c r="H45" s="25"/>
      <c r="I45" s="26">
        <v>-3998</v>
      </c>
      <c r="J45" s="25"/>
      <c r="K45" s="26">
        <v>4000</v>
      </c>
      <c r="L45" s="25"/>
      <c r="M45" s="26">
        <v>3994971</v>
      </c>
      <c r="N45" s="25"/>
      <c r="O45" s="26">
        <v>6989685</v>
      </c>
      <c r="P45" s="25"/>
      <c r="Q45" s="26">
        <v>2994714</v>
      </c>
      <c r="S45" s="54"/>
      <c r="T45" s="54"/>
    </row>
    <row r="46" spans="1:21" ht="21.75" customHeight="1" x14ac:dyDescent="0.2">
      <c r="A46" s="29" t="s">
        <v>27</v>
      </c>
      <c r="B46" s="33"/>
      <c r="C46" s="26">
        <v>3140000</v>
      </c>
      <c r="D46" s="25"/>
      <c r="E46" s="26">
        <v>9103655205</v>
      </c>
      <c r="F46" s="25"/>
      <c r="G46" s="26">
        <v>8623358913</v>
      </c>
      <c r="H46" s="25"/>
      <c r="I46" s="26">
        <v>480296292</v>
      </c>
      <c r="J46" s="25"/>
      <c r="K46" s="26">
        <v>3140000</v>
      </c>
      <c r="L46" s="25"/>
      <c r="M46" s="26">
        <v>9103655205</v>
      </c>
      <c r="N46" s="25"/>
      <c r="O46" s="26">
        <v>15378851275</v>
      </c>
      <c r="P46" s="25"/>
      <c r="Q46" s="26">
        <v>6275196070</v>
      </c>
      <c r="S46" s="54"/>
      <c r="T46" s="54"/>
    </row>
    <row r="47" spans="1:21" ht="21.75" customHeight="1" x14ac:dyDescent="0.2">
      <c r="A47" s="29" t="s">
        <v>60</v>
      </c>
      <c r="B47" s="33"/>
      <c r="C47" s="26">
        <v>7667000</v>
      </c>
      <c r="D47" s="25"/>
      <c r="E47" s="26">
        <v>22995077</v>
      </c>
      <c r="F47" s="25"/>
      <c r="G47" s="26">
        <v>5078204546</v>
      </c>
      <c r="H47" s="25"/>
      <c r="I47" s="26">
        <v>-5055209468</v>
      </c>
      <c r="J47" s="25"/>
      <c r="K47" s="26">
        <v>7667000</v>
      </c>
      <c r="L47" s="25"/>
      <c r="M47" s="26">
        <v>22995077</v>
      </c>
      <c r="N47" s="25"/>
      <c r="O47" s="26">
        <v>22983272</v>
      </c>
      <c r="P47" s="25"/>
      <c r="Q47" s="26">
        <v>-11805</v>
      </c>
      <c r="S47" s="54"/>
      <c r="T47" s="54"/>
    </row>
    <row r="48" spans="1:21" ht="21.75" customHeight="1" x14ac:dyDescent="0.2">
      <c r="A48" s="29" t="s">
        <v>24</v>
      </c>
      <c r="B48" s="33"/>
      <c r="C48" s="26">
        <v>49898000</v>
      </c>
      <c r="D48" s="25"/>
      <c r="E48" s="26">
        <v>51930442466</v>
      </c>
      <c r="F48" s="25"/>
      <c r="G48" s="26">
        <v>56678357732</v>
      </c>
      <c r="H48" s="25"/>
      <c r="I48" s="26">
        <v>-4747915265</v>
      </c>
      <c r="J48" s="25"/>
      <c r="K48" s="26">
        <v>49898000</v>
      </c>
      <c r="L48" s="25"/>
      <c r="M48" s="26">
        <v>51930442467</v>
      </c>
      <c r="N48" s="25"/>
      <c r="O48" s="26">
        <v>63937779527</v>
      </c>
      <c r="P48" s="25"/>
      <c r="Q48" s="26">
        <v>12007337060</v>
      </c>
      <c r="S48" s="54"/>
      <c r="T48" s="54"/>
      <c r="U48" s="54"/>
    </row>
    <row r="49" spans="1:31" ht="21.75" customHeight="1" x14ac:dyDescent="0.2">
      <c r="A49" s="29" t="s">
        <v>214</v>
      </c>
      <c r="B49" s="33"/>
      <c r="C49" s="26">
        <v>49685725</v>
      </c>
      <c r="D49" s="25"/>
      <c r="E49" s="26">
        <v>267353064</v>
      </c>
      <c r="F49" s="25"/>
      <c r="G49" s="26">
        <v>-179735651</v>
      </c>
      <c r="H49" s="25"/>
      <c r="I49" s="26">
        <v>-447088715</v>
      </c>
      <c r="J49" s="25"/>
      <c r="K49" s="26">
        <v>66826725</v>
      </c>
      <c r="L49" s="25"/>
      <c r="M49" s="26">
        <v>4877094749</v>
      </c>
      <c r="N49" s="25"/>
      <c r="O49" s="26">
        <v>4430006034</v>
      </c>
      <c r="P49" s="25"/>
      <c r="Q49" s="26">
        <v>-447088715</v>
      </c>
      <c r="S49" s="54"/>
      <c r="T49" s="54"/>
      <c r="U49" s="84"/>
      <c r="V49" s="84"/>
      <c r="X49" s="84"/>
      <c r="AC49" s="84"/>
      <c r="AE49" s="84"/>
    </row>
    <row r="50" spans="1:31" ht="21.75" customHeight="1" x14ac:dyDescent="0.2">
      <c r="A50" s="29" t="s">
        <v>71</v>
      </c>
      <c r="B50" s="33"/>
      <c r="C50" s="26">
        <v>36358000</v>
      </c>
      <c r="D50" s="25"/>
      <c r="E50" s="26">
        <v>654373456</v>
      </c>
      <c r="F50" s="25"/>
      <c r="G50" s="26">
        <v>907057543</v>
      </c>
      <c r="H50" s="25"/>
      <c r="I50" s="26">
        <v>252684087</v>
      </c>
      <c r="J50" s="25"/>
      <c r="K50" s="26">
        <v>36358000</v>
      </c>
      <c r="L50" s="25"/>
      <c r="M50" s="26">
        <v>654373456</v>
      </c>
      <c r="N50" s="25"/>
      <c r="O50" s="26">
        <v>907057543</v>
      </c>
      <c r="P50" s="25"/>
      <c r="Q50" s="26">
        <v>252684087</v>
      </c>
      <c r="S50" s="54"/>
      <c r="T50" s="54"/>
    </row>
    <row r="51" spans="1:31" s="60" customFormat="1" ht="21.75" customHeight="1" x14ac:dyDescent="0.2">
      <c r="A51" s="29" t="s">
        <v>66</v>
      </c>
      <c r="B51" s="33"/>
      <c r="C51" s="26">
        <v>12209000</v>
      </c>
      <c r="D51" s="26"/>
      <c r="E51" s="26">
        <v>2140296114</v>
      </c>
      <c r="F51" s="26"/>
      <c r="G51" s="26">
        <v>551393006</v>
      </c>
      <c r="H51" s="26"/>
      <c r="I51" s="26"/>
      <c r="J51" s="26"/>
      <c r="K51" s="26">
        <v>12209000</v>
      </c>
      <c r="L51" s="26"/>
      <c r="M51" s="26">
        <v>2140296114</v>
      </c>
      <c r="N51" s="26"/>
      <c r="O51" s="26">
        <v>551393006</v>
      </c>
      <c r="P51" s="26"/>
      <c r="Q51" s="26">
        <v>-1588903108</v>
      </c>
      <c r="R51"/>
      <c r="S51" s="54"/>
      <c r="T51" s="54"/>
    </row>
    <row r="52" spans="1:31" s="60" customFormat="1" ht="21.75" customHeight="1" x14ac:dyDescent="0.2">
      <c r="A52" s="29" t="s">
        <v>610</v>
      </c>
      <c r="B52"/>
      <c r="C52" s="26">
        <v>24145000</v>
      </c>
      <c r="D52" s="26"/>
      <c r="E52" s="26">
        <v>3636454294</v>
      </c>
      <c r="F52" s="26"/>
      <c r="G52" s="26">
        <v>4288017658</v>
      </c>
      <c r="H52" s="26"/>
      <c r="I52" s="26">
        <v>-651563364</v>
      </c>
      <c r="J52" s="26"/>
      <c r="K52" s="26">
        <v>24145000</v>
      </c>
      <c r="L52" s="26"/>
      <c r="M52" s="26">
        <v>3636454294</v>
      </c>
      <c r="N52" s="26"/>
      <c r="O52" s="26">
        <v>2984890930</v>
      </c>
      <c r="P52" s="26"/>
      <c r="Q52" s="26">
        <v>-651563364</v>
      </c>
      <c r="R52"/>
      <c r="S52" s="54"/>
      <c r="T52" s="54"/>
    </row>
    <row r="53" spans="1:31" s="60" customFormat="1" ht="21.75" customHeight="1" x14ac:dyDescent="0.2">
      <c r="A53" s="29" t="s">
        <v>540</v>
      </c>
      <c r="B53"/>
      <c r="C53" s="26">
        <v>999000</v>
      </c>
      <c r="D53" s="26"/>
      <c r="E53" s="26">
        <v>1149505630</v>
      </c>
      <c r="F53" s="26"/>
      <c r="G53" s="26">
        <v>1148802717</v>
      </c>
      <c r="H53" s="26"/>
      <c r="I53" s="26">
        <v>702913</v>
      </c>
      <c r="J53" s="26"/>
      <c r="K53" s="26">
        <v>999000</v>
      </c>
      <c r="L53" s="26"/>
      <c r="M53" s="26">
        <v>1149505630</v>
      </c>
      <c r="N53" s="26"/>
      <c r="O53" s="26">
        <v>1150208543</v>
      </c>
      <c r="P53" s="26"/>
      <c r="Q53" s="26">
        <v>702913</v>
      </c>
      <c r="R53"/>
      <c r="S53" s="54"/>
      <c r="T53" s="54"/>
    </row>
    <row r="54" spans="1:31" ht="21.75" customHeight="1" x14ac:dyDescent="0.2">
      <c r="A54" s="29" t="s">
        <v>99</v>
      </c>
      <c r="B54" s="33"/>
      <c r="C54" s="26">
        <v>170000</v>
      </c>
      <c r="D54" s="25"/>
      <c r="E54" s="26">
        <v>166897012</v>
      </c>
      <c r="F54" s="25"/>
      <c r="G54" s="26">
        <v>173695261</v>
      </c>
      <c r="H54" s="25"/>
      <c r="I54" s="26">
        <v>-6798249</v>
      </c>
      <c r="J54" s="25"/>
      <c r="K54" s="26">
        <v>170000</v>
      </c>
      <c r="L54" s="25"/>
      <c r="M54" s="26">
        <v>166897012</v>
      </c>
      <c r="N54" s="25"/>
      <c r="O54" s="26">
        <v>134248000</v>
      </c>
      <c r="P54" s="25"/>
      <c r="Q54" s="26">
        <v>-32649012</v>
      </c>
      <c r="S54" s="54"/>
      <c r="T54" s="54"/>
    </row>
    <row r="55" spans="1:31" ht="21.75" customHeight="1" x14ac:dyDescent="0.2">
      <c r="A55" s="29" t="s">
        <v>223</v>
      </c>
      <c r="B55" s="33"/>
      <c r="C55" s="26">
        <v>3600000</v>
      </c>
      <c r="D55" s="25"/>
      <c r="E55" s="26">
        <v>701819235</v>
      </c>
      <c r="F55" s="25"/>
      <c r="G55" s="26">
        <v>656638470</v>
      </c>
      <c r="H55" s="25"/>
      <c r="I55" s="26">
        <v>45180765</v>
      </c>
      <c r="J55" s="25"/>
      <c r="K55" s="26">
        <v>3600000</v>
      </c>
      <c r="L55" s="25"/>
      <c r="M55" s="26">
        <v>701819235</v>
      </c>
      <c r="N55" s="25"/>
      <c r="O55" s="26">
        <v>747000000</v>
      </c>
      <c r="P55" s="25"/>
      <c r="Q55" s="26">
        <v>45180765</v>
      </c>
      <c r="S55" s="54"/>
      <c r="T55" s="54"/>
    </row>
    <row r="56" spans="1:31" ht="21.75" customHeight="1" x14ac:dyDescent="0.2">
      <c r="A56" s="29" t="s">
        <v>222</v>
      </c>
      <c r="B56" s="33"/>
      <c r="C56" s="26">
        <v>1350000</v>
      </c>
      <c r="D56" s="25"/>
      <c r="E56" s="26">
        <v>379252317</v>
      </c>
      <c r="F56" s="25"/>
      <c r="G56" s="26">
        <v>185104635</v>
      </c>
      <c r="H56" s="25"/>
      <c r="I56" s="26">
        <v>194147682</v>
      </c>
      <c r="J56" s="25"/>
      <c r="K56" s="26">
        <v>1350000</v>
      </c>
      <c r="L56" s="25"/>
      <c r="M56" s="26">
        <v>379252317</v>
      </c>
      <c r="N56" s="25"/>
      <c r="O56" s="26">
        <v>573399999</v>
      </c>
      <c r="P56" s="25"/>
      <c r="Q56" s="26">
        <v>194147682</v>
      </c>
      <c r="S56" s="54"/>
      <c r="T56" s="54"/>
    </row>
    <row r="57" spans="1:31" ht="21.75" customHeight="1" x14ac:dyDescent="0.2">
      <c r="A57" s="29" t="s">
        <v>221</v>
      </c>
      <c r="B57" s="33"/>
      <c r="C57" s="26">
        <v>4000000</v>
      </c>
      <c r="D57" s="25"/>
      <c r="E57" s="26">
        <v>247936140</v>
      </c>
      <c r="F57" s="25"/>
      <c r="G57" s="26">
        <v>117872280</v>
      </c>
      <c r="H57" s="25"/>
      <c r="I57" s="26">
        <v>130063860</v>
      </c>
      <c r="J57" s="25"/>
      <c r="K57" s="26">
        <v>4000000</v>
      </c>
      <c r="L57" s="25"/>
      <c r="M57" s="26">
        <v>247936140</v>
      </c>
      <c r="N57" s="25"/>
      <c r="O57" s="26">
        <v>378000000</v>
      </c>
      <c r="P57" s="25"/>
      <c r="Q57" s="26">
        <v>130063860</v>
      </c>
      <c r="S57" s="54"/>
      <c r="T57" s="54"/>
    </row>
    <row r="58" spans="1:31" ht="21.75" customHeight="1" x14ac:dyDescent="0.2">
      <c r="A58" s="29" t="s">
        <v>97</v>
      </c>
      <c r="B58" s="33"/>
      <c r="C58" s="26">
        <v>437000</v>
      </c>
      <c r="D58" s="25"/>
      <c r="E58" s="26">
        <v>212764199</v>
      </c>
      <c r="F58" s="25"/>
      <c r="G58" s="26">
        <v>-13106623</v>
      </c>
      <c r="H58" s="25"/>
      <c r="I58" s="26">
        <v>225870822</v>
      </c>
      <c r="J58" s="25"/>
      <c r="K58" s="26">
        <v>437000</v>
      </c>
      <c r="L58" s="25"/>
      <c r="M58" s="26">
        <v>212764199</v>
      </c>
      <c r="N58" s="25"/>
      <c r="O58" s="26">
        <v>199708999</v>
      </c>
      <c r="P58" s="25"/>
      <c r="Q58" s="26">
        <v>-13055200</v>
      </c>
      <c r="S58" s="54"/>
      <c r="T58" s="54"/>
    </row>
    <row r="59" spans="1:31" ht="21.75" customHeight="1" x14ac:dyDescent="0.2">
      <c r="A59" s="29" t="s">
        <v>88</v>
      </c>
      <c r="B59" s="33"/>
      <c r="C59" s="26">
        <v>7000</v>
      </c>
      <c r="D59" s="25"/>
      <c r="E59" s="26">
        <v>5843494</v>
      </c>
      <c r="F59" s="25"/>
      <c r="G59" s="26">
        <v>3296151</v>
      </c>
      <c r="H59" s="25"/>
      <c r="I59" s="26">
        <v>2547343</v>
      </c>
      <c r="J59" s="25"/>
      <c r="K59" s="26">
        <v>7000</v>
      </c>
      <c r="L59" s="25"/>
      <c r="M59" s="26">
        <v>5843494</v>
      </c>
      <c r="N59" s="25"/>
      <c r="O59" s="26">
        <v>3149999</v>
      </c>
      <c r="P59" s="25"/>
      <c r="Q59" s="26">
        <v>-2693495</v>
      </c>
      <c r="S59" s="54"/>
      <c r="T59" s="54"/>
    </row>
    <row r="60" spans="1:31" ht="21.75" customHeight="1" x14ac:dyDescent="0.2">
      <c r="A60" s="29" t="s">
        <v>93</v>
      </c>
      <c r="B60" s="33"/>
      <c r="C60" s="26">
        <v>14787000</v>
      </c>
      <c r="D60" s="25"/>
      <c r="E60" s="26">
        <v>118265538</v>
      </c>
      <c r="F60" s="25"/>
      <c r="G60" s="26">
        <v>-1596465148</v>
      </c>
      <c r="H60" s="25"/>
      <c r="I60" s="26">
        <v>1714730686</v>
      </c>
      <c r="J60" s="25"/>
      <c r="K60" s="26">
        <v>14787000</v>
      </c>
      <c r="L60" s="25"/>
      <c r="M60" s="26">
        <v>118265538</v>
      </c>
      <c r="N60" s="25"/>
      <c r="O60" s="26">
        <v>1876216000</v>
      </c>
      <c r="P60" s="25"/>
      <c r="Q60" s="26">
        <v>1757950462</v>
      </c>
      <c r="S60" s="54"/>
      <c r="T60" s="54"/>
    </row>
    <row r="61" spans="1:31" ht="21.75" customHeight="1" x14ac:dyDescent="0.2">
      <c r="A61" s="29" t="s">
        <v>120</v>
      </c>
      <c r="B61" s="33"/>
      <c r="C61" s="26">
        <v>1097000</v>
      </c>
      <c r="D61" s="25"/>
      <c r="E61" s="26">
        <v>300500601</v>
      </c>
      <c r="F61" s="25"/>
      <c r="G61" s="26">
        <v>104188165</v>
      </c>
      <c r="H61" s="25"/>
      <c r="I61" s="26">
        <v>196312436</v>
      </c>
      <c r="J61" s="25"/>
      <c r="K61" s="26">
        <v>1097000</v>
      </c>
      <c r="L61" s="25"/>
      <c r="M61" s="26">
        <v>300500601</v>
      </c>
      <c r="N61" s="25"/>
      <c r="O61" s="26">
        <v>197460000</v>
      </c>
      <c r="P61" s="25"/>
      <c r="Q61" s="26">
        <v>-103040601</v>
      </c>
      <c r="S61" s="54"/>
      <c r="T61" s="54"/>
    </row>
    <row r="62" spans="1:31" ht="21.75" customHeight="1" x14ac:dyDescent="0.2">
      <c r="A62" s="29" t="s">
        <v>225</v>
      </c>
      <c r="B62" s="33"/>
      <c r="C62" s="26">
        <v>1005000</v>
      </c>
      <c r="D62" s="25"/>
      <c r="E62" s="26">
        <v>1508116559</v>
      </c>
      <c r="F62" s="25"/>
      <c r="G62" s="26">
        <v>1508733118</v>
      </c>
      <c r="H62" s="25"/>
      <c r="I62" s="26">
        <v>-616559</v>
      </c>
      <c r="J62" s="25"/>
      <c r="K62" s="26">
        <v>1005000</v>
      </c>
      <c r="L62" s="25"/>
      <c r="M62" s="26">
        <v>1508116559</v>
      </c>
      <c r="N62" s="25"/>
      <c r="O62" s="26">
        <v>1507500000</v>
      </c>
      <c r="P62" s="25"/>
      <c r="Q62" s="26">
        <v>-616559</v>
      </c>
      <c r="S62" s="54"/>
      <c r="T62" s="54"/>
    </row>
    <row r="63" spans="1:31" ht="21.75" customHeight="1" x14ac:dyDescent="0.2">
      <c r="A63" s="29" t="s">
        <v>114</v>
      </c>
      <c r="B63" s="33"/>
      <c r="C63" s="26">
        <v>5602000</v>
      </c>
      <c r="D63" s="25"/>
      <c r="E63" s="26">
        <v>4525250447</v>
      </c>
      <c r="F63" s="25"/>
      <c r="G63" s="26">
        <v>3553639331</v>
      </c>
      <c r="H63" s="25"/>
      <c r="I63" s="26">
        <v>971611116</v>
      </c>
      <c r="J63" s="25"/>
      <c r="K63" s="26">
        <v>5602000</v>
      </c>
      <c r="L63" s="25"/>
      <c r="M63" s="26">
        <v>4525250447</v>
      </c>
      <c r="N63" s="25"/>
      <c r="O63" s="26">
        <v>5242372999</v>
      </c>
      <c r="P63" s="25"/>
      <c r="Q63" s="26">
        <v>717122552</v>
      </c>
      <c r="S63" s="54"/>
      <c r="T63" s="54"/>
    </row>
    <row r="64" spans="1:31" ht="21.75" customHeight="1" x14ac:dyDescent="0.2">
      <c r="A64" s="29" t="s">
        <v>119</v>
      </c>
      <c r="B64" s="33"/>
      <c r="C64" s="26">
        <v>1000</v>
      </c>
      <c r="D64" s="25"/>
      <c r="E64" s="26">
        <v>720814</v>
      </c>
      <c r="F64" s="25"/>
      <c r="G64" s="26">
        <v>654830</v>
      </c>
      <c r="H64" s="25"/>
      <c r="I64" s="26">
        <v>65984</v>
      </c>
      <c r="J64" s="25"/>
      <c r="K64" s="26">
        <v>1000</v>
      </c>
      <c r="L64" s="25"/>
      <c r="M64" s="26">
        <v>720814</v>
      </c>
      <c r="N64" s="25"/>
      <c r="O64" s="26">
        <v>350000</v>
      </c>
      <c r="P64" s="25"/>
      <c r="Q64" s="26">
        <v>-370814</v>
      </c>
      <c r="S64" s="54"/>
      <c r="T64" s="54"/>
    </row>
    <row r="65" spans="1:20" ht="21.75" customHeight="1" x14ac:dyDescent="0.2">
      <c r="A65" s="29" t="s">
        <v>227</v>
      </c>
      <c r="B65" s="33"/>
      <c r="C65" s="26">
        <v>2000000</v>
      </c>
      <c r="D65" s="25"/>
      <c r="E65" s="26">
        <v>1199691000</v>
      </c>
      <c r="F65" s="25"/>
      <c r="G65" s="26">
        <v>1198382000</v>
      </c>
      <c r="H65" s="25"/>
      <c r="I65" s="26">
        <v>1309000</v>
      </c>
      <c r="J65" s="25"/>
      <c r="K65" s="26">
        <v>2000000</v>
      </c>
      <c r="L65" s="25"/>
      <c r="M65" s="26">
        <v>1199691000</v>
      </c>
      <c r="N65" s="25"/>
      <c r="O65" s="26">
        <v>1201000000</v>
      </c>
      <c r="P65" s="25"/>
      <c r="Q65" s="26">
        <v>1309000</v>
      </c>
      <c r="S65" s="54"/>
      <c r="T65" s="54"/>
    </row>
    <row r="66" spans="1:20" ht="21.75" customHeight="1" x14ac:dyDescent="0.2">
      <c r="A66" s="29" t="s">
        <v>106</v>
      </c>
      <c r="B66" s="33"/>
      <c r="C66" s="26">
        <v>1089862</v>
      </c>
      <c r="D66" s="25"/>
      <c r="E66" s="26">
        <v>503386588</v>
      </c>
      <c r="F66" s="25"/>
      <c r="G66" s="26">
        <v>826519603</v>
      </c>
      <c r="H66" s="25"/>
      <c r="I66" s="26">
        <v>-323133015</v>
      </c>
      <c r="J66" s="25"/>
      <c r="K66" s="26">
        <v>1089862</v>
      </c>
      <c r="L66" s="25"/>
      <c r="M66" s="26">
        <v>503386588</v>
      </c>
      <c r="N66" s="25"/>
      <c r="O66" s="26">
        <v>57000000</v>
      </c>
      <c r="P66" s="25"/>
      <c r="Q66" s="26">
        <v>-446386588</v>
      </c>
      <c r="S66" s="54"/>
      <c r="T66" s="54"/>
    </row>
    <row r="67" spans="1:20" ht="21.75" customHeight="1" x14ac:dyDescent="0.2">
      <c r="A67" s="29" t="s">
        <v>122</v>
      </c>
      <c r="B67" s="33"/>
      <c r="C67" s="26">
        <v>7150000</v>
      </c>
      <c r="D67" s="25"/>
      <c r="E67" s="26">
        <v>35740794</v>
      </c>
      <c r="F67" s="25"/>
      <c r="G67" s="26">
        <v>-561262195</v>
      </c>
      <c r="H67" s="25"/>
      <c r="I67" s="26">
        <v>597002989</v>
      </c>
      <c r="J67" s="25"/>
      <c r="K67" s="26">
        <v>7150000</v>
      </c>
      <c r="L67" s="25"/>
      <c r="M67" s="26">
        <v>35740794</v>
      </c>
      <c r="N67" s="25"/>
      <c r="O67" s="26">
        <v>633768000</v>
      </c>
      <c r="P67" s="25"/>
      <c r="Q67" s="26">
        <v>598027206</v>
      </c>
      <c r="S67" s="54"/>
      <c r="T67" s="54"/>
    </row>
    <row r="68" spans="1:20" ht="21.75" customHeight="1" x14ac:dyDescent="0.2">
      <c r="A68" s="29" t="s">
        <v>115</v>
      </c>
      <c r="B68" s="33"/>
      <c r="C68" s="26">
        <v>16171000</v>
      </c>
      <c r="D68" s="25"/>
      <c r="E68" s="26">
        <v>19529537848</v>
      </c>
      <c r="F68" s="25"/>
      <c r="G68" s="26">
        <v>15028002752</v>
      </c>
      <c r="H68" s="25"/>
      <c r="I68" s="26">
        <v>4501535096</v>
      </c>
      <c r="J68" s="25"/>
      <c r="K68" s="26">
        <v>16171000</v>
      </c>
      <c r="L68" s="25"/>
      <c r="M68" s="26">
        <v>19529537848</v>
      </c>
      <c r="N68" s="25"/>
      <c r="O68" s="26">
        <v>3842989959</v>
      </c>
      <c r="P68" s="25"/>
      <c r="Q68" s="26">
        <v>-15686547889</v>
      </c>
      <c r="S68" s="54"/>
      <c r="T68" s="54"/>
    </row>
    <row r="69" spans="1:20" ht="21.75" customHeight="1" x14ac:dyDescent="0.2">
      <c r="A69" s="29" t="s">
        <v>118</v>
      </c>
      <c r="B69" s="33"/>
      <c r="C69" s="26">
        <v>181643</v>
      </c>
      <c r="D69" s="25"/>
      <c r="E69" s="26">
        <v>127117358</v>
      </c>
      <c r="F69" s="25"/>
      <c r="G69" s="26">
        <v>214295003</v>
      </c>
      <c r="H69" s="25"/>
      <c r="I69" s="26">
        <v>-87177645</v>
      </c>
      <c r="J69" s="25"/>
      <c r="K69" s="26">
        <v>181643</v>
      </c>
      <c r="L69" s="25"/>
      <c r="M69" s="26">
        <v>127117358</v>
      </c>
      <c r="N69" s="25"/>
      <c r="O69" s="26">
        <v>12900000</v>
      </c>
      <c r="P69" s="25"/>
      <c r="Q69" s="26">
        <v>-114217358</v>
      </c>
      <c r="S69" s="54"/>
      <c r="T69" s="54"/>
    </row>
    <row r="70" spans="1:20" ht="21.75" customHeight="1" x14ac:dyDescent="0.2">
      <c r="A70" s="29" t="s">
        <v>110</v>
      </c>
      <c r="B70" s="33"/>
      <c r="C70" s="26">
        <v>115995000</v>
      </c>
      <c r="D70" s="25"/>
      <c r="E70" s="26">
        <v>36529016355</v>
      </c>
      <c r="F70" s="25"/>
      <c r="G70" s="26">
        <v>23888817045</v>
      </c>
      <c r="H70" s="25"/>
      <c r="I70" s="26">
        <v>12640199310</v>
      </c>
      <c r="J70" s="25"/>
      <c r="K70" s="26">
        <v>115995000</v>
      </c>
      <c r="L70" s="25"/>
      <c r="M70" s="26">
        <v>36529016355</v>
      </c>
      <c r="N70" s="25"/>
      <c r="O70" s="26">
        <v>8424681332</v>
      </c>
      <c r="P70" s="25"/>
      <c r="Q70" s="26">
        <v>-28104335023</v>
      </c>
      <c r="S70" s="54"/>
      <c r="T70" s="54"/>
    </row>
    <row r="71" spans="1:20" ht="21.75" customHeight="1" x14ac:dyDescent="0.2">
      <c r="A71" s="29" t="s">
        <v>108</v>
      </c>
      <c r="B71" s="33"/>
      <c r="C71" s="26">
        <v>50000</v>
      </c>
      <c r="D71" s="25"/>
      <c r="E71" s="26">
        <v>52036597</v>
      </c>
      <c r="F71" s="25"/>
      <c r="G71" s="26">
        <v>41939198</v>
      </c>
      <c r="H71" s="25"/>
      <c r="I71" s="26">
        <v>10097399</v>
      </c>
      <c r="J71" s="25"/>
      <c r="K71" s="26">
        <v>50000</v>
      </c>
      <c r="L71" s="25"/>
      <c r="M71" s="26">
        <v>52036597</v>
      </c>
      <c r="N71" s="25"/>
      <c r="O71" s="26">
        <v>30640000</v>
      </c>
      <c r="P71" s="25"/>
      <c r="Q71" s="26">
        <v>-21396597</v>
      </c>
      <c r="S71" s="54"/>
      <c r="T71" s="54"/>
    </row>
    <row r="72" spans="1:20" ht="21.75" customHeight="1" x14ac:dyDescent="0.2">
      <c r="A72" s="29" t="s">
        <v>131</v>
      </c>
      <c r="B72" s="33"/>
      <c r="C72" s="26">
        <v>27604000</v>
      </c>
      <c r="D72" s="25"/>
      <c r="E72" s="26">
        <v>1324650814</v>
      </c>
      <c r="F72" s="25"/>
      <c r="G72" s="26">
        <v>-10135335972</v>
      </c>
      <c r="H72" s="25"/>
      <c r="I72" s="26">
        <v>11459986786</v>
      </c>
      <c r="J72" s="25"/>
      <c r="K72" s="26">
        <v>27604000</v>
      </c>
      <c r="L72" s="25"/>
      <c r="M72" s="26">
        <v>1324650814</v>
      </c>
      <c r="N72" s="25"/>
      <c r="O72" s="26">
        <v>6362416705</v>
      </c>
      <c r="P72" s="25"/>
      <c r="Q72" s="26">
        <v>5037765891</v>
      </c>
      <c r="S72" s="54"/>
      <c r="T72" s="54"/>
    </row>
    <row r="73" spans="1:20" ht="21.75" customHeight="1" x14ac:dyDescent="0.2">
      <c r="A73" s="29" t="s">
        <v>136</v>
      </c>
      <c r="B73" s="33"/>
      <c r="C73" s="26">
        <v>16376000</v>
      </c>
      <c r="D73" s="25"/>
      <c r="E73" s="26">
        <v>13490349340</v>
      </c>
      <c r="F73" s="25"/>
      <c r="G73" s="26">
        <v>10554544339</v>
      </c>
      <c r="H73" s="25"/>
      <c r="I73" s="26">
        <v>2935805001</v>
      </c>
      <c r="J73" s="25"/>
      <c r="K73" s="26">
        <v>16376000</v>
      </c>
      <c r="L73" s="25"/>
      <c r="M73" s="26">
        <v>13490349340</v>
      </c>
      <c r="N73" s="25"/>
      <c r="O73" s="26">
        <v>12866668000</v>
      </c>
      <c r="P73" s="25"/>
      <c r="Q73" s="26">
        <v>-623681340</v>
      </c>
      <c r="S73" s="54"/>
      <c r="T73" s="54"/>
    </row>
    <row r="74" spans="1:20" ht="21.75" customHeight="1" x14ac:dyDescent="0.2">
      <c r="A74" s="29" t="s">
        <v>132</v>
      </c>
      <c r="B74" s="33"/>
      <c r="C74" s="26">
        <v>20183000</v>
      </c>
      <c r="D74" s="25"/>
      <c r="E74" s="26">
        <v>4176805195</v>
      </c>
      <c r="F74" s="25"/>
      <c r="G74" s="26">
        <v>-3368148842</v>
      </c>
      <c r="H74" s="25"/>
      <c r="I74" s="26">
        <v>7544954037</v>
      </c>
      <c r="J74" s="25"/>
      <c r="K74" s="26">
        <v>20183000</v>
      </c>
      <c r="L74" s="25"/>
      <c r="M74" s="26">
        <v>4176805195</v>
      </c>
      <c r="N74" s="25"/>
      <c r="O74" s="26">
        <v>5251284117</v>
      </c>
      <c r="P74" s="25"/>
      <c r="Q74" s="26">
        <v>1074478922</v>
      </c>
      <c r="S74" s="54"/>
      <c r="T74" s="54"/>
    </row>
    <row r="75" spans="1:20" ht="21.75" customHeight="1" x14ac:dyDescent="0.2">
      <c r="A75" s="29" t="s">
        <v>229</v>
      </c>
      <c r="B75" s="33"/>
      <c r="C75" s="26">
        <v>6984000</v>
      </c>
      <c r="D75" s="25"/>
      <c r="E75" s="26">
        <v>586504936</v>
      </c>
      <c r="F75" s="25"/>
      <c r="G75" s="26">
        <v>475615872</v>
      </c>
      <c r="H75" s="25"/>
      <c r="I75" s="26">
        <v>110889064</v>
      </c>
      <c r="J75" s="25"/>
      <c r="K75" s="26">
        <v>6984000</v>
      </c>
      <c r="L75" s="25"/>
      <c r="M75" s="26">
        <v>586504936</v>
      </c>
      <c r="N75" s="25"/>
      <c r="O75" s="26">
        <v>697394000</v>
      </c>
      <c r="P75" s="25"/>
      <c r="Q75" s="26">
        <v>110889064</v>
      </c>
      <c r="S75" s="54"/>
      <c r="T75" s="54"/>
    </row>
    <row r="76" spans="1:20" ht="21.75" customHeight="1" x14ac:dyDescent="0.2">
      <c r="A76" s="29" t="s">
        <v>123</v>
      </c>
      <c r="B76" s="33"/>
      <c r="C76" s="26">
        <v>767000</v>
      </c>
      <c r="D76" s="25"/>
      <c r="E76" s="26">
        <v>153360499</v>
      </c>
      <c r="F76" s="25"/>
      <c r="G76" s="26">
        <v>69779027</v>
      </c>
      <c r="H76" s="25"/>
      <c r="I76" s="26">
        <v>83581472</v>
      </c>
      <c r="J76" s="25"/>
      <c r="K76" s="26">
        <v>767000</v>
      </c>
      <c r="L76" s="25"/>
      <c r="M76" s="26">
        <v>153360499</v>
      </c>
      <c r="N76" s="25"/>
      <c r="O76" s="26">
        <v>306800000</v>
      </c>
      <c r="P76" s="25"/>
      <c r="Q76" s="26">
        <v>153439501</v>
      </c>
      <c r="S76" s="54"/>
      <c r="T76" s="54"/>
    </row>
    <row r="77" spans="1:20" ht="21.75" customHeight="1" x14ac:dyDescent="0.2">
      <c r="A77" s="29" t="s">
        <v>126</v>
      </c>
      <c r="B77" s="33"/>
      <c r="C77" s="26">
        <v>3792000</v>
      </c>
      <c r="D77" s="25"/>
      <c r="E77" s="26">
        <v>2380762795</v>
      </c>
      <c r="F77" s="25"/>
      <c r="G77" s="26">
        <v>1900925657</v>
      </c>
      <c r="H77" s="25"/>
      <c r="I77" s="26">
        <v>479837138</v>
      </c>
      <c r="J77" s="25"/>
      <c r="K77" s="26">
        <v>3792000</v>
      </c>
      <c r="L77" s="25"/>
      <c r="M77" s="26">
        <v>2380762795</v>
      </c>
      <c r="N77" s="25"/>
      <c r="O77" s="26">
        <v>2835548999</v>
      </c>
      <c r="P77" s="25"/>
      <c r="Q77" s="26">
        <v>454786204</v>
      </c>
      <c r="S77" s="54"/>
      <c r="T77" s="54"/>
    </row>
    <row r="78" spans="1:20" ht="21.75" customHeight="1" x14ac:dyDescent="0.2">
      <c r="A78" s="29" t="s">
        <v>134</v>
      </c>
      <c r="B78" s="33"/>
      <c r="C78" s="26">
        <v>650000</v>
      </c>
      <c r="D78" s="25"/>
      <c r="E78" s="26">
        <v>617340993</v>
      </c>
      <c r="F78" s="25"/>
      <c r="G78" s="26">
        <v>389899574</v>
      </c>
      <c r="H78" s="25"/>
      <c r="I78" s="26">
        <v>227441419</v>
      </c>
      <c r="J78" s="25"/>
      <c r="K78" s="26">
        <v>650000</v>
      </c>
      <c r="L78" s="25"/>
      <c r="M78" s="26">
        <v>617340993</v>
      </c>
      <c r="N78" s="25"/>
      <c r="O78" s="26">
        <v>97499999</v>
      </c>
      <c r="P78" s="25"/>
      <c r="Q78" s="26">
        <v>-519840994</v>
      </c>
      <c r="S78" s="54"/>
      <c r="T78" s="54"/>
    </row>
    <row r="79" spans="1:20" ht="21.75" customHeight="1" x14ac:dyDescent="0.2">
      <c r="A79" s="29" t="s">
        <v>129</v>
      </c>
      <c r="B79" s="33"/>
      <c r="C79" s="26">
        <v>67611000</v>
      </c>
      <c r="D79" s="25"/>
      <c r="E79" s="26">
        <v>43462678477</v>
      </c>
      <c r="F79" s="25"/>
      <c r="G79" s="26">
        <v>29326144069</v>
      </c>
      <c r="H79" s="25"/>
      <c r="I79" s="26">
        <v>14136534408</v>
      </c>
      <c r="J79" s="25"/>
      <c r="K79" s="26">
        <v>67611000</v>
      </c>
      <c r="L79" s="25"/>
      <c r="M79" s="26">
        <v>43462678477</v>
      </c>
      <c r="N79" s="25"/>
      <c r="O79" s="26">
        <v>9025155243</v>
      </c>
      <c r="P79" s="25"/>
      <c r="Q79" s="26">
        <v>-34437523234</v>
      </c>
      <c r="S79" s="54"/>
      <c r="T79" s="54"/>
    </row>
    <row r="80" spans="1:20" ht="21.75" customHeight="1" x14ac:dyDescent="0.2">
      <c r="A80" s="29" t="s">
        <v>130</v>
      </c>
      <c r="B80" s="33"/>
      <c r="C80" s="26">
        <v>9665000</v>
      </c>
      <c r="D80" s="25"/>
      <c r="E80" s="26">
        <v>2889090867</v>
      </c>
      <c r="F80" s="25"/>
      <c r="G80" s="26">
        <v>-890655087</v>
      </c>
      <c r="H80" s="25"/>
      <c r="I80" s="26">
        <v>3779745954</v>
      </c>
      <c r="J80" s="25"/>
      <c r="K80" s="26">
        <v>9665000</v>
      </c>
      <c r="L80" s="25"/>
      <c r="M80" s="26">
        <v>2889090867</v>
      </c>
      <c r="N80" s="25"/>
      <c r="O80" s="26">
        <v>7741149999</v>
      </c>
      <c r="P80" s="25"/>
      <c r="Q80" s="26">
        <v>4852059132</v>
      </c>
      <c r="S80" s="54"/>
      <c r="T80" s="54"/>
    </row>
    <row r="81" spans="1:20" ht="21.75" customHeight="1" x14ac:dyDescent="0.2">
      <c r="A81" s="29" t="s">
        <v>140</v>
      </c>
      <c r="B81" s="33"/>
      <c r="C81" s="26">
        <v>22316747</v>
      </c>
      <c r="D81" s="25"/>
      <c r="E81" s="26">
        <v>8054271157</v>
      </c>
      <c r="F81" s="25"/>
      <c r="G81" s="26">
        <v>12779893661</v>
      </c>
      <c r="H81" s="25"/>
      <c r="I81" s="26">
        <v>-4725622504</v>
      </c>
      <c r="J81" s="25"/>
      <c r="K81" s="26">
        <v>22316747</v>
      </c>
      <c r="L81" s="25"/>
      <c r="M81" s="26">
        <v>8054271157</v>
      </c>
      <c r="N81" s="25"/>
      <c r="O81" s="26">
        <v>639863000</v>
      </c>
      <c r="P81" s="25"/>
      <c r="Q81" s="26">
        <v>-7414408157</v>
      </c>
      <c r="S81" s="54"/>
      <c r="T81" s="54"/>
    </row>
    <row r="82" spans="1:20" ht="21.75" customHeight="1" x14ac:dyDescent="0.2">
      <c r="A82" s="29" t="s">
        <v>138</v>
      </c>
      <c r="B82" s="33"/>
      <c r="C82" s="26">
        <v>150000</v>
      </c>
      <c r="D82" s="25"/>
      <c r="E82" s="26">
        <v>177404306</v>
      </c>
      <c r="F82" s="25"/>
      <c r="G82" s="26">
        <v>182502992</v>
      </c>
      <c r="H82" s="25"/>
      <c r="I82" s="26">
        <v>-5098686</v>
      </c>
      <c r="J82" s="25"/>
      <c r="K82" s="26">
        <v>150000</v>
      </c>
      <c r="L82" s="25"/>
      <c r="M82" s="26">
        <v>177404306</v>
      </c>
      <c r="N82" s="25"/>
      <c r="O82" s="26">
        <v>37500000</v>
      </c>
      <c r="P82" s="25"/>
      <c r="Q82" s="26">
        <v>-139904306</v>
      </c>
      <c r="S82" s="54"/>
      <c r="T82" s="54"/>
    </row>
    <row r="83" spans="1:20" ht="21.75" customHeight="1" x14ac:dyDescent="0.2">
      <c r="A83" s="29" t="s">
        <v>228</v>
      </c>
      <c r="B83" s="33"/>
      <c r="C83" s="26">
        <v>3370000</v>
      </c>
      <c r="D83" s="25"/>
      <c r="E83" s="26">
        <v>562645081</v>
      </c>
      <c r="F83" s="25"/>
      <c r="G83" s="26">
        <v>501840162</v>
      </c>
      <c r="H83" s="25"/>
      <c r="I83" s="26">
        <v>60804919</v>
      </c>
      <c r="J83" s="25"/>
      <c r="K83" s="26">
        <v>3370000</v>
      </c>
      <c r="L83" s="25"/>
      <c r="M83" s="26">
        <v>562645081</v>
      </c>
      <c r="N83" s="25"/>
      <c r="O83" s="26">
        <v>623450000</v>
      </c>
      <c r="P83" s="25"/>
      <c r="Q83" s="26">
        <v>60804919</v>
      </c>
      <c r="S83" s="54"/>
      <c r="T83" s="54"/>
    </row>
    <row r="84" spans="1:20" ht="21.75" customHeight="1" x14ac:dyDescent="0.2">
      <c r="A84" s="29" t="s">
        <v>133</v>
      </c>
      <c r="B84" s="33"/>
      <c r="C84" s="26">
        <v>24104000</v>
      </c>
      <c r="D84" s="25"/>
      <c r="E84" s="26">
        <v>5012340989</v>
      </c>
      <c r="F84" s="25"/>
      <c r="G84" s="26">
        <v>727848298</v>
      </c>
      <c r="H84" s="25"/>
      <c r="I84" s="26">
        <v>4284492691</v>
      </c>
      <c r="J84" s="25"/>
      <c r="K84" s="26">
        <v>24104000</v>
      </c>
      <c r="L84" s="25"/>
      <c r="M84" s="26">
        <v>5012340989</v>
      </c>
      <c r="N84" s="25"/>
      <c r="O84" s="26">
        <v>9628585737</v>
      </c>
      <c r="P84" s="25"/>
      <c r="Q84" s="26">
        <v>4616244748</v>
      </c>
      <c r="S84" s="54"/>
      <c r="T84" s="54"/>
    </row>
    <row r="85" spans="1:20" ht="21.75" customHeight="1" x14ac:dyDescent="0.2">
      <c r="A85" s="29" t="s">
        <v>230</v>
      </c>
      <c r="B85" s="33"/>
      <c r="C85" s="26">
        <v>11076634</v>
      </c>
      <c r="D85" s="25"/>
      <c r="E85" s="26">
        <v>2801666786</v>
      </c>
      <c r="F85" s="25"/>
      <c r="G85" s="26">
        <v>4418678572</v>
      </c>
      <c r="H85" s="25"/>
      <c r="I85" s="26">
        <v>-1617011786</v>
      </c>
      <c r="J85" s="25"/>
      <c r="K85" s="26">
        <v>11076634</v>
      </c>
      <c r="L85" s="25"/>
      <c r="M85" s="26">
        <v>2801666786</v>
      </c>
      <c r="N85" s="25"/>
      <c r="O85" s="26">
        <v>1184655000</v>
      </c>
      <c r="P85" s="25"/>
      <c r="Q85" s="26">
        <v>-1617011786</v>
      </c>
      <c r="S85" s="54"/>
      <c r="T85" s="54"/>
    </row>
    <row r="86" spans="1:20" ht="21.75" customHeight="1" x14ac:dyDescent="0.2">
      <c r="A86" s="29" t="s">
        <v>141</v>
      </c>
      <c r="B86" s="33"/>
      <c r="C86" s="26">
        <v>16943000</v>
      </c>
      <c r="D86" s="25"/>
      <c r="E86" s="26">
        <v>3997518373</v>
      </c>
      <c r="F86" s="25"/>
      <c r="G86" s="26">
        <v>2390665646</v>
      </c>
      <c r="H86" s="25"/>
      <c r="I86" s="26">
        <v>1606852727</v>
      </c>
      <c r="J86" s="25"/>
      <c r="K86" s="26">
        <v>16943000</v>
      </c>
      <c r="L86" s="25"/>
      <c r="M86" s="26">
        <v>3997518373</v>
      </c>
      <c r="N86" s="25"/>
      <c r="O86" s="26">
        <v>5604993000</v>
      </c>
      <c r="P86" s="25"/>
      <c r="Q86" s="26">
        <v>1607474627</v>
      </c>
      <c r="S86" s="54"/>
      <c r="T86" s="54"/>
    </row>
    <row r="87" spans="1:20" ht="21.75" customHeight="1" x14ac:dyDescent="0.2">
      <c r="A87" s="29" t="s">
        <v>152</v>
      </c>
      <c r="B87" s="33"/>
      <c r="C87" s="26">
        <v>1017000</v>
      </c>
      <c r="D87" s="25"/>
      <c r="E87" s="26">
        <v>725951019</v>
      </c>
      <c r="F87" s="25"/>
      <c r="G87" s="26">
        <v>-7117168</v>
      </c>
      <c r="H87" s="25"/>
      <c r="I87" s="26">
        <v>733068187</v>
      </c>
      <c r="J87" s="25"/>
      <c r="K87" s="26">
        <v>1017000</v>
      </c>
      <c r="L87" s="25"/>
      <c r="M87" s="26">
        <v>725951019</v>
      </c>
      <c r="N87" s="25"/>
      <c r="O87" s="26">
        <v>1498780000</v>
      </c>
      <c r="P87" s="25"/>
      <c r="Q87" s="26">
        <v>772828981</v>
      </c>
      <c r="S87" s="54"/>
      <c r="T87" s="54"/>
    </row>
    <row r="88" spans="1:20" ht="21.75" customHeight="1" x14ac:dyDescent="0.2">
      <c r="A88" s="29" t="s">
        <v>231</v>
      </c>
      <c r="B88" s="33"/>
      <c r="C88" s="26">
        <v>4000000</v>
      </c>
      <c r="D88" s="25"/>
      <c r="E88" s="26">
        <v>339912450</v>
      </c>
      <c r="F88" s="25"/>
      <c r="G88" s="26">
        <v>350238900</v>
      </c>
      <c r="H88" s="25"/>
      <c r="I88" s="26">
        <v>-10326450</v>
      </c>
      <c r="J88" s="25"/>
      <c r="K88" s="26">
        <v>4000000</v>
      </c>
      <c r="L88" s="25"/>
      <c r="M88" s="26">
        <v>339912450</v>
      </c>
      <c r="N88" s="25"/>
      <c r="O88" s="26">
        <v>329586000</v>
      </c>
      <c r="P88" s="25"/>
      <c r="Q88" s="26">
        <v>-10326450</v>
      </c>
      <c r="S88" s="54"/>
      <c r="T88" s="54"/>
    </row>
    <row r="89" spans="1:20" ht="21.75" customHeight="1" x14ac:dyDescent="0.2">
      <c r="A89" s="29" t="s">
        <v>143</v>
      </c>
      <c r="B89" s="33"/>
      <c r="C89" s="26">
        <v>45000</v>
      </c>
      <c r="D89" s="25"/>
      <c r="E89" s="26">
        <v>24833603</v>
      </c>
      <c r="F89" s="25"/>
      <c r="G89" s="26">
        <v>24833603</v>
      </c>
      <c r="H89" s="25"/>
      <c r="I89" s="26">
        <v>0</v>
      </c>
      <c r="J89" s="25"/>
      <c r="K89" s="26">
        <v>45000</v>
      </c>
      <c r="L89" s="25"/>
      <c r="M89" s="26">
        <v>24833603</v>
      </c>
      <c r="N89" s="25"/>
      <c r="O89" s="26">
        <v>12149999</v>
      </c>
      <c r="P89" s="25"/>
      <c r="Q89" s="26">
        <v>-12683604</v>
      </c>
      <c r="S89" s="54"/>
      <c r="T89" s="54"/>
    </row>
    <row r="90" spans="1:20" ht="21.75" customHeight="1" x14ac:dyDescent="0.2">
      <c r="A90" s="29" t="s">
        <v>146</v>
      </c>
      <c r="B90" s="33"/>
      <c r="C90" s="26">
        <v>310000</v>
      </c>
      <c r="D90" s="25"/>
      <c r="E90" s="26">
        <v>484715153</v>
      </c>
      <c r="F90" s="25"/>
      <c r="G90" s="26">
        <v>489054035</v>
      </c>
      <c r="H90" s="25"/>
      <c r="I90" s="26">
        <v>-4338882</v>
      </c>
      <c r="J90" s="25"/>
      <c r="K90" s="26">
        <v>310000</v>
      </c>
      <c r="L90" s="25"/>
      <c r="M90" s="26">
        <v>484715153</v>
      </c>
      <c r="N90" s="25"/>
      <c r="O90" s="26">
        <v>216999999</v>
      </c>
      <c r="P90" s="25"/>
      <c r="Q90" s="26">
        <v>-267715154</v>
      </c>
      <c r="S90" s="54"/>
      <c r="T90" s="54"/>
    </row>
    <row r="91" spans="1:20" ht="21.75" customHeight="1" x14ac:dyDescent="0.2">
      <c r="A91" s="29" t="s">
        <v>145</v>
      </c>
      <c r="B91" s="33"/>
      <c r="C91" s="26">
        <v>73566000</v>
      </c>
      <c r="D91" s="25"/>
      <c r="E91" s="26">
        <v>1618035248</v>
      </c>
      <c r="F91" s="25"/>
      <c r="G91" s="26">
        <v>-8103024711</v>
      </c>
      <c r="H91" s="25"/>
      <c r="I91" s="26">
        <v>9721059959</v>
      </c>
      <c r="J91" s="25"/>
      <c r="K91" s="26">
        <v>73566000</v>
      </c>
      <c r="L91" s="25"/>
      <c r="M91" s="26">
        <v>1618035248</v>
      </c>
      <c r="N91" s="25"/>
      <c r="O91" s="26">
        <v>11267428000</v>
      </c>
      <c r="P91" s="25"/>
      <c r="Q91" s="26">
        <v>9649392752</v>
      </c>
      <c r="S91" s="54"/>
      <c r="T91" s="54"/>
    </row>
    <row r="92" spans="1:20" ht="21.75" customHeight="1" x14ac:dyDescent="0.2">
      <c r="A92" s="29" t="s">
        <v>150</v>
      </c>
      <c r="B92" s="33"/>
      <c r="C92" s="26">
        <v>16648000</v>
      </c>
      <c r="D92" s="25"/>
      <c r="E92" s="26">
        <v>10518826704</v>
      </c>
      <c r="F92" s="25"/>
      <c r="G92" s="26">
        <v>7108821919</v>
      </c>
      <c r="H92" s="25"/>
      <c r="I92" s="26">
        <v>3410004785</v>
      </c>
      <c r="J92" s="25"/>
      <c r="K92" s="26">
        <v>16648000</v>
      </c>
      <c r="L92" s="25"/>
      <c r="M92" s="26">
        <v>10518826704</v>
      </c>
      <c r="N92" s="25"/>
      <c r="O92" s="26">
        <v>6753686999</v>
      </c>
      <c r="P92" s="25"/>
      <c r="Q92" s="26">
        <v>-3765139705</v>
      </c>
      <c r="S92" s="54"/>
      <c r="T92" s="54"/>
    </row>
    <row r="93" spans="1:20" ht="21.75" customHeight="1" x14ac:dyDescent="0.2">
      <c r="A93" s="29" t="s">
        <v>147</v>
      </c>
      <c r="B93" s="33"/>
      <c r="C93" s="26">
        <v>5004000</v>
      </c>
      <c r="D93" s="25"/>
      <c r="E93" s="26">
        <v>1170634483</v>
      </c>
      <c r="F93" s="25"/>
      <c r="G93" s="26">
        <v>-1160629063</v>
      </c>
      <c r="H93" s="25"/>
      <c r="I93" s="26">
        <v>2331263546</v>
      </c>
      <c r="J93" s="25"/>
      <c r="K93" s="26">
        <v>5004000</v>
      </c>
      <c r="L93" s="25"/>
      <c r="M93" s="26">
        <v>1170634483</v>
      </c>
      <c r="N93" s="25"/>
      <c r="O93" s="26">
        <v>1025800000</v>
      </c>
      <c r="P93" s="25"/>
      <c r="Q93" s="26">
        <v>-144834483</v>
      </c>
      <c r="S93" s="54"/>
      <c r="T93" s="54"/>
    </row>
    <row r="94" spans="1:20" ht="21.75" customHeight="1" x14ac:dyDescent="0.2">
      <c r="A94" s="29" t="s">
        <v>232</v>
      </c>
      <c r="B94" s="33"/>
      <c r="C94" s="26">
        <v>2000000</v>
      </c>
      <c r="D94" s="25"/>
      <c r="E94" s="26">
        <v>221942835</v>
      </c>
      <c r="F94" s="25"/>
      <c r="G94" s="26">
        <v>108885670</v>
      </c>
      <c r="H94" s="25"/>
      <c r="I94" s="26">
        <v>113057165</v>
      </c>
      <c r="J94" s="25"/>
      <c r="K94" s="26">
        <v>2000000</v>
      </c>
      <c r="L94" s="25"/>
      <c r="M94" s="26">
        <v>221942835</v>
      </c>
      <c r="N94" s="25"/>
      <c r="O94" s="26">
        <v>335000000</v>
      </c>
      <c r="P94" s="25"/>
      <c r="Q94" s="26">
        <v>113057165</v>
      </c>
      <c r="S94" s="54"/>
      <c r="T94" s="54"/>
    </row>
    <row r="95" spans="1:20" ht="21.75" customHeight="1" x14ac:dyDescent="0.2">
      <c r="A95" s="29" t="s">
        <v>148</v>
      </c>
      <c r="B95" s="33"/>
      <c r="C95" s="26">
        <v>451000</v>
      </c>
      <c r="D95" s="25"/>
      <c r="E95" s="26">
        <v>578934885</v>
      </c>
      <c r="F95" s="25"/>
      <c r="G95" s="26">
        <v>529337658</v>
      </c>
      <c r="H95" s="25"/>
      <c r="I95" s="26">
        <v>49597227</v>
      </c>
      <c r="J95" s="25"/>
      <c r="K95" s="26">
        <v>451000</v>
      </c>
      <c r="L95" s="25"/>
      <c r="M95" s="26">
        <v>578934885</v>
      </c>
      <c r="N95" s="25"/>
      <c r="O95" s="26">
        <v>428155000</v>
      </c>
      <c r="P95" s="25"/>
      <c r="Q95" s="26">
        <v>-150779885</v>
      </c>
      <c r="S95" s="54"/>
      <c r="T95" s="54"/>
    </row>
    <row r="96" spans="1:20" ht="21.75" customHeight="1" x14ac:dyDescent="0.2">
      <c r="A96" s="29" t="s">
        <v>233</v>
      </c>
      <c r="B96" s="33"/>
      <c r="C96" s="26">
        <v>10000000</v>
      </c>
      <c r="D96" s="25"/>
      <c r="E96" s="26">
        <v>2149446375</v>
      </c>
      <c r="F96" s="25"/>
      <c r="G96" s="26">
        <v>1848892750</v>
      </c>
      <c r="H96" s="25"/>
      <c r="I96" s="26">
        <v>300553625</v>
      </c>
      <c r="J96" s="25"/>
      <c r="K96" s="26">
        <v>10000000</v>
      </c>
      <c r="L96" s="25"/>
      <c r="M96" s="26">
        <v>2149446375</v>
      </c>
      <c r="N96" s="25"/>
      <c r="O96" s="26">
        <v>2450000000</v>
      </c>
      <c r="P96" s="25"/>
      <c r="Q96" s="26">
        <v>300553625</v>
      </c>
      <c r="S96" s="54"/>
      <c r="T96" s="54"/>
    </row>
    <row r="97" spans="1:20" ht="21.75" customHeight="1" x14ac:dyDescent="0.2">
      <c r="A97" s="29" t="s">
        <v>149</v>
      </c>
      <c r="B97" s="33"/>
      <c r="C97" s="26">
        <v>153982000</v>
      </c>
      <c r="D97" s="25"/>
      <c r="E97" s="26">
        <v>7081348083</v>
      </c>
      <c r="F97" s="25"/>
      <c r="G97" s="26">
        <v>-2684979612</v>
      </c>
      <c r="H97" s="25"/>
      <c r="I97" s="26">
        <v>9766327695</v>
      </c>
      <c r="J97" s="25"/>
      <c r="K97" s="26">
        <v>153982000</v>
      </c>
      <c r="L97" s="25"/>
      <c r="M97" s="26">
        <v>7081348083</v>
      </c>
      <c r="N97" s="25"/>
      <c r="O97" s="26">
        <v>18425508846</v>
      </c>
      <c r="P97" s="25"/>
      <c r="Q97" s="26">
        <v>11344160763</v>
      </c>
      <c r="S97" s="54"/>
      <c r="T97" s="54"/>
    </row>
    <row r="98" spans="1:20" ht="21.75" customHeight="1" x14ac:dyDescent="0.2">
      <c r="A98" s="29" t="s">
        <v>237</v>
      </c>
      <c r="B98" s="33"/>
      <c r="C98" s="26">
        <v>2000000</v>
      </c>
      <c r="D98" s="25"/>
      <c r="E98" s="26">
        <v>279927900</v>
      </c>
      <c r="F98" s="25"/>
      <c r="G98" s="26">
        <v>279635800</v>
      </c>
      <c r="H98" s="25"/>
      <c r="I98" s="26">
        <v>292100</v>
      </c>
      <c r="J98" s="25"/>
      <c r="K98" s="26">
        <v>2000000</v>
      </c>
      <c r="L98" s="25"/>
      <c r="M98" s="26">
        <v>279927900</v>
      </c>
      <c r="N98" s="25"/>
      <c r="O98" s="26">
        <v>280220000</v>
      </c>
      <c r="P98" s="25"/>
      <c r="Q98" s="26">
        <v>292100</v>
      </c>
      <c r="S98" s="54"/>
      <c r="T98" s="54"/>
    </row>
    <row r="99" spans="1:20" ht="21.75" customHeight="1" x14ac:dyDescent="0.2">
      <c r="A99" s="29" t="s">
        <v>155</v>
      </c>
      <c r="B99" s="33"/>
      <c r="C99" s="26">
        <v>403000</v>
      </c>
      <c r="D99" s="25"/>
      <c r="E99" s="26">
        <v>162770075</v>
      </c>
      <c r="F99" s="25"/>
      <c r="G99" s="26">
        <v>106767499</v>
      </c>
      <c r="H99" s="25"/>
      <c r="I99" s="26">
        <v>56002576</v>
      </c>
      <c r="J99" s="25"/>
      <c r="K99" s="26">
        <v>403000</v>
      </c>
      <c r="L99" s="25"/>
      <c r="M99" s="26">
        <v>162770075</v>
      </c>
      <c r="N99" s="25"/>
      <c r="O99" s="26">
        <v>40300000</v>
      </c>
      <c r="P99" s="25"/>
      <c r="Q99" s="26">
        <v>-122470075</v>
      </c>
      <c r="S99" s="54"/>
      <c r="T99" s="54"/>
    </row>
    <row r="100" spans="1:20" ht="21.75" customHeight="1" x14ac:dyDescent="0.2">
      <c r="A100" s="29" t="s">
        <v>162</v>
      </c>
      <c r="B100" s="33"/>
      <c r="C100" s="26">
        <v>11000</v>
      </c>
      <c r="D100" s="25"/>
      <c r="E100" s="26">
        <v>17078601</v>
      </c>
      <c r="F100" s="25"/>
      <c r="G100" s="26">
        <v>13911417</v>
      </c>
      <c r="H100" s="25"/>
      <c r="I100" s="26">
        <v>3167184</v>
      </c>
      <c r="J100" s="25"/>
      <c r="K100" s="26">
        <v>11000</v>
      </c>
      <c r="L100" s="25"/>
      <c r="M100" s="26">
        <v>17078601</v>
      </c>
      <c r="N100" s="25"/>
      <c r="O100" s="26">
        <v>3310000</v>
      </c>
      <c r="P100" s="25"/>
      <c r="Q100" s="26">
        <v>-13768601</v>
      </c>
      <c r="S100" s="54"/>
      <c r="T100" s="54"/>
    </row>
    <row r="101" spans="1:20" ht="21.75" customHeight="1" x14ac:dyDescent="0.2">
      <c r="A101" s="29" t="s">
        <v>239</v>
      </c>
      <c r="B101" s="33"/>
      <c r="C101" s="26">
        <v>1880000</v>
      </c>
      <c r="D101" s="25"/>
      <c r="E101" s="26">
        <v>155999819</v>
      </c>
      <c r="F101" s="25"/>
      <c r="G101" s="26">
        <v>-129500362</v>
      </c>
      <c r="H101" s="25"/>
      <c r="I101" s="26">
        <v>285500181</v>
      </c>
      <c r="J101" s="25"/>
      <c r="K101" s="26">
        <v>1880000</v>
      </c>
      <c r="L101" s="25"/>
      <c r="M101" s="26">
        <v>155999819</v>
      </c>
      <c r="N101" s="25"/>
      <c r="O101" s="26">
        <v>441500000</v>
      </c>
      <c r="P101" s="25"/>
      <c r="Q101" s="26">
        <v>285500181</v>
      </c>
      <c r="S101" s="54"/>
      <c r="T101" s="54"/>
    </row>
    <row r="102" spans="1:20" ht="21.75" customHeight="1" x14ac:dyDescent="0.2">
      <c r="A102" s="29" t="s">
        <v>161</v>
      </c>
      <c r="B102" s="33"/>
      <c r="C102" s="26">
        <v>7027000</v>
      </c>
      <c r="D102" s="25"/>
      <c r="E102" s="26">
        <v>1447189252</v>
      </c>
      <c r="F102" s="25"/>
      <c r="G102" s="26">
        <v>463662575</v>
      </c>
      <c r="H102" s="25"/>
      <c r="I102" s="26">
        <v>983526677</v>
      </c>
      <c r="J102" s="25"/>
      <c r="K102" s="26">
        <v>7027000</v>
      </c>
      <c r="L102" s="25"/>
      <c r="M102" s="26">
        <v>1447189252</v>
      </c>
      <c r="N102" s="25"/>
      <c r="O102" s="26">
        <v>116682000</v>
      </c>
      <c r="P102" s="25"/>
      <c r="Q102" s="26">
        <v>-1330507252</v>
      </c>
      <c r="S102" s="54"/>
      <c r="T102" s="54"/>
    </row>
    <row r="103" spans="1:20" ht="21.75" customHeight="1" x14ac:dyDescent="0.2">
      <c r="A103" s="29" t="s">
        <v>166</v>
      </c>
      <c r="B103" s="33"/>
      <c r="C103" s="26">
        <v>106025440</v>
      </c>
      <c r="D103" s="25"/>
      <c r="E103" s="26">
        <v>17489692844</v>
      </c>
      <c r="F103" s="25"/>
      <c r="G103" s="26">
        <v>24038444505</v>
      </c>
      <c r="H103" s="25"/>
      <c r="I103" s="26">
        <v>-6548751661</v>
      </c>
      <c r="J103" s="25"/>
      <c r="K103" s="26">
        <v>106025440</v>
      </c>
      <c r="L103" s="25"/>
      <c r="M103" s="26">
        <v>17489692844</v>
      </c>
      <c r="N103" s="25"/>
      <c r="O103" s="26">
        <v>7165620000</v>
      </c>
      <c r="P103" s="25"/>
      <c r="Q103" s="26">
        <v>-10324072844</v>
      </c>
      <c r="S103" s="54"/>
      <c r="T103" s="54"/>
    </row>
    <row r="104" spans="1:20" ht="21.75" customHeight="1" x14ac:dyDescent="0.2">
      <c r="A104" s="29" t="s">
        <v>167</v>
      </c>
      <c r="B104" s="33"/>
      <c r="C104" s="26">
        <v>2401000</v>
      </c>
      <c r="D104" s="25"/>
      <c r="E104" s="26">
        <v>475275585</v>
      </c>
      <c r="F104" s="25"/>
      <c r="G104" s="26">
        <v>148823669</v>
      </c>
      <c r="H104" s="25"/>
      <c r="I104" s="26">
        <v>326451916</v>
      </c>
      <c r="J104" s="25"/>
      <c r="K104" s="26">
        <v>2401000</v>
      </c>
      <c r="L104" s="25"/>
      <c r="M104" s="26">
        <v>475275585</v>
      </c>
      <c r="N104" s="25"/>
      <c r="O104" s="26">
        <v>303350000</v>
      </c>
      <c r="P104" s="25"/>
      <c r="Q104" s="26">
        <v>-171925585</v>
      </c>
      <c r="S104" s="54"/>
      <c r="T104" s="54"/>
    </row>
    <row r="105" spans="1:20" ht="21.75" customHeight="1" x14ac:dyDescent="0.2">
      <c r="A105" s="29" t="s">
        <v>154</v>
      </c>
      <c r="B105" s="33"/>
      <c r="C105" s="26">
        <v>5501000</v>
      </c>
      <c r="D105" s="25"/>
      <c r="E105" s="26">
        <v>8260374405</v>
      </c>
      <c r="F105" s="25"/>
      <c r="G105" s="26">
        <v>7765411889</v>
      </c>
      <c r="H105" s="25"/>
      <c r="I105" s="26">
        <v>494962516</v>
      </c>
      <c r="J105" s="25"/>
      <c r="K105" s="26">
        <v>5501000</v>
      </c>
      <c r="L105" s="25"/>
      <c r="M105" s="26">
        <v>8260374405</v>
      </c>
      <c r="N105" s="25"/>
      <c r="O105" s="26">
        <v>1100699000</v>
      </c>
      <c r="P105" s="25"/>
      <c r="Q105" s="26">
        <v>-7159675405</v>
      </c>
      <c r="S105" s="54"/>
      <c r="T105" s="54"/>
    </row>
    <row r="106" spans="1:20" ht="21.75" customHeight="1" x14ac:dyDescent="0.2">
      <c r="A106" s="29" t="s">
        <v>165</v>
      </c>
      <c r="B106" s="33"/>
      <c r="C106" s="26">
        <v>600000</v>
      </c>
      <c r="D106" s="25"/>
      <c r="E106" s="26">
        <v>313119351</v>
      </c>
      <c r="F106" s="25"/>
      <c r="G106" s="26">
        <v>254934338</v>
      </c>
      <c r="H106" s="25"/>
      <c r="I106" s="26">
        <v>58185013</v>
      </c>
      <c r="J106" s="25"/>
      <c r="K106" s="26">
        <v>600000</v>
      </c>
      <c r="L106" s="25"/>
      <c r="M106" s="26">
        <v>313119351</v>
      </c>
      <c r="N106" s="25"/>
      <c r="O106" s="26">
        <v>90000000</v>
      </c>
      <c r="P106" s="25"/>
      <c r="Q106" s="26">
        <v>-223119351</v>
      </c>
      <c r="S106" s="54"/>
      <c r="T106" s="54"/>
    </row>
    <row r="107" spans="1:20" ht="21.75" customHeight="1" x14ac:dyDescent="0.2">
      <c r="A107" s="29" t="s">
        <v>153</v>
      </c>
      <c r="B107" s="33"/>
      <c r="C107" s="26">
        <v>20000</v>
      </c>
      <c r="D107" s="25"/>
      <c r="E107" s="26">
        <v>30492146</v>
      </c>
      <c r="F107" s="25"/>
      <c r="G107" s="26">
        <v>30792068</v>
      </c>
      <c r="H107" s="25"/>
      <c r="I107" s="26">
        <v>-299922</v>
      </c>
      <c r="J107" s="25"/>
      <c r="K107" s="26">
        <v>20000</v>
      </c>
      <c r="L107" s="25"/>
      <c r="M107" s="26">
        <v>30492146</v>
      </c>
      <c r="N107" s="25"/>
      <c r="O107" s="26">
        <v>4200000</v>
      </c>
      <c r="P107" s="25"/>
      <c r="Q107" s="26">
        <v>-26292146</v>
      </c>
      <c r="S107" s="54"/>
      <c r="T107" s="54"/>
    </row>
    <row r="108" spans="1:20" ht="21.75" customHeight="1" x14ac:dyDescent="0.2">
      <c r="A108" s="29" t="s">
        <v>159</v>
      </c>
      <c r="B108" s="33"/>
      <c r="C108" s="26">
        <v>430000</v>
      </c>
      <c r="D108" s="25"/>
      <c r="E108" s="26">
        <v>44708484</v>
      </c>
      <c r="F108" s="25"/>
      <c r="G108" s="26">
        <v>-125097780</v>
      </c>
      <c r="H108" s="25"/>
      <c r="I108" s="26">
        <v>169806264</v>
      </c>
      <c r="J108" s="25"/>
      <c r="K108" s="26">
        <v>430000</v>
      </c>
      <c r="L108" s="25"/>
      <c r="M108" s="26">
        <v>44708484</v>
      </c>
      <c r="N108" s="25"/>
      <c r="O108" s="26">
        <v>215000000</v>
      </c>
      <c r="P108" s="25"/>
      <c r="Q108" s="26">
        <v>170291516</v>
      </c>
      <c r="S108" s="54"/>
      <c r="T108" s="54"/>
    </row>
    <row r="109" spans="1:20" ht="21.75" customHeight="1" x14ac:dyDescent="0.2">
      <c r="A109" s="29" t="s">
        <v>158</v>
      </c>
      <c r="B109" s="33"/>
      <c r="C109" s="26">
        <v>26030000</v>
      </c>
      <c r="D109" s="25"/>
      <c r="E109" s="26">
        <v>1171048377</v>
      </c>
      <c r="F109" s="25"/>
      <c r="G109" s="26">
        <v>-2309858313</v>
      </c>
      <c r="H109" s="25"/>
      <c r="I109" s="26">
        <v>3480906690</v>
      </c>
      <c r="J109" s="25"/>
      <c r="K109" s="26">
        <v>26030000</v>
      </c>
      <c r="L109" s="25"/>
      <c r="M109" s="26">
        <v>1171048377</v>
      </c>
      <c r="N109" s="25"/>
      <c r="O109" s="26">
        <v>4589745462</v>
      </c>
      <c r="P109" s="25"/>
      <c r="Q109" s="26">
        <v>3418697085</v>
      </c>
      <c r="S109" s="54"/>
      <c r="T109" s="54"/>
    </row>
    <row r="110" spans="1:20" ht="21.75" customHeight="1" x14ac:dyDescent="0.2">
      <c r="A110" s="29" t="s">
        <v>240</v>
      </c>
      <c r="B110" s="33"/>
      <c r="C110" s="26">
        <v>1188000</v>
      </c>
      <c r="D110" s="25"/>
      <c r="E110" s="26">
        <v>190031054</v>
      </c>
      <c r="F110" s="25"/>
      <c r="G110" s="26">
        <v>159818108</v>
      </c>
      <c r="H110" s="25"/>
      <c r="I110" s="26">
        <v>30212946</v>
      </c>
      <c r="J110" s="25"/>
      <c r="K110" s="26">
        <v>1188000</v>
      </c>
      <c r="L110" s="25"/>
      <c r="M110" s="26">
        <v>190031054</v>
      </c>
      <c r="N110" s="25"/>
      <c r="O110" s="26">
        <v>220244000</v>
      </c>
      <c r="P110" s="25"/>
      <c r="Q110" s="26">
        <v>30212946</v>
      </c>
      <c r="S110" s="54"/>
      <c r="T110" s="54"/>
    </row>
    <row r="111" spans="1:20" ht="21.75" customHeight="1" x14ac:dyDescent="0.2">
      <c r="A111" s="29" t="s">
        <v>169</v>
      </c>
      <c r="B111" s="33"/>
      <c r="C111" s="26">
        <v>14858000</v>
      </c>
      <c r="D111" s="25"/>
      <c r="E111" s="26">
        <v>103979218</v>
      </c>
      <c r="F111" s="25"/>
      <c r="G111" s="26">
        <v>-710631456</v>
      </c>
      <c r="H111" s="25"/>
      <c r="I111" s="26">
        <v>814610674</v>
      </c>
      <c r="J111" s="25"/>
      <c r="K111" s="26">
        <v>14858000</v>
      </c>
      <c r="L111" s="25"/>
      <c r="M111" s="26">
        <v>103979218</v>
      </c>
      <c r="N111" s="25"/>
      <c r="O111" s="26">
        <v>771910778</v>
      </c>
      <c r="P111" s="25"/>
      <c r="Q111" s="26">
        <v>667931560</v>
      </c>
      <c r="S111" s="54"/>
      <c r="T111" s="54"/>
    </row>
    <row r="112" spans="1:20" ht="21.75" customHeight="1" x14ac:dyDescent="0.2">
      <c r="A112" s="29" t="s">
        <v>238</v>
      </c>
      <c r="B112" s="33"/>
      <c r="C112" s="26">
        <v>191000</v>
      </c>
      <c r="D112" s="25"/>
      <c r="E112" s="26">
        <v>174529047</v>
      </c>
      <c r="F112" s="25"/>
      <c r="G112" s="26">
        <v>148883095</v>
      </c>
      <c r="H112" s="25"/>
      <c r="I112" s="26">
        <v>25645952</v>
      </c>
      <c r="J112" s="25"/>
      <c r="K112" s="26">
        <v>191000</v>
      </c>
      <c r="L112" s="25"/>
      <c r="M112" s="26">
        <v>174529047</v>
      </c>
      <c r="N112" s="25"/>
      <c r="O112" s="26">
        <v>200174999</v>
      </c>
      <c r="P112" s="25"/>
      <c r="Q112" s="26">
        <v>25645952</v>
      </c>
      <c r="S112" s="54"/>
      <c r="T112" s="54"/>
    </row>
    <row r="113" spans="1:20" ht="21.75" customHeight="1" x14ac:dyDescent="0.2">
      <c r="A113" s="29" t="s">
        <v>198</v>
      </c>
      <c r="B113" s="33"/>
      <c r="C113" s="26">
        <v>19278000</v>
      </c>
      <c r="D113" s="25"/>
      <c r="E113" s="26">
        <v>2254945202</v>
      </c>
      <c r="F113" s="25"/>
      <c r="G113" s="26">
        <v>-616737149</v>
      </c>
      <c r="H113" s="25"/>
      <c r="I113" s="26">
        <v>2871682351</v>
      </c>
      <c r="J113" s="25"/>
      <c r="K113" s="26">
        <v>19278000</v>
      </c>
      <c r="L113" s="25"/>
      <c r="M113" s="26">
        <v>2254945202</v>
      </c>
      <c r="N113" s="25"/>
      <c r="O113" s="26">
        <v>2335657000</v>
      </c>
      <c r="P113" s="25"/>
      <c r="Q113" s="26">
        <v>80711798</v>
      </c>
      <c r="S113" s="54"/>
      <c r="T113" s="54"/>
    </row>
    <row r="114" spans="1:20" ht="21.75" customHeight="1" x14ac:dyDescent="0.2">
      <c r="A114" s="29" t="s">
        <v>199</v>
      </c>
      <c r="B114" s="33"/>
      <c r="C114" s="26">
        <v>121087338</v>
      </c>
      <c r="D114" s="25"/>
      <c r="E114" s="26">
        <v>2663235476</v>
      </c>
      <c r="F114" s="25"/>
      <c r="G114" s="26">
        <v>2070939979</v>
      </c>
      <c r="H114" s="25"/>
      <c r="I114" s="26">
        <v>592295497</v>
      </c>
      <c r="J114" s="25"/>
      <c r="K114" s="26">
        <v>121087338</v>
      </c>
      <c r="L114" s="25"/>
      <c r="M114" s="26">
        <v>2663235476</v>
      </c>
      <c r="N114" s="25"/>
      <c r="O114" s="26">
        <v>3101453000</v>
      </c>
      <c r="P114" s="25"/>
      <c r="Q114" s="26">
        <v>438217524</v>
      </c>
      <c r="S114" s="54"/>
      <c r="T114" s="54"/>
    </row>
    <row r="115" spans="1:20" ht="21.75" customHeight="1" x14ac:dyDescent="0.2">
      <c r="A115" s="29" t="s">
        <v>245</v>
      </c>
      <c r="B115" s="33"/>
      <c r="C115" s="26">
        <v>23002000</v>
      </c>
      <c r="D115" s="25"/>
      <c r="E115" s="26">
        <v>1264784234</v>
      </c>
      <c r="F115" s="25"/>
      <c r="G115" s="26">
        <v>1401192468</v>
      </c>
      <c r="H115" s="25"/>
      <c r="I115" s="26">
        <v>-136408234</v>
      </c>
      <c r="J115" s="25"/>
      <c r="K115" s="26">
        <v>23002000</v>
      </c>
      <c r="L115" s="25"/>
      <c r="M115" s="26">
        <v>1264784234</v>
      </c>
      <c r="N115" s="25"/>
      <c r="O115" s="26">
        <v>1128376000</v>
      </c>
      <c r="P115" s="25"/>
      <c r="Q115" s="26">
        <v>-136408234</v>
      </c>
      <c r="S115" s="54"/>
      <c r="T115" s="54"/>
    </row>
    <row r="116" spans="1:20" ht="21.75" customHeight="1" x14ac:dyDescent="0.2">
      <c r="A116" s="29" t="s">
        <v>244</v>
      </c>
      <c r="B116" s="33"/>
      <c r="C116" s="26">
        <v>1021000</v>
      </c>
      <c r="D116" s="25"/>
      <c r="E116" s="26">
        <v>856398420</v>
      </c>
      <c r="F116" s="25"/>
      <c r="G116" s="26">
        <v>742976840</v>
      </c>
      <c r="H116" s="25"/>
      <c r="I116" s="26">
        <v>113421580</v>
      </c>
      <c r="J116" s="25"/>
      <c r="K116" s="26">
        <v>1021000</v>
      </c>
      <c r="L116" s="25"/>
      <c r="M116" s="26">
        <v>856398420</v>
      </c>
      <c r="N116" s="25"/>
      <c r="O116" s="26">
        <v>969820000</v>
      </c>
      <c r="P116" s="25"/>
      <c r="Q116" s="26">
        <v>113421580</v>
      </c>
      <c r="S116" s="54"/>
      <c r="T116" s="54"/>
    </row>
    <row r="117" spans="1:20" ht="21.75" customHeight="1" x14ac:dyDescent="0.2">
      <c r="A117" s="29" t="s">
        <v>182</v>
      </c>
      <c r="B117" s="33"/>
      <c r="C117" s="26">
        <v>214000</v>
      </c>
      <c r="D117" s="25"/>
      <c r="E117" s="26">
        <v>10483299</v>
      </c>
      <c r="F117" s="25"/>
      <c r="G117" s="26">
        <v>-21822381</v>
      </c>
      <c r="H117" s="25"/>
      <c r="I117" s="26">
        <v>32305680</v>
      </c>
      <c r="J117" s="25"/>
      <c r="K117" s="26">
        <v>214000</v>
      </c>
      <c r="L117" s="25"/>
      <c r="M117" s="26">
        <v>10483299</v>
      </c>
      <c r="N117" s="25"/>
      <c r="O117" s="26">
        <v>47080000</v>
      </c>
      <c r="P117" s="25"/>
      <c r="Q117" s="26">
        <v>36596701</v>
      </c>
      <c r="S117" s="54"/>
      <c r="T117" s="54"/>
    </row>
    <row r="118" spans="1:20" ht="21.75" customHeight="1" x14ac:dyDescent="0.2">
      <c r="A118" s="29" t="s">
        <v>180</v>
      </c>
      <c r="B118" s="33"/>
      <c r="C118" s="26">
        <v>15029000</v>
      </c>
      <c r="D118" s="25"/>
      <c r="E118" s="26">
        <v>4717890830</v>
      </c>
      <c r="F118" s="25"/>
      <c r="G118" s="26">
        <v>4222061539</v>
      </c>
      <c r="H118" s="25"/>
      <c r="I118" s="26">
        <v>495829291</v>
      </c>
      <c r="J118" s="25"/>
      <c r="K118" s="26">
        <v>15029000</v>
      </c>
      <c r="L118" s="25"/>
      <c r="M118" s="26">
        <v>4717890830</v>
      </c>
      <c r="N118" s="25"/>
      <c r="O118" s="26">
        <v>5655464930</v>
      </c>
      <c r="P118" s="25"/>
      <c r="Q118" s="26">
        <v>937574100</v>
      </c>
      <c r="S118" s="54"/>
      <c r="T118" s="54"/>
    </row>
    <row r="119" spans="1:20" ht="21.75" customHeight="1" x14ac:dyDescent="0.2">
      <c r="A119" s="29" t="s">
        <v>188</v>
      </c>
      <c r="B119" s="33"/>
      <c r="C119" s="26">
        <v>18378000</v>
      </c>
      <c r="D119" s="25"/>
      <c r="E119" s="26">
        <v>3766519871</v>
      </c>
      <c r="F119" s="25"/>
      <c r="G119" s="26">
        <v>2020394079</v>
      </c>
      <c r="H119" s="25"/>
      <c r="I119" s="26">
        <v>1746125792</v>
      </c>
      <c r="J119" s="25"/>
      <c r="K119" s="26">
        <v>18378000</v>
      </c>
      <c r="L119" s="25"/>
      <c r="M119" s="26">
        <v>3766519871</v>
      </c>
      <c r="N119" s="25"/>
      <c r="O119" s="26">
        <v>5194396999</v>
      </c>
      <c r="P119" s="25"/>
      <c r="Q119" s="26">
        <v>1427877128</v>
      </c>
      <c r="S119" s="54"/>
      <c r="T119" s="54"/>
    </row>
    <row r="120" spans="1:20" ht="21.75" customHeight="1" x14ac:dyDescent="0.2">
      <c r="A120" s="29" t="s">
        <v>181</v>
      </c>
      <c r="B120" s="33"/>
      <c r="C120" s="26">
        <v>1000000</v>
      </c>
      <c r="D120" s="25"/>
      <c r="E120" s="26">
        <v>599845500</v>
      </c>
      <c r="F120" s="25"/>
      <c r="G120" s="26">
        <v>199948500</v>
      </c>
      <c r="H120" s="25"/>
      <c r="I120" s="26">
        <v>399897000</v>
      </c>
      <c r="J120" s="25"/>
      <c r="K120" s="26">
        <v>1000000</v>
      </c>
      <c r="L120" s="25"/>
      <c r="M120" s="26">
        <v>599845500</v>
      </c>
      <c r="N120" s="25"/>
      <c r="O120" s="26">
        <v>115000000</v>
      </c>
      <c r="P120" s="25"/>
      <c r="Q120" s="26">
        <v>-484845500</v>
      </c>
      <c r="S120" s="54"/>
      <c r="T120" s="54"/>
    </row>
    <row r="121" spans="1:20" ht="21.75" customHeight="1" x14ac:dyDescent="0.2">
      <c r="A121" s="29" t="s">
        <v>192</v>
      </c>
      <c r="B121" s="33"/>
      <c r="C121" s="26">
        <v>22801000</v>
      </c>
      <c r="D121" s="25"/>
      <c r="E121" s="26">
        <v>32938961032</v>
      </c>
      <c r="F121" s="25"/>
      <c r="G121" s="26">
        <v>34603005430</v>
      </c>
      <c r="H121" s="25"/>
      <c r="I121" s="26">
        <v>-1664044398</v>
      </c>
      <c r="J121" s="25"/>
      <c r="K121" s="26">
        <v>22801000</v>
      </c>
      <c r="L121" s="25"/>
      <c r="M121" s="26">
        <v>32938961032</v>
      </c>
      <c r="N121" s="25"/>
      <c r="O121" s="26">
        <v>8972666467</v>
      </c>
      <c r="P121" s="25"/>
      <c r="Q121" s="26">
        <v>-23966294565</v>
      </c>
      <c r="S121" s="54"/>
      <c r="T121" s="54"/>
    </row>
    <row r="122" spans="1:20" ht="21.75" customHeight="1" x14ac:dyDescent="0.2">
      <c r="A122" s="29" t="s">
        <v>200</v>
      </c>
      <c r="B122" s="33"/>
      <c r="C122" s="26">
        <v>90495000</v>
      </c>
      <c r="D122" s="25"/>
      <c r="E122" s="26">
        <v>40440848799</v>
      </c>
      <c r="F122" s="25"/>
      <c r="G122" s="26">
        <v>12286033401</v>
      </c>
      <c r="H122" s="25"/>
      <c r="I122" s="26">
        <v>28154815398</v>
      </c>
      <c r="J122" s="25"/>
      <c r="K122" s="26">
        <v>90495000</v>
      </c>
      <c r="L122" s="25"/>
      <c r="M122" s="26">
        <v>40440848799</v>
      </c>
      <c r="N122" s="25"/>
      <c r="O122" s="26">
        <v>20686923645</v>
      </c>
      <c r="P122" s="25"/>
      <c r="Q122" s="26">
        <v>-19753925154</v>
      </c>
      <c r="S122" s="54"/>
      <c r="T122" s="54"/>
    </row>
    <row r="123" spans="1:20" ht="21.75" customHeight="1" x14ac:dyDescent="0.2">
      <c r="A123" s="29" t="s">
        <v>193</v>
      </c>
      <c r="B123" s="33"/>
      <c r="C123" s="26">
        <v>66116000</v>
      </c>
      <c r="D123" s="25"/>
      <c r="E123" s="26">
        <v>3635443632</v>
      </c>
      <c r="F123" s="25"/>
      <c r="G123" s="26">
        <v>-4959012479</v>
      </c>
      <c r="H123" s="25"/>
      <c r="I123" s="26">
        <v>8594456111</v>
      </c>
      <c r="J123" s="25"/>
      <c r="K123" s="26">
        <v>66116000</v>
      </c>
      <c r="L123" s="25"/>
      <c r="M123" s="26">
        <v>3635443632</v>
      </c>
      <c r="N123" s="25"/>
      <c r="O123" s="26">
        <v>11789696000</v>
      </c>
      <c r="P123" s="25"/>
      <c r="Q123" s="26">
        <v>8154252368</v>
      </c>
      <c r="S123" s="54"/>
      <c r="T123" s="54"/>
    </row>
    <row r="124" spans="1:20" ht="21.75" customHeight="1" x14ac:dyDescent="0.2">
      <c r="A124" s="29" t="s">
        <v>197</v>
      </c>
      <c r="B124" s="33"/>
      <c r="C124" s="26">
        <v>1183000</v>
      </c>
      <c r="D124" s="25"/>
      <c r="E124" s="26">
        <v>445876157</v>
      </c>
      <c r="F124" s="25"/>
      <c r="G124" s="26">
        <v>312231580</v>
      </c>
      <c r="H124" s="25"/>
      <c r="I124" s="26">
        <v>133644577</v>
      </c>
      <c r="J124" s="25"/>
      <c r="K124" s="26">
        <v>1183000</v>
      </c>
      <c r="L124" s="25"/>
      <c r="M124" s="26">
        <v>445876157</v>
      </c>
      <c r="N124" s="25"/>
      <c r="O124" s="26">
        <v>79403000</v>
      </c>
      <c r="P124" s="25"/>
      <c r="Q124" s="26">
        <v>-366473157</v>
      </c>
      <c r="S124" s="54"/>
      <c r="T124" s="54"/>
    </row>
    <row r="125" spans="1:20" ht="21.75" customHeight="1" x14ac:dyDescent="0.2">
      <c r="A125" s="29" t="s">
        <v>185</v>
      </c>
      <c r="B125" s="33"/>
      <c r="C125" s="26">
        <v>21481000</v>
      </c>
      <c r="D125" s="25"/>
      <c r="E125" s="26">
        <v>11618228535</v>
      </c>
      <c r="F125" s="25"/>
      <c r="G125" s="26">
        <v>10007568386</v>
      </c>
      <c r="H125" s="25"/>
      <c r="I125" s="26">
        <v>1610660149</v>
      </c>
      <c r="J125" s="25"/>
      <c r="K125" s="26">
        <v>21481000</v>
      </c>
      <c r="L125" s="25"/>
      <c r="M125" s="26">
        <v>11618228535</v>
      </c>
      <c r="N125" s="25"/>
      <c r="O125" s="26">
        <v>2377420000</v>
      </c>
      <c r="P125" s="25"/>
      <c r="Q125" s="26">
        <v>-9240808535</v>
      </c>
      <c r="S125" s="54"/>
      <c r="T125" s="54"/>
    </row>
    <row r="126" spans="1:20" ht="21.75" customHeight="1" x14ac:dyDescent="0.2">
      <c r="A126" s="29" t="s">
        <v>186</v>
      </c>
      <c r="B126" s="33"/>
      <c r="C126" s="26">
        <v>12040000</v>
      </c>
      <c r="D126" s="25"/>
      <c r="E126" s="26">
        <v>2648117934</v>
      </c>
      <c r="F126" s="25"/>
      <c r="G126" s="26">
        <v>2178678846</v>
      </c>
      <c r="H126" s="25"/>
      <c r="I126" s="26">
        <v>469439088</v>
      </c>
      <c r="J126" s="25"/>
      <c r="K126" s="26">
        <v>12040000</v>
      </c>
      <c r="L126" s="25"/>
      <c r="M126" s="26">
        <v>2648117934</v>
      </c>
      <c r="N126" s="25"/>
      <c r="O126" s="26">
        <v>1768480000</v>
      </c>
      <c r="P126" s="25"/>
      <c r="Q126" s="26">
        <v>-879637934</v>
      </c>
      <c r="S126" s="54"/>
      <c r="T126" s="54"/>
    </row>
    <row r="127" spans="1:20" ht="21.75" customHeight="1" x14ac:dyDescent="0.2">
      <c r="A127" s="29" t="s">
        <v>194</v>
      </c>
      <c r="B127" s="33"/>
      <c r="C127" s="26">
        <v>200000</v>
      </c>
      <c r="D127" s="25"/>
      <c r="E127" s="26">
        <v>126567400</v>
      </c>
      <c r="F127" s="25"/>
      <c r="G127" s="26">
        <v>150161322</v>
      </c>
      <c r="H127" s="25"/>
      <c r="I127" s="26">
        <v>-23593922</v>
      </c>
      <c r="J127" s="25"/>
      <c r="K127" s="26">
        <v>200000</v>
      </c>
      <c r="L127" s="25"/>
      <c r="M127" s="26">
        <v>126567400</v>
      </c>
      <c r="N127" s="25"/>
      <c r="O127" s="26">
        <v>90000000</v>
      </c>
      <c r="P127" s="25"/>
      <c r="Q127" s="26">
        <v>-36567400</v>
      </c>
      <c r="S127" s="54"/>
      <c r="T127" s="54"/>
    </row>
    <row r="128" spans="1:20" ht="21.75" customHeight="1" x14ac:dyDescent="0.2">
      <c r="A128" s="29" t="s">
        <v>196</v>
      </c>
      <c r="B128" s="33"/>
      <c r="C128" s="26">
        <v>4991000</v>
      </c>
      <c r="D128" s="25"/>
      <c r="E128" s="26">
        <v>6132359510</v>
      </c>
      <c r="F128" s="25"/>
      <c r="G128" s="26">
        <v>5264149132</v>
      </c>
      <c r="H128" s="25"/>
      <c r="I128" s="26">
        <v>868210378</v>
      </c>
      <c r="J128" s="25"/>
      <c r="K128" s="26">
        <v>4991000</v>
      </c>
      <c r="L128" s="25"/>
      <c r="M128" s="26">
        <v>6132359510</v>
      </c>
      <c r="N128" s="25"/>
      <c r="O128" s="26">
        <v>6859248000</v>
      </c>
      <c r="P128" s="25"/>
      <c r="Q128" s="26">
        <v>726888490</v>
      </c>
      <c r="S128" s="54"/>
      <c r="T128" s="54"/>
    </row>
    <row r="129" spans="1:20" ht="21.75" customHeight="1" x14ac:dyDescent="0.2">
      <c r="A129" s="29" t="s">
        <v>190</v>
      </c>
      <c r="B129" s="33"/>
      <c r="C129" s="26">
        <v>2050000</v>
      </c>
      <c r="D129" s="25"/>
      <c r="E129" s="26">
        <v>813640433</v>
      </c>
      <c r="F129" s="25"/>
      <c r="G129" s="26">
        <v>510318559</v>
      </c>
      <c r="H129" s="25"/>
      <c r="I129" s="26">
        <v>303321874</v>
      </c>
      <c r="J129" s="25"/>
      <c r="K129" s="26">
        <v>2050000</v>
      </c>
      <c r="L129" s="25"/>
      <c r="M129" s="26">
        <v>813640433</v>
      </c>
      <c r="N129" s="25"/>
      <c r="O129" s="26">
        <v>614999999</v>
      </c>
      <c r="P129" s="25"/>
      <c r="Q129" s="26">
        <v>-198640434</v>
      </c>
      <c r="S129" s="54"/>
      <c r="T129" s="54"/>
    </row>
    <row r="130" spans="1:20" ht="21.75" customHeight="1" x14ac:dyDescent="0.2">
      <c r="A130" s="29" t="s">
        <v>191</v>
      </c>
      <c r="B130" s="33"/>
      <c r="C130" s="26">
        <v>157441512</v>
      </c>
      <c r="D130" s="25"/>
      <c r="E130" s="26">
        <v>5036831065</v>
      </c>
      <c r="F130" s="25"/>
      <c r="G130" s="26">
        <v>3271348177</v>
      </c>
      <c r="H130" s="25"/>
      <c r="I130" s="26">
        <v>1765482888</v>
      </c>
      <c r="J130" s="25"/>
      <c r="K130" s="26">
        <v>157441512</v>
      </c>
      <c r="L130" s="25"/>
      <c r="M130" s="26">
        <v>5036831065</v>
      </c>
      <c r="N130" s="25"/>
      <c r="O130" s="26">
        <v>8695505000</v>
      </c>
      <c r="P130" s="25"/>
      <c r="Q130" s="26">
        <v>3658673935</v>
      </c>
      <c r="S130" s="54"/>
      <c r="T130" s="54"/>
    </row>
    <row r="131" spans="1:20" ht="21.75" customHeight="1" x14ac:dyDescent="0.2">
      <c r="A131" s="29" t="s">
        <v>206</v>
      </c>
      <c r="B131" s="33"/>
      <c r="C131" s="26">
        <v>255000</v>
      </c>
      <c r="D131" s="25"/>
      <c r="E131" s="26">
        <v>328100492</v>
      </c>
      <c r="F131" s="25"/>
      <c r="G131" s="26">
        <v>253149796</v>
      </c>
      <c r="H131" s="25"/>
      <c r="I131" s="26">
        <v>74950696</v>
      </c>
      <c r="J131" s="25"/>
      <c r="K131" s="26">
        <v>255000</v>
      </c>
      <c r="L131" s="25"/>
      <c r="M131" s="26">
        <v>328100492</v>
      </c>
      <c r="N131" s="25"/>
      <c r="O131" s="26">
        <v>463665000</v>
      </c>
      <c r="P131" s="25"/>
      <c r="Q131" s="26">
        <v>135564508</v>
      </c>
      <c r="S131" s="54"/>
      <c r="T131" s="54"/>
    </row>
    <row r="132" spans="1:20" ht="21.75" customHeight="1" x14ac:dyDescent="0.2">
      <c r="A132" s="29" t="s">
        <v>207</v>
      </c>
      <c r="B132" s="33"/>
      <c r="C132" s="26">
        <v>2648000</v>
      </c>
      <c r="D132" s="25"/>
      <c r="E132" s="26">
        <v>277968404</v>
      </c>
      <c r="F132" s="25"/>
      <c r="G132" s="26">
        <v>-311700080</v>
      </c>
      <c r="H132" s="25"/>
      <c r="I132" s="26">
        <v>589668484</v>
      </c>
      <c r="J132" s="25"/>
      <c r="K132" s="26">
        <v>2648000</v>
      </c>
      <c r="L132" s="25"/>
      <c r="M132" s="26">
        <v>277968404</v>
      </c>
      <c r="N132" s="25"/>
      <c r="O132" s="26">
        <v>827196999</v>
      </c>
      <c r="P132" s="25"/>
      <c r="Q132" s="26">
        <v>549228595</v>
      </c>
      <c r="S132" s="54"/>
      <c r="T132" s="54"/>
    </row>
    <row r="133" spans="1:20" ht="21.75" customHeight="1" x14ac:dyDescent="0.2">
      <c r="A133" s="29" t="s">
        <v>212</v>
      </c>
      <c r="B133" s="33"/>
      <c r="C133" s="26">
        <v>14052000</v>
      </c>
      <c r="D133" s="25"/>
      <c r="E133" s="26">
        <v>6068900855</v>
      </c>
      <c r="F133" s="25"/>
      <c r="G133" s="26">
        <v>2177499150</v>
      </c>
      <c r="H133" s="25"/>
      <c r="I133" s="26">
        <v>3891401705</v>
      </c>
      <c r="J133" s="25"/>
      <c r="K133" s="26">
        <v>14052000</v>
      </c>
      <c r="L133" s="25"/>
      <c r="M133" s="26">
        <v>6068900855</v>
      </c>
      <c r="N133" s="25"/>
      <c r="O133" s="26">
        <v>7383844999</v>
      </c>
      <c r="P133" s="25"/>
      <c r="Q133" s="26">
        <v>1314944144</v>
      </c>
      <c r="S133" s="54"/>
      <c r="T133" s="54"/>
    </row>
    <row r="134" spans="1:20" ht="21.75" customHeight="1" x14ac:dyDescent="0.2">
      <c r="A134" s="29" t="s">
        <v>235</v>
      </c>
      <c r="B134" s="33"/>
      <c r="C134" s="26">
        <v>4794000</v>
      </c>
      <c r="D134" s="25"/>
      <c r="E134" s="26">
        <v>186917856</v>
      </c>
      <c r="F134" s="25"/>
      <c r="G134" s="26">
        <v>141502713</v>
      </c>
      <c r="H134" s="25"/>
      <c r="I134" s="26">
        <v>45415143</v>
      </c>
      <c r="J134" s="25"/>
      <c r="K134" s="26">
        <v>4794000</v>
      </c>
      <c r="L134" s="25"/>
      <c r="M134" s="26">
        <v>186917856</v>
      </c>
      <c r="N134" s="25"/>
      <c r="O134" s="26">
        <v>232332999</v>
      </c>
      <c r="P134" s="25"/>
      <c r="Q134" s="26">
        <v>45415143</v>
      </c>
      <c r="S134" s="54"/>
      <c r="T134" s="54"/>
    </row>
    <row r="135" spans="1:20" ht="21.75" customHeight="1" x14ac:dyDescent="0.2">
      <c r="A135" s="29" t="s">
        <v>215</v>
      </c>
      <c r="B135" s="33"/>
      <c r="C135" s="26">
        <v>34590000</v>
      </c>
      <c r="D135" s="25"/>
      <c r="E135" s="26">
        <v>12068801483</v>
      </c>
      <c r="F135" s="25"/>
      <c r="G135" s="26">
        <v>6830887485</v>
      </c>
      <c r="H135" s="25"/>
      <c r="I135" s="26">
        <v>5237913998</v>
      </c>
      <c r="J135" s="25"/>
      <c r="K135" s="26">
        <v>34590000</v>
      </c>
      <c r="L135" s="25"/>
      <c r="M135" s="26">
        <v>12068801483</v>
      </c>
      <c r="N135" s="25"/>
      <c r="O135" s="26">
        <v>17556386601</v>
      </c>
      <c r="P135" s="25"/>
      <c r="Q135" s="26">
        <v>5487585118</v>
      </c>
      <c r="S135" s="54"/>
      <c r="T135" s="54"/>
    </row>
    <row r="136" spans="1:20" ht="21.75" customHeight="1" x14ac:dyDescent="0.2">
      <c r="A136" s="29" t="s">
        <v>216</v>
      </c>
      <c r="B136" s="33"/>
      <c r="C136" s="26">
        <v>19444000</v>
      </c>
      <c r="D136" s="25"/>
      <c r="E136" s="26">
        <v>5831697951</v>
      </c>
      <c r="F136" s="25"/>
      <c r="G136" s="26">
        <v>4655648414</v>
      </c>
      <c r="H136" s="25"/>
      <c r="I136" s="26">
        <v>1176049537</v>
      </c>
      <c r="J136" s="25"/>
      <c r="K136" s="26">
        <v>19444000</v>
      </c>
      <c r="L136" s="25"/>
      <c r="M136" s="26">
        <v>5831697951</v>
      </c>
      <c r="N136" s="25"/>
      <c r="O136" s="26">
        <v>5975613000</v>
      </c>
      <c r="P136" s="25"/>
      <c r="Q136" s="26">
        <v>143915049</v>
      </c>
      <c r="S136" s="54"/>
      <c r="T136" s="54"/>
    </row>
    <row r="137" spans="1:20" ht="21.75" customHeight="1" x14ac:dyDescent="0.2">
      <c r="A137" s="29" t="s">
        <v>209</v>
      </c>
      <c r="B137" s="33"/>
      <c r="C137" s="26">
        <v>1562000</v>
      </c>
      <c r="D137" s="25"/>
      <c r="E137" s="26">
        <v>6246391</v>
      </c>
      <c r="F137" s="25"/>
      <c r="G137" s="26">
        <v>17400813</v>
      </c>
      <c r="H137" s="25"/>
      <c r="I137" s="26">
        <v>-11154422</v>
      </c>
      <c r="J137" s="25"/>
      <c r="K137" s="26">
        <v>1562000</v>
      </c>
      <c r="L137" s="25"/>
      <c r="M137" s="26">
        <v>6246391</v>
      </c>
      <c r="N137" s="25"/>
      <c r="O137" s="26">
        <v>74071616</v>
      </c>
      <c r="P137" s="25"/>
      <c r="Q137" s="26">
        <v>67825225</v>
      </c>
      <c r="S137" s="54"/>
      <c r="T137" s="54"/>
    </row>
    <row r="138" spans="1:20" ht="21.75" customHeight="1" x14ac:dyDescent="0.2">
      <c r="A138" s="29" t="s">
        <v>211</v>
      </c>
      <c r="B138" s="33"/>
      <c r="C138" s="26">
        <v>2000000</v>
      </c>
      <c r="D138" s="25"/>
      <c r="E138" s="26">
        <v>289925325</v>
      </c>
      <c r="F138" s="25"/>
      <c r="G138" s="26">
        <v>-197949015</v>
      </c>
      <c r="H138" s="25"/>
      <c r="I138" s="26">
        <v>487874340</v>
      </c>
      <c r="J138" s="25"/>
      <c r="K138" s="26">
        <v>2000000</v>
      </c>
      <c r="L138" s="25"/>
      <c r="M138" s="26">
        <v>289925325</v>
      </c>
      <c r="N138" s="25"/>
      <c r="O138" s="26">
        <v>170000000</v>
      </c>
      <c r="P138" s="25"/>
      <c r="Q138" s="26">
        <v>-119925325</v>
      </c>
      <c r="S138" s="54"/>
      <c r="T138" s="54"/>
    </row>
    <row r="139" spans="1:20" ht="21.75" customHeight="1" x14ac:dyDescent="0.2">
      <c r="A139" s="29" t="s">
        <v>234</v>
      </c>
      <c r="B139" s="33"/>
      <c r="C139" s="26">
        <v>1000000</v>
      </c>
      <c r="D139" s="25"/>
      <c r="E139" s="26">
        <v>134965237</v>
      </c>
      <c r="F139" s="25"/>
      <c r="G139" s="26">
        <v>-30069526</v>
      </c>
      <c r="H139" s="25"/>
      <c r="I139" s="26">
        <v>165034763</v>
      </c>
      <c r="J139" s="25"/>
      <c r="K139" s="26">
        <v>1000000</v>
      </c>
      <c r="L139" s="25"/>
      <c r="M139" s="26">
        <v>134965237</v>
      </c>
      <c r="N139" s="25"/>
      <c r="O139" s="26">
        <v>300000000</v>
      </c>
      <c r="P139" s="25"/>
      <c r="Q139" s="26">
        <v>165034763</v>
      </c>
      <c r="S139" s="54"/>
      <c r="T139" s="54"/>
    </row>
    <row r="140" spans="1:20" ht="21.75" customHeight="1" x14ac:dyDescent="0.2">
      <c r="A140" s="29" t="s">
        <v>204</v>
      </c>
      <c r="B140" s="33"/>
      <c r="C140" s="26">
        <v>107182000</v>
      </c>
      <c r="D140" s="25"/>
      <c r="E140" s="26">
        <v>1607316009</v>
      </c>
      <c r="F140" s="25"/>
      <c r="G140" s="26">
        <v>-5404083450</v>
      </c>
      <c r="H140" s="25"/>
      <c r="I140" s="26">
        <v>7011399459</v>
      </c>
      <c r="J140" s="25"/>
      <c r="K140" s="26">
        <v>107182000</v>
      </c>
      <c r="L140" s="25"/>
      <c r="M140" s="26">
        <v>1607316009</v>
      </c>
      <c r="N140" s="25"/>
      <c r="O140" s="26">
        <v>8329078177</v>
      </c>
      <c r="P140" s="25"/>
      <c r="Q140" s="26">
        <v>6721762168</v>
      </c>
      <c r="S140" s="54"/>
      <c r="T140" s="54"/>
    </row>
    <row r="141" spans="1:20" ht="21.75" customHeight="1" x14ac:dyDescent="0.2">
      <c r="A141" s="29" t="s">
        <v>202</v>
      </c>
      <c r="B141" s="33"/>
      <c r="C141" s="26">
        <v>126000</v>
      </c>
      <c r="D141" s="25"/>
      <c r="E141" s="26">
        <v>180511506</v>
      </c>
      <c r="F141" s="25"/>
      <c r="G141" s="26">
        <v>148389780</v>
      </c>
      <c r="H141" s="25"/>
      <c r="I141" s="26">
        <v>32121726</v>
      </c>
      <c r="J141" s="25"/>
      <c r="K141" s="26">
        <v>126000</v>
      </c>
      <c r="L141" s="25"/>
      <c r="M141" s="26">
        <v>180511506</v>
      </c>
      <c r="N141" s="25"/>
      <c r="O141" s="26">
        <v>67436000</v>
      </c>
      <c r="P141" s="25"/>
      <c r="Q141" s="26">
        <v>-113075506</v>
      </c>
      <c r="S141" s="54"/>
      <c r="T141" s="54"/>
    </row>
    <row r="142" spans="1:20" ht="21.75" customHeight="1" x14ac:dyDescent="0.2">
      <c r="A142" s="29" t="s">
        <v>203</v>
      </c>
      <c r="B142" s="33"/>
      <c r="C142" s="26">
        <v>9369000</v>
      </c>
      <c r="D142" s="25"/>
      <c r="E142" s="26">
        <v>7924133010</v>
      </c>
      <c r="F142" s="25"/>
      <c r="G142" s="26">
        <v>5529877918</v>
      </c>
      <c r="H142" s="25"/>
      <c r="I142" s="26">
        <v>2394255092</v>
      </c>
      <c r="J142" s="25"/>
      <c r="K142" s="26">
        <v>9369000</v>
      </c>
      <c r="L142" s="25"/>
      <c r="M142" s="26">
        <v>7924133010</v>
      </c>
      <c r="N142" s="25"/>
      <c r="O142" s="26">
        <v>2102844329</v>
      </c>
      <c r="P142" s="25"/>
      <c r="Q142" s="26">
        <v>-5821288681</v>
      </c>
      <c r="S142" s="54"/>
      <c r="T142" s="54"/>
    </row>
    <row r="143" spans="1:20" ht="21.75" customHeight="1" x14ac:dyDescent="0.2">
      <c r="A143" s="29" t="s">
        <v>217</v>
      </c>
      <c r="B143" s="33"/>
      <c r="C143" s="26">
        <v>5147000</v>
      </c>
      <c r="D143" s="25"/>
      <c r="E143" s="26">
        <v>3267503401</v>
      </c>
      <c r="F143" s="25"/>
      <c r="G143" s="26">
        <v>1394477830</v>
      </c>
      <c r="H143" s="25"/>
      <c r="I143" s="26">
        <v>1873025571</v>
      </c>
      <c r="J143" s="25"/>
      <c r="K143" s="26">
        <v>5147000</v>
      </c>
      <c r="L143" s="25"/>
      <c r="M143" s="26">
        <v>3267503401</v>
      </c>
      <c r="N143" s="25"/>
      <c r="O143" s="26">
        <v>1041099999</v>
      </c>
      <c r="P143" s="25"/>
      <c r="Q143" s="26">
        <v>-2226403402</v>
      </c>
      <c r="S143" s="54"/>
      <c r="T143" s="54"/>
    </row>
    <row r="144" spans="1:20" ht="21.75" customHeight="1" x14ac:dyDescent="0.2">
      <c r="A144" s="29" t="s">
        <v>236</v>
      </c>
      <c r="B144" s="33"/>
      <c r="C144" s="26">
        <v>1000000</v>
      </c>
      <c r="D144" s="25"/>
      <c r="E144" s="26">
        <v>51986610</v>
      </c>
      <c r="F144" s="25"/>
      <c r="G144" s="26">
        <v>48973220</v>
      </c>
      <c r="H144" s="25"/>
      <c r="I144" s="26">
        <v>3013390</v>
      </c>
      <c r="J144" s="25"/>
      <c r="K144" s="26">
        <v>1000000</v>
      </c>
      <c r="L144" s="25"/>
      <c r="M144" s="26">
        <v>51986610</v>
      </c>
      <c r="N144" s="25"/>
      <c r="O144" s="26">
        <v>55000000</v>
      </c>
      <c r="P144" s="25"/>
      <c r="Q144" s="26">
        <v>3013390</v>
      </c>
      <c r="S144" s="54"/>
      <c r="T144" s="54"/>
    </row>
    <row r="145" spans="1:20" ht="21.75" customHeight="1" x14ac:dyDescent="0.2">
      <c r="A145" s="29" t="s">
        <v>173</v>
      </c>
      <c r="B145" s="33"/>
      <c r="C145" s="26">
        <v>16308000</v>
      </c>
      <c r="D145" s="25"/>
      <c r="E145" s="26">
        <v>13499546971</v>
      </c>
      <c r="F145" s="25"/>
      <c r="G145" s="26">
        <v>13548458373</v>
      </c>
      <c r="H145" s="25"/>
      <c r="I145" s="26">
        <v>-48911402</v>
      </c>
      <c r="J145" s="25"/>
      <c r="K145" s="26">
        <v>16308000</v>
      </c>
      <c r="L145" s="25"/>
      <c r="M145" s="26">
        <v>13499546971</v>
      </c>
      <c r="N145" s="25"/>
      <c r="O145" s="26">
        <v>4454032000</v>
      </c>
      <c r="P145" s="25"/>
      <c r="Q145" s="26">
        <v>-9045514971</v>
      </c>
      <c r="S145" s="54"/>
      <c r="T145" s="54"/>
    </row>
    <row r="146" spans="1:20" ht="21.75" customHeight="1" x14ac:dyDescent="0.2">
      <c r="A146" s="29" t="s">
        <v>178</v>
      </c>
      <c r="B146" s="33"/>
      <c r="C146" s="26">
        <v>1523000</v>
      </c>
      <c r="D146" s="25"/>
      <c r="E146" s="26">
        <v>423284976</v>
      </c>
      <c r="F146" s="25"/>
      <c r="G146" s="26">
        <v>239049429</v>
      </c>
      <c r="H146" s="25"/>
      <c r="I146" s="26">
        <v>184235547</v>
      </c>
      <c r="J146" s="25"/>
      <c r="K146" s="26">
        <v>1523000</v>
      </c>
      <c r="L146" s="25"/>
      <c r="M146" s="26">
        <v>423284976</v>
      </c>
      <c r="N146" s="25"/>
      <c r="O146" s="26">
        <v>310014000</v>
      </c>
      <c r="P146" s="25"/>
      <c r="Q146" s="26">
        <v>-113270976</v>
      </c>
      <c r="S146" s="54"/>
      <c r="T146" s="54"/>
    </row>
    <row r="147" spans="1:20" ht="21.75" customHeight="1" x14ac:dyDescent="0.2">
      <c r="A147" s="29" t="s">
        <v>242</v>
      </c>
      <c r="B147" s="33"/>
      <c r="C147" s="26">
        <v>71995000</v>
      </c>
      <c r="D147" s="25"/>
      <c r="E147" s="26">
        <v>9356939967</v>
      </c>
      <c r="F147" s="25"/>
      <c r="G147" s="26">
        <v>9010073934</v>
      </c>
      <c r="H147" s="25"/>
      <c r="I147" s="26">
        <v>346866033</v>
      </c>
      <c r="J147" s="25"/>
      <c r="K147" s="26">
        <v>71995000</v>
      </c>
      <c r="L147" s="25"/>
      <c r="M147" s="26">
        <v>9356939967</v>
      </c>
      <c r="N147" s="25"/>
      <c r="O147" s="26">
        <v>9703806000</v>
      </c>
      <c r="P147" s="25"/>
      <c r="Q147" s="26">
        <v>346866033</v>
      </c>
      <c r="S147" s="54"/>
      <c r="T147" s="54"/>
    </row>
    <row r="148" spans="1:20" ht="21.75" customHeight="1" x14ac:dyDescent="0.2">
      <c r="A148" s="29" t="s">
        <v>171</v>
      </c>
      <c r="B148" s="33"/>
      <c r="C148" s="26">
        <v>7015000</v>
      </c>
      <c r="D148" s="25"/>
      <c r="E148" s="26">
        <v>3289187815</v>
      </c>
      <c r="F148" s="25"/>
      <c r="G148" s="26">
        <v>1921615056</v>
      </c>
      <c r="H148" s="25"/>
      <c r="I148" s="26">
        <v>1367572759</v>
      </c>
      <c r="J148" s="25"/>
      <c r="K148" s="26">
        <v>7015000</v>
      </c>
      <c r="L148" s="25"/>
      <c r="M148" s="26">
        <v>3289187815</v>
      </c>
      <c r="N148" s="25"/>
      <c r="O148" s="26">
        <v>967029999</v>
      </c>
      <c r="P148" s="25"/>
      <c r="Q148" s="26">
        <v>-2322157816</v>
      </c>
      <c r="S148" s="54"/>
      <c r="T148" s="54"/>
    </row>
    <row r="149" spans="1:20" ht="21.75" customHeight="1" x14ac:dyDescent="0.2">
      <c r="A149" s="29" t="s">
        <v>243</v>
      </c>
      <c r="B149" s="33"/>
      <c r="C149" s="26">
        <v>300000</v>
      </c>
      <c r="D149" s="25"/>
      <c r="E149" s="26">
        <v>337113171</v>
      </c>
      <c r="F149" s="25"/>
      <c r="G149" s="26">
        <v>337626342</v>
      </c>
      <c r="H149" s="25"/>
      <c r="I149" s="26">
        <v>-513171</v>
      </c>
      <c r="J149" s="25"/>
      <c r="K149" s="26">
        <v>300000</v>
      </c>
      <c r="L149" s="25"/>
      <c r="M149" s="26">
        <v>337113171</v>
      </c>
      <c r="N149" s="25"/>
      <c r="O149" s="26">
        <v>336600000</v>
      </c>
      <c r="P149" s="25"/>
      <c r="Q149" s="26">
        <v>-513171</v>
      </c>
      <c r="S149" s="54"/>
      <c r="T149" s="54"/>
    </row>
    <row r="150" spans="1:20" ht="21.75" customHeight="1" x14ac:dyDescent="0.2">
      <c r="A150" s="29" t="s">
        <v>170</v>
      </c>
      <c r="B150" s="33"/>
      <c r="C150" s="26">
        <v>4023000</v>
      </c>
      <c r="D150" s="25"/>
      <c r="E150" s="26">
        <v>1669115092</v>
      </c>
      <c r="F150" s="25"/>
      <c r="G150" s="26">
        <v>1005491020</v>
      </c>
      <c r="H150" s="25"/>
      <c r="I150" s="26">
        <v>663624072</v>
      </c>
      <c r="J150" s="25"/>
      <c r="K150" s="26">
        <v>4023000</v>
      </c>
      <c r="L150" s="25"/>
      <c r="M150" s="26">
        <v>1669115092</v>
      </c>
      <c r="N150" s="25"/>
      <c r="O150" s="26">
        <v>562806000</v>
      </c>
      <c r="P150" s="25"/>
      <c r="Q150" s="26">
        <v>-1106309092</v>
      </c>
      <c r="S150" s="54"/>
      <c r="T150" s="54"/>
    </row>
    <row r="151" spans="1:20" ht="21.75" customHeight="1" x14ac:dyDescent="0.2">
      <c r="A151" s="29" t="s">
        <v>241</v>
      </c>
      <c r="B151" s="33"/>
      <c r="C151" s="26">
        <v>5000</v>
      </c>
      <c r="D151" s="25"/>
      <c r="E151" s="26">
        <v>8997682</v>
      </c>
      <c r="F151" s="25"/>
      <c r="G151" s="26">
        <v>9495364</v>
      </c>
      <c r="H151" s="25"/>
      <c r="I151" s="26">
        <v>-497682</v>
      </c>
      <c r="J151" s="25"/>
      <c r="K151" s="26">
        <v>5000</v>
      </c>
      <c r="L151" s="25"/>
      <c r="M151" s="26">
        <v>8997682</v>
      </c>
      <c r="N151" s="25"/>
      <c r="O151" s="26">
        <v>8500000</v>
      </c>
      <c r="P151" s="25"/>
      <c r="Q151" s="26">
        <v>-497682</v>
      </c>
      <c r="S151" s="54"/>
      <c r="T151" s="54"/>
    </row>
    <row r="152" spans="1:20" ht="21.75" customHeight="1" x14ac:dyDescent="0.2">
      <c r="A152" s="29" t="s">
        <v>177</v>
      </c>
      <c r="B152" s="33"/>
      <c r="C152" s="26">
        <v>64822000</v>
      </c>
      <c r="D152" s="25"/>
      <c r="E152" s="26">
        <v>7906247616</v>
      </c>
      <c r="F152" s="25"/>
      <c r="G152" s="26">
        <v>4665982199</v>
      </c>
      <c r="H152" s="25"/>
      <c r="I152" s="26">
        <v>3240265417</v>
      </c>
      <c r="J152" s="25"/>
      <c r="K152" s="26">
        <v>64822000</v>
      </c>
      <c r="L152" s="25"/>
      <c r="M152" s="26">
        <v>7906247616</v>
      </c>
      <c r="N152" s="25"/>
      <c r="O152" s="26">
        <v>7086452081</v>
      </c>
      <c r="P152" s="25"/>
      <c r="Q152" s="26">
        <v>-819795535</v>
      </c>
      <c r="S152" s="54"/>
      <c r="T152" s="54"/>
    </row>
    <row r="153" spans="1:20" ht="21.75" customHeight="1" x14ac:dyDescent="0.2">
      <c r="A153" s="20" t="s">
        <v>179</v>
      </c>
      <c r="B153" s="33"/>
      <c r="C153" s="27">
        <v>6746000</v>
      </c>
      <c r="D153" s="25"/>
      <c r="E153" s="27">
        <v>2866311734</v>
      </c>
      <c r="F153" s="25"/>
      <c r="G153" s="27">
        <v>2755241067</v>
      </c>
      <c r="H153" s="25"/>
      <c r="I153" s="27">
        <v>111070667</v>
      </c>
      <c r="J153" s="25"/>
      <c r="K153" s="27">
        <v>6746000</v>
      </c>
      <c r="L153" s="25"/>
      <c r="M153" s="27">
        <v>2866311734</v>
      </c>
      <c r="N153" s="25"/>
      <c r="O153" s="27">
        <v>2785759999</v>
      </c>
      <c r="P153" s="25"/>
      <c r="Q153" s="27">
        <v>-80551735</v>
      </c>
      <c r="S153" s="54"/>
      <c r="T153" s="54"/>
    </row>
    <row r="154" spans="1:20" ht="21.75" customHeight="1" thickBot="1" x14ac:dyDescent="0.25">
      <c r="A154" s="8" t="s">
        <v>74</v>
      </c>
      <c r="B154" s="33"/>
      <c r="C154" s="28">
        <f>SUM(C8:C153)</f>
        <v>3890287083</v>
      </c>
      <c r="D154" s="25"/>
      <c r="E154" s="28">
        <f>SUM(E8:E153)</f>
        <v>4776148361001</v>
      </c>
      <c r="F154" s="25"/>
      <c r="G154" s="28">
        <f>SUM(G8:G153)</f>
        <v>4858740278789</v>
      </c>
      <c r="H154" s="25"/>
      <c r="I154" s="28">
        <f>SUM(I8:I153)</f>
        <v>-77068449165</v>
      </c>
      <c r="J154" s="25"/>
      <c r="K154" s="28">
        <f>SUM(K8:K153)</f>
        <v>3907428083</v>
      </c>
      <c r="L154" s="25"/>
      <c r="M154" s="28">
        <f>SUM(M8:M153)</f>
        <v>4780758102687</v>
      </c>
      <c r="N154" s="25"/>
      <c r="O154" s="28">
        <f>SUM(O8:O153)</f>
        <v>4326732190872</v>
      </c>
      <c r="P154" s="25"/>
      <c r="Q154" s="28">
        <f>SUM(Q8:Q153)</f>
        <v>447666186728</v>
      </c>
      <c r="S154" s="54"/>
      <c r="T154" s="54"/>
    </row>
    <row r="155" spans="1:20" ht="19.5" thickTop="1" x14ac:dyDescent="0.2">
      <c r="M155" s="26"/>
      <c r="S155" s="54"/>
      <c r="T155" s="54"/>
    </row>
    <row r="156" spans="1:20" ht="18.75" x14ac:dyDescent="0.2">
      <c r="I156" s="34"/>
      <c r="M156" s="26"/>
      <c r="Q156" s="14"/>
      <c r="S156" s="54"/>
      <c r="T156" s="54"/>
    </row>
    <row r="157" spans="1:20" ht="21.75" customHeight="1" x14ac:dyDescent="0.2">
      <c r="A157" s="55"/>
      <c r="B157" s="56"/>
      <c r="C157" s="57"/>
      <c r="D157" s="58"/>
      <c r="E157" s="57"/>
      <c r="F157" s="58"/>
      <c r="G157" s="57"/>
      <c r="H157" s="58"/>
      <c r="I157" s="57"/>
      <c r="J157" s="58"/>
      <c r="K157" s="57"/>
      <c r="L157" s="58"/>
      <c r="M157" s="26"/>
      <c r="N157" s="58"/>
      <c r="O157" s="57"/>
      <c r="P157" s="58"/>
      <c r="Q157" s="57"/>
      <c r="S157" s="54"/>
      <c r="T157" s="54"/>
    </row>
    <row r="158" spans="1:20" ht="18.75" x14ac:dyDescent="0.2">
      <c r="M158" s="26"/>
      <c r="Q158" s="14"/>
      <c r="S158" s="54"/>
      <c r="T158" s="54"/>
    </row>
    <row r="159" spans="1:20" ht="18.75" x14ac:dyDescent="0.2">
      <c r="M159" s="26"/>
      <c r="Q159" s="34"/>
    </row>
    <row r="160" spans="1:20" x14ac:dyDescent="0.2">
      <c r="Q160" s="3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A87"/>
  <sheetViews>
    <sheetView rightToLeft="1" view="pageBreakPreview" topLeftCell="A70" zoomScaleNormal="100" zoomScaleSheetLayoutView="100" workbookViewId="0">
      <selection activeCell="L80" sqref="A80:L84"/>
    </sheetView>
  </sheetViews>
  <sheetFormatPr defaultColWidth="18" defaultRowHeight="12.75" x14ac:dyDescent="0.2"/>
  <cols>
    <col min="1" max="1" width="30.85546875" bestFit="1" customWidth="1"/>
    <col min="2" max="2" width="13.5703125" bestFit="1" customWidth="1"/>
    <col min="3" max="3" width="19.28515625" bestFit="1" customWidth="1"/>
    <col min="4" max="4" width="19.5703125" bestFit="1" customWidth="1"/>
    <col min="5" max="5" width="13.42578125" bestFit="1" customWidth="1"/>
    <col min="6" max="6" width="18.140625" bestFit="1" customWidth="1"/>
    <col min="7" max="7" width="14.5703125" bestFit="1" customWidth="1"/>
    <col min="8" max="8" width="15" bestFit="1" customWidth="1"/>
    <col min="9" max="9" width="15.28515625" bestFit="1" customWidth="1"/>
    <col min="10" max="10" width="17.7109375" bestFit="1" customWidth="1"/>
    <col min="11" max="11" width="19.28515625" bestFit="1" customWidth="1"/>
    <col min="12" max="12" width="19.7109375" bestFit="1" customWidth="1"/>
    <col min="13" max="13" width="19.85546875" bestFit="1" customWidth="1"/>
  </cols>
  <sheetData>
    <row r="1" spans="1:27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27" ht="21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27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27" ht="14.45" customHeight="1" x14ac:dyDescent="0.2">
      <c r="A4" s="1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27" ht="14.45" customHeight="1" x14ac:dyDescent="0.2">
      <c r="A5" s="97" t="s">
        <v>736</v>
      </c>
      <c r="B5" s="97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</row>
    <row r="6" spans="1:27" ht="14.45" customHeight="1" x14ac:dyDescent="0.2">
      <c r="B6" s="93" t="s">
        <v>3</v>
      </c>
      <c r="C6" s="93"/>
      <c r="D6" s="93"/>
      <c r="E6" s="93" t="s">
        <v>4</v>
      </c>
      <c r="F6" s="93"/>
      <c r="G6" s="93"/>
      <c r="H6" s="93"/>
      <c r="I6" s="93" t="s">
        <v>5</v>
      </c>
      <c r="J6" s="93"/>
      <c r="K6" s="93"/>
      <c r="L6" s="93"/>
      <c r="M6" s="93"/>
    </row>
    <row r="7" spans="1:27" ht="14.45" customHeight="1" x14ac:dyDescent="0.2">
      <c r="C7" s="3"/>
      <c r="D7" s="3"/>
      <c r="E7" s="94" t="s">
        <v>6</v>
      </c>
      <c r="F7" s="94"/>
      <c r="G7" s="94" t="s">
        <v>7</v>
      </c>
      <c r="H7" s="94"/>
      <c r="I7" s="3"/>
      <c r="J7" s="3"/>
      <c r="K7" s="3"/>
      <c r="L7" s="3"/>
      <c r="M7" s="3"/>
    </row>
    <row r="8" spans="1:27" ht="14.45" customHeight="1" x14ac:dyDescent="0.2">
      <c r="A8" s="2" t="s">
        <v>8</v>
      </c>
      <c r="B8" s="12" t="s">
        <v>9</v>
      </c>
      <c r="C8" s="2" t="s">
        <v>10</v>
      </c>
      <c r="D8" s="2" t="s">
        <v>11</v>
      </c>
      <c r="E8" s="4" t="s">
        <v>9</v>
      </c>
      <c r="F8" s="4" t="s">
        <v>10</v>
      </c>
      <c r="G8" s="4" t="s">
        <v>9</v>
      </c>
      <c r="H8" s="4" t="s">
        <v>12</v>
      </c>
      <c r="I8" s="2" t="s">
        <v>9</v>
      </c>
      <c r="J8" s="2" t="s">
        <v>13</v>
      </c>
      <c r="K8" s="2" t="s">
        <v>10</v>
      </c>
      <c r="L8" s="2" t="s">
        <v>11</v>
      </c>
      <c r="M8" s="2" t="s">
        <v>14</v>
      </c>
    </row>
    <row r="9" spans="1:27" ht="21.75" customHeight="1" x14ac:dyDescent="0.45">
      <c r="A9" s="30" t="s">
        <v>15</v>
      </c>
      <c r="B9" s="74">
        <v>796200</v>
      </c>
      <c r="C9" s="74">
        <v>5644914726</v>
      </c>
      <c r="D9" s="74">
        <v>4804178042.6999998</v>
      </c>
      <c r="E9" s="74">
        <v>0</v>
      </c>
      <c r="F9" s="74">
        <v>0</v>
      </c>
      <c r="G9" s="74">
        <v>0</v>
      </c>
      <c r="H9" s="74">
        <v>0</v>
      </c>
      <c r="I9" s="74">
        <v>796200</v>
      </c>
      <c r="J9" s="74">
        <v>6620</v>
      </c>
      <c r="K9" s="74">
        <v>5644914726</v>
      </c>
      <c r="L9" s="74">
        <v>5239482478.1999998</v>
      </c>
      <c r="M9" s="38">
        <f>L9/4403111557748*100</f>
        <v>0.11899499727596652</v>
      </c>
    </row>
    <row r="10" spans="1:27" ht="21.75" customHeight="1" x14ac:dyDescent="0.45">
      <c r="A10" s="31" t="s">
        <v>16</v>
      </c>
      <c r="B10" s="75">
        <v>11986000</v>
      </c>
      <c r="C10" s="75">
        <v>38185973295</v>
      </c>
      <c r="D10" s="75">
        <v>119817153136.395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39">
        <f t="shared" ref="M10:M77" si="0">L10/4403111557748*100</f>
        <v>0</v>
      </c>
    </row>
    <row r="11" spans="1:27" ht="21.75" customHeight="1" x14ac:dyDescent="0.45">
      <c r="A11" s="31" t="s">
        <v>17</v>
      </c>
      <c r="B11" s="75">
        <v>5596000</v>
      </c>
      <c r="C11" s="75">
        <v>28556950169</v>
      </c>
      <c r="D11" s="75">
        <v>64337428845</v>
      </c>
      <c r="E11" s="75">
        <v>0</v>
      </c>
      <c r="F11" s="75">
        <v>0</v>
      </c>
      <c r="G11" s="75">
        <v>0</v>
      </c>
      <c r="H11" s="75">
        <v>0</v>
      </c>
      <c r="I11" s="75">
        <v>5596000</v>
      </c>
      <c r="J11" s="75">
        <v>11554</v>
      </c>
      <c r="K11" s="75">
        <v>28556950169</v>
      </c>
      <c r="L11" s="75">
        <v>64639535032.620003</v>
      </c>
      <c r="M11" s="39">
        <f t="shared" si="0"/>
        <v>1.4680421830075163</v>
      </c>
    </row>
    <row r="12" spans="1:27" ht="21.75" customHeight="1" x14ac:dyDescent="0.45">
      <c r="A12" s="31" t="s">
        <v>18</v>
      </c>
      <c r="B12" s="75">
        <v>2667000</v>
      </c>
      <c r="C12" s="75">
        <v>2782315256</v>
      </c>
      <c r="D12" s="75">
        <v>17770977794.587502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39">
        <f t="shared" si="0"/>
        <v>0</v>
      </c>
    </row>
    <row r="13" spans="1:27" ht="21.75" customHeight="1" x14ac:dyDescent="0.45">
      <c r="A13" s="31" t="s">
        <v>19</v>
      </c>
      <c r="B13" s="75">
        <v>7600000</v>
      </c>
      <c r="C13" s="75">
        <v>14533004655</v>
      </c>
      <c r="D13" s="75">
        <v>65251993284</v>
      </c>
      <c r="E13" s="75">
        <v>289000</v>
      </c>
      <c r="F13" s="75">
        <v>1878983713</v>
      </c>
      <c r="G13" s="75">
        <v>0</v>
      </c>
      <c r="H13" s="75">
        <v>0</v>
      </c>
      <c r="I13" s="75">
        <v>7879000</v>
      </c>
      <c r="J13" s="75">
        <v>8012</v>
      </c>
      <c r="K13" s="75">
        <v>16392865993</v>
      </c>
      <c r="L13" s="75">
        <v>63110292913.889999</v>
      </c>
      <c r="M13" s="39">
        <f t="shared" si="0"/>
        <v>1.4333112410662647</v>
      </c>
    </row>
    <row r="14" spans="1:27" ht="21.75" customHeight="1" x14ac:dyDescent="0.45">
      <c r="A14" s="31" t="s">
        <v>20</v>
      </c>
      <c r="B14" s="75">
        <v>930000</v>
      </c>
      <c r="C14" s="75">
        <v>1204310027</v>
      </c>
      <c r="D14" s="75">
        <v>6181047970.1999998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39">
        <f t="shared" si="0"/>
        <v>0</v>
      </c>
    </row>
    <row r="15" spans="1:27" ht="21.75" customHeight="1" x14ac:dyDescent="0.45">
      <c r="A15" s="31" t="s">
        <v>21</v>
      </c>
      <c r="B15" s="75">
        <v>2000</v>
      </c>
      <c r="C15" s="75">
        <v>1858472</v>
      </c>
      <c r="D15" s="75">
        <v>11776966.65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39">
        <f t="shared" si="0"/>
        <v>0</v>
      </c>
    </row>
    <row r="16" spans="1:27" ht="21.75" customHeight="1" x14ac:dyDescent="0.45">
      <c r="A16" s="31" t="s">
        <v>22</v>
      </c>
      <c r="B16" s="75">
        <v>44000</v>
      </c>
      <c r="C16" s="75">
        <v>21961652</v>
      </c>
      <c r="D16" s="75">
        <v>207494556.38999999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39">
        <f t="shared" si="0"/>
        <v>0</v>
      </c>
    </row>
    <row r="17" spans="1:13" ht="21.75" customHeight="1" x14ac:dyDescent="0.45">
      <c r="A17" s="31" t="s">
        <v>23</v>
      </c>
      <c r="B17" s="75">
        <v>2239000</v>
      </c>
      <c r="C17" s="75">
        <v>2269244178</v>
      </c>
      <c r="D17" s="75">
        <v>2583140669.9549999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39">
        <f t="shared" si="0"/>
        <v>0</v>
      </c>
    </row>
    <row r="18" spans="1:13" ht="21.75" customHeight="1" x14ac:dyDescent="0.45">
      <c r="A18" s="31" t="s">
        <v>24</v>
      </c>
      <c r="B18" s="75">
        <v>48862000</v>
      </c>
      <c r="C18" s="75">
        <v>38835385397</v>
      </c>
      <c r="D18" s="75">
        <v>55590637723.830002</v>
      </c>
      <c r="E18" s="75">
        <v>1036000</v>
      </c>
      <c r="F18" s="75">
        <v>1087720009</v>
      </c>
      <c r="G18" s="75">
        <v>0</v>
      </c>
      <c r="H18" s="75">
        <v>0</v>
      </c>
      <c r="I18" s="75">
        <v>49898000</v>
      </c>
      <c r="J18" s="75">
        <v>1041</v>
      </c>
      <c r="K18" s="75">
        <v>39923105406</v>
      </c>
      <c r="L18" s="75">
        <v>51930442466.864998</v>
      </c>
      <c r="M18" s="39">
        <f t="shared" si="0"/>
        <v>1.1794032875566105</v>
      </c>
    </row>
    <row r="19" spans="1:13" ht="21.75" customHeight="1" x14ac:dyDescent="0.45">
      <c r="A19" s="31" t="s">
        <v>25</v>
      </c>
      <c r="B19" s="75">
        <v>900000</v>
      </c>
      <c r="C19" s="75">
        <v>1484433197</v>
      </c>
      <c r="D19" s="75">
        <v>2698404981.75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39">
        <f t="shared" si="0"/>
        <v>0</v>
      </c>
    </row>
    <row r="20" spans="1:13" ht="21.75" customHeight="1" x14ac:dyDescent="0.45">
      <c r="A20" s="31" t="s">
        <v>26</v>
      </c>
      <c r="B20" s="75">
        <v>3185000</v>
      </c>
      <c r="C20" s="75">
        <v>639397599</v>
      </c>
      <c r="D20" s="75">
        <v>6995643157.9125004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39">
        <f t="shared" si="0"/>
        <v>0</v>
      </c>
    </row>
    <row r="21" spans="1:13" ht="21.75" customHeight="1" x14ac:dyDescent="0.45">
      <c r="A21" s="31" t="s">
        <v>27</v>
      </c>
      <c r="B21" s="75">
        <v>3140000</v>
      </c>
      <c r="C21" s="75">
        <v>2828459135</v>
      </c>
      <c r="D21" s="75">
        <v>8623358913.1499996</v>
      </c>
      <c r="E21" s="75">
        <v>0</v>
      </c>
      <c r="F21" s="75">
        <v>0</v>
      </c>
      <c r="G21" s="75">
        <v>0</v>
      </c>
      <c r="H21" s="75">
        <v>0</v>
      </c>
      <c r="I21" s="75">
        <v>3140000</v>
      </c>
      <c r="J21" s="75">
        <v>2900</v>
      </c>
      <c r="K21" s="75">
        <v>2828459135</v>
      </c>
      <c r="L21" s="75">
        <v>9103655205</v>
      </c>
      <c r="M21" s="39">
        <f t="shared" si="0"/>
        <v>0.20675504323710853</v>
      </c>
    </row>
    <row r="22" spans="1:13" ht="21.75" customHeight="1" x14ac:dyDescent="0.45">
      <c r="A22" s="31" t="s">
        <v>28</v>
      </c>
      <c r="B22" s="75">
        <v>38000</v>
      </c>
      <c r="C22" s="75">
        <v>19304969</v>
      </c>
      <c r="D22" s="75">
        <v>68382387</v>
      </c>
      <c r="E22" s="75">
        <v>0</v>
      </c>
      <c r="F22" s="75">
        <v>0</v>
      </c>
      <c r="G22" s="75">
        <v>0</v>
      </c>
      <c r="H22" s="75">
        <v>0</v>
      </c>
      <c r="I22" s="75">
        <v>38000</v>
      </c>
      <c r="J22" s="75">
        <v>2100</v>
      </c>
      <c r="K22" s="75">
        <v>19304969</v>
      </c>
      <c r="L22" s="75">
        <v>79779451.5</v>
      </c>
      <c r="M22" s="39">
        <f t="shared" si="0"/>
        <v>1.8118880353965804E-3</v>
      </c>
    </row>
    <row r="23" spans="1:13" ht="21.75" customHeight="1" x14ac:dyDescent="0.45">
      <c r="A23" s="31" t="s">
        <v>29</v>
      </c>
      <c r="B23" s="75">
        <v>3525000</v>
      </c>
      <c r="C23" s="75">
        <v>9167760090</v>
      </c>
      <c r="D23" s="75">
        <v>14378296635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39">
        <f t="shared" si="0"/>
        <v>0</v>
      </c>
    </row>
    <row r="24" spans="1:13" ht="21.75" customHeight="1" x14ac:dyDescent="0.45">
      <c r="A24" s="31" t="s">
        <v>30</v>
      </c>
      <c r="B24" s="75">
        <v>3068000</v>
      </c>
      <c r="C24" s="75">
        <v>6146299972</v>
      </c>
      <c r="D24" s="75">
        <v>11747414261.700001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39">
        <f t="shared" si="0"/>
        <v>0</v>
      </c>
    </row>
    <row r="25" spans="1:13" ht="21.75" customHeight="1" x14ac:dyDescent="0.45">
      <c r="A25" s="31" t="s">
        <v>31</v>
      </c>
      <c r="B25" s="75">
        <v>4000</v>
      </c>
      <c r="C25" s="75">
        <v>1000257</v>
      </c>
      <c r="D25" s="75">
        <v>3998970</v>
      </c>
      <c r="E25" s="75">
        <v>0</v>
      </c>
      <c r="F25" s="75">
        <v>0</v>
      </c>
      <c r="G25" s="75">
        <v>0</v>
      </c>
      <c r="H25" s="75">
        <v>0</v>
      </c>
      <c r="I25" s="75">
        <v>4000</v>
      </c>
      <c r="J25" s="75">
        <v>999</v>
      </c>
      <c r="K25" s="75">
        <v>1000257</v>
      </c>
      <c r="L25" s="75">
        <v>3994971.03</v>
      </c>
      <c r="M25" s="39">
        <f t="shared" si="0"/>
        <v>9.0730633952941541E-5</v>
      </c>
    </row>
    <row r="26" spans="1:13" ht="21.75" customHeight="1" x14ac:dyDescent="0.45">
      <c r="A26" s="31" t="s">
        <v>32</v>
      </c>
      <c r="B26" s="75">
        <v>6095000</v>
      </c>
      <c r="C26" s="75">
        <v>3530408837</v>
      </c>
      <c r="D26" s="75">
        <v>15806358814.275</v>
      </c>
      <c r="E26" s="75">
        <v>238000</v>
      </c>
      <c r="F26" s="75">
        <v>861209695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39">
        <f t="shared" si="0"/>
        <v>0</v>
      </c>
    </row>
    <row r="27" spans="1:13" ht="21.75" customHeight="1" x14ac:dyDescent="0.45">
      <c r="A27" s="31" t="s">
        <v>33</v>
      </c>
      <c r="B27" s="75">
        <v>4500000</v>
      </c>
      <c r="C27" s="75">
        <v>1485382387</v>
      </c>
      <c r="D27" s="75">
        <v>9996425257.5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39">
        <f t="shared" si="0"/>
        <v>0</v>
      </c>
    </row>
    <row r="28" spans="1:13" ht="21.75" customHeight="1" x14ac:dyDescent="0.45">
      <c r="A28" s="31" t="s">
        <v>34</v>
      </c>
      <c r="B28" s="75">
        <v>2002000</v>
      </c>
      <c r="C28" s="75">
        <v>1004527593</v>
      </c>
      <c r="D28" s="75">
        <v>10025435785.365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39">
        <f t="shared" si="0"/>
        <v>0</v>
      </c>
    </row>
    <row r="29" spans="1:13" ht="21.75" customHeight="1" x14ac:dyDescent="0.45">
      <c r="A29" s="31" t="s">
        <v>35</v>
      </c>
      <c r="B29" s="75">
        <v>5052000</v>
      </c>
      <c r="C29" s="75">
        <v>1500302393</v>
      </c>
      <c r="D29" s="75">
        <v>10101398220</v>
      </c>
      <c r="E29" s="75">
        <v>0</v>
      </c>
      <c r="F29" s="75">
        <v>0</v>
      </c>
      <c r="G29" s="75">
        <v>0</v>
      </c>
      <c r="H29" s="75">
        <v>0</v>
      </c>
      <c r="I29" s="75">
        <v>5052000</v>
      </c>
      <c r="J29" s="75">
        <v>2000</v>
      </c>
      <c r="K29" s="75">
        <v>1500302393</v>
      </c>
      <c r="L29" s="75">
        <v>10101398220</v>
      </c>
      <c r="M29" s="39">
        <f t="shared" si="0"/>
        <v>0.22941499636149179</v>
      </c>
    </row>
    <row r="30" spans="1:13" ht="21.75" customHeight="1" x14ac:dyDescent="0.45">
      <c r="A30" s="31" t="s">
        <v>36</v>
      </c>
      <c r="B30" s="75">
        <v>3000000</v>
      </c>
      <c r="C30" s="75">
        <v>300077247</v>
      </c>
      <c r="D30" s="75">
        <v>3898995750</v>
      </c>
      <c r="E30" s="75">
        <v>0</v>
      </c>
      <c r="F30" s="75">
        <v>0</v>
      </c>
      <c r="G30" s="75">
        <v>0</v>
      </c>
      <c r="H30" s="75">
        <v>0</v>
      </c>
      <c r="I30" s="75">
        <v>3000000</v>
      </c>
      <c r="J30" s="75">
        <v>899</v>
      </c>
      <c r="K30" s="75">
        <v>300077247</v>
      </c>
      <c r="L30" s="75">
        <v>2696305522.5</v>
      </c>
      <c r="M30" s="39">
        <f t="shared" si="0"/>
        <v>6.1236366309079915E-2</v>
      </c>
    </row>
    <row r="31" spans="1:13" ht="21.75" customHeight="1" x14ac:dyDescent="0.45">
      <c r="A31" s="31" t="s">
        <v>37</v>
      </c>
      <c r="B31" s="75">
        <v>5656000</v>
      </c>
      <c r="C31" s="75">
        <v>1006613100</v>
      </c>
      <c r="D31" s="75">
        <v>90472697.280000001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39">
        <f t="shared" si="0"/>
        <v>0</v>
      </c>
    </row>
    <row r="32" spans="1:13" ht="21.75" customHeight="1" x14ac:dyDescent="0.45">
      <c r="A32" s="31" t="s">
        <v>38</v>
      </c>
      <c r="B32" s="75">
        <v>3000000</v>
      </c>
      <c r="C32" s="75">
        <v>2460633438</v>
      </c>
      <c r="D32" s="75">
        <v>2249420625</v>
      </c>
      <c r="E32" s="75">
        <v>0</v>
      </c>
      <c r="F32" s="75">
        <v>0</v>
      </c>
      <c r="G32" s="75">
        <v>0</v>
      </c>
      <c r="H32" s="75">
        <v>0</v>
      </c>
      <c r="I32" s="75">
        <v>3000000</v>
      </c>
      <c r="J32" s="75">
        <v>220</v>
      </c>
      <c r="K32" s="75">
        <v>2460633438</v>
      </c>
      <c r="L32" s="75">
        <v>659830050</v>
      </c>
      <c r="M32" s="39">
        <f t="shared" si="0"/>
        <v>1.4985540142377731E-2</v>
      </c>
    </row>
    <row r="33" spans="1:13" ht="21.75" customHeight="1" x14ac:dyDescent="0.45">
      <c r="A33" s="31" t="s">
        <v>39</v>
      </c>
      <c r="B33" s="75">
        <v>262260</v>
      </c>
      <c r="C33" s="75">
        <v>631513088</v>
      </c>
      <c r="D33" s="75">
        <v>415033688.37599999</v>
      </c>
      <c r="E33" s="75">
        <v>0</v>
      </c>
      <c r="F33" s="75">
        <v>0</v>
      </c>
      <c r="G33" s="75">
        <v>0</v>
      </c>
      <c r="H33" s="75">
        <v>0</v>
      </c>
      <c r="I33" s="75">
        <v>262260</v>
      </c>
      <c r="J33" s="75">
        <v>1565</v>
      </c>
      <c r="K33" s="75">
        <v>631513088</v>
      </c>
      <c r="L33" s="75">
        <v>407994800.44499999</v>
      </c>
      <c r="M33" s="39">
        <f t="shared" si="0"/>
        <v>9.2660564033874172E-3</v>
      </c>
    </row>
    <row r="34" spans="1:13" ht="21.75" customHeight="1" x14ac:dyDescent="0.45">
      <c r="A34" s="31" t="s">
        <v>40</v>
      </c>
      <c r="B34" s="75">
        <v>409021000</v>
      </c>
      <c r="C34" s="75">
        <v>1104685903435</v>
      </c>
      <c r="D34" s="75">
        <v>1366133412168</v>
      </c>
      <c r="E34" s="75">
        <v>106715705</v>
      </c>
      <c r="F34" s="75">
        <v>378095246827</v>
      </c>
      <c r="G34" s="75">
        <v>-149346000</v>
      </c>
      <c r="H34" s="75">
        <v>0</v>
      </c>
      <c r="I34" s="75">
        <v>366390705</v>
      </c>
      <c r="J34" s="75">
        <v>3469</v>
      </c>
      <c r="K34" s="75">
        <v>1086997502241</v>
      </c>
      <c r="L34" s="75">
        <v>1263446849978.9099</v>
      </c>
      <c r="M34" s="39">
        <f t="shared" si="0"/>
        <v>28.694409246926007</v>
      </c>
    </row>
    <row r="35" spans="1:13" ht="21.75" customHeight="1" x14ac:dyDescent="0.45">
      <c r="A35" s="31" t="s">
        <v>41</v>
      </c>
      <c r="B35" s="75">
        <v>75200000</v>
      </c>
      <c r="C35" s="75">
        <v>121035635812</v>
      </c>
      <c r="D35" s="75">
        <v>142553131920</v>
      </c>
      <c r="E35" s="75">
        <v>1600000</v>
      </c>
      <c r="F35" s="75">
        <v>3141927896</v>
      </c>
      <c r="G35" s="75">
        <v>-36720000</v>
      </c>
      <c r="H35" s="75">
        <v>0</v>
      </c>
      <c r="I35" s="75">
        <v>40080000</v>
      </c>
      <c r="J35" s="75">
        <v>1818</v>
      </c>
      <c r="K35" s="75">
        <v>64915185468</v>
      </c>
      <c r="L35" s="75">
        <v>72431890632</v>
      </c>
      <c r="M35" s="39">
        <f t="shared" si="0"/>
        <v>1.6450160229200677</v>
      </c>
    </row>
    <row r="36" spans="1:13" ht="21.75" customHeight="1" x14ac:dyDescent="0.45">
      <c r="A36" s="31" t="s">
        <v>42</v>
      </c>
      <c r="B36" s="75">
        <v>114000000</v>
      </c>
      <c r="C36" s="75">
        <v>244947586780</v>
      </c>
      <c r="D36" s="75">
        <v>251687495700</v>
      </c>
      <c r="E36" s="75">
        <v>378617794</v>
      </c>
      <c r="F36" s="75">
        <v>48951004874</v>
      </c>
      <c r="G36" s="75">
        <v>-1</v>
      </c>
      <c r="H36" s="75">
        <v>1</v>
      </c>
      <c r="I36" s="75">
        <v>492617793</v>
      </c>
      <c r="J36" s="75">
        <v>611</v>
      </c>
      <c r="K36" s="75">
        <v>293898591057</v>
      </c>
      <c r="L36" s="75">
        <v>299198584167.43799</v>
      </c>
      <c r="M36" s="39">
        <f t="shared" si="0"/>
        <v>6.7951624718876085</v>
      </c>
    </row>
    <row r="37" spans="1:13" ht="21.75" customHeight="1" x14ac:dyDescent="0.45">
      <c r="A37" s="31" t="s">
        <v>43</v>
      </c>
      <c r="B37" s="75">
        <v>89257000</v>
      </c>
      <c r="C37" s="75">
        <v>213965008976</v>
      </c>
      <c r="D37" s="75">
        <v>284632754086.79999</v>
      </c>
      <c r="E37" s="75">
        <v>53743000</v>
      </c>
      <c r="F37" s="75">
        <v>169607215411</v>
      </c>
      <c r="G37" s="75">
        <v>0</v>
      </c>
      <c r="H37" s="75">
        <v>0</v>
      </c>
      <c r="I37" s="75">
        <v>143000000</v>
      </c>
      <c r="J37" s="75">
        <v>3158</v>
      </c>
      <c r="K37" s="75">
        <v>383572224387</v>
      </c>
      <c r="L37" s="75">
        <v>448907015700</v>
      </c>
      <c r="M37" s="39">
        <f t="shared" si="0"/>
        <v>10.195222396990468</v>
      </c>
    </row>
    <row r="38" spans="1:13" ht="21.75" customHeight="1" x14ac:dyDescent="0.45">
      <c r="A38" s="31" t="s">
        <v>44</v>
      </c>
      <c r="B38" s="75">
        <v>45811</v>
      </c>
      <c r="C38" s="75">
        <v>108086722</v>
      </c>
      <c r="D38" s="75">
        <v>136478658.37634999</v>
      </c>
      <c r="E38" s="75">
        <v>0</v>
      </c>
      <c r="F38" s="75">
        <v>0</v>
      </c>
      <c r="G38" s="75">
        <v>-45811</v>
      </c>
      <c r="H38" s="75">
        <v>140531580</v>
      </c>
      <c r="I38" s="75">
        <v>0</v>
      </c>
      <c r="J38" s="75">
        <v>0</v>
      </c>
      <c r="K38" s="75">
        <v>0</v>
      </c>
      <c r="L38" s="75">
        <v>0</v>
      </c>
      <c r="M38" s="39">
        <f t="shared" si="0"/>
        <v>0</v>
      </c>
    </row>
    <row r="39" spans="1:13" ht="21.75" customHeight="1" x14ac:dyDescent="0.45">
      <c r="A39" s="31" t="s">
        <v>45</v>
      </c>
      <c r="B39" s="75">
        <v>16999000</v>
      </c>
      <c r="C39" s="75">
        <v>98957406963</v>
      </c>
      <c r="D39" s="75">
        <v>80552079313.649994</v>
      </c>
      <c r="E39" s="75">
        <v>0</v>
      </c>
      <c r="F39" s="75">
        <v>0</v>
      </c>
      <c r="G39" s="75">
        <v>-11485000</v>
      </c>
      <c r="H39" s="75">
        <v>0</v>
      </c>
      <c r="I39" s="75">
        <v>5514000</v>
      </c>
      <c r="J39" s="75">
        <v>4750</v>
      </c>
      <c r="K39" s="75">
        <v>32099014178</v>
      </c>
      <c r="L39" s="75">
        <v>26035660575</v>
      </c>
      <c r="M39" s="39">
        <f t="shared" si="0"/>
        <v>0.59130140659702268</v>
      </c>
    </row>
    <row r="40" spans="1:13" ht="21.75" customHeight="1" x14ac:dyDescent="0.45">
      <c r="A40" s="31" t="s">
        <v>46</v>
      </c>
      <c r="B40" s="75">
        <v>188</v>
      </c>
      <c r="C40" s="75">
        <v>2762399</v>
      </c>
      <c r="D40" s="75">
        <v>2743418.952</v>
      </c>
      <c r="E40" s="75">
        <v>0</v>
      </c>
      <c r="F40" s="75">
        <v>0</v>
      </c>
      <c r="G40" s="75">
        <v>-188</v>
      </c>
      <c r="H40" s="75">
        <v>2825649</v>
      </c>
      <c r="I40" s="75">
        <v>0</v>
      </c>
      <c r="J40" s="75">
        <v>0</v>
      </c>
      <c r="K40" s="75">
        <v>0</v>
      </c>
      <c r="L40" s="75">
        <v>0</v>
      </c>
      <c r="M40" s="39">
        <f t="shared" si="0"/>
        <v>0</v>
      </c>
    </row>
    <row r="41" spans="1:13" ht="21.75" customHeight="1" x14ac:dyDescent="0.45">
      <c r="A41" s="31" t="s">
        <v>47</v>
      </c>
      <c r="B41" s="75">
        <v>342565602</v>
      </c>
      <c r="C41" s="75">
        <v>173227655614</v>
      </c>
      <c r="D41" s="75">
        <v>178095797077.41599</v>
      </c>
      <c r="E41" s="75">
        <v>54034398</v>
      </c>
      <c r="F41" s="75">
        <v>29284959709</v>
      </c>
      <c r="G41" s="75">
        <v>-106000</v>
      </c>
      <c r="H41" s="75">
        <v>0</v>
      </c>
      <c r="I41" s="75">
        <v>396494000</v>
      </c>
      <c r="J41" s="75">
        <v>507</v>
      </c>
      <c r="K41" s="75">
        <v>202458489410</v>
      </c>
      <c r="L41" s="75">
        <v>199826374374.89999</v>
      </c>
      <c r="M41" s="39">
        <f t="shared" si="0"/>
        <v>4.5382991494565381</v>
      </c>
    </row>
    <row r="42" spans="1:13" ht="21.75" customHeight="1" x14ac:dyDescent="0.45">
      <c r="A42" s="31" t="s">
        <v>48</v>
      </c>
      <c r="B42" s="75">
        <v>1000000</v>
      </c>
      <c r="C42" s="75">
        <v>1244681804</v>
      </c>
      <c r="D42" s="75">
        <v>1031823900</v>
      </c>
      <c r="E42" s="75">
        <v>0</v>
      </c>
      <c r="F42" s="75">
        <v>0</v>
      </c>
      <c r="G42" s="75">
        <v>-66000</v>
      </c>
      <c r="H42" s="75">
        <v>0</v>
      </c>
      <c r="I42" s="75">
        <v>934000</v>
      </c>
      <c r="J42" s="75">
        <v>1144</v>
      </c>
      <c r="K42" s="75">
        <v>1162532805</v>
      </c>
      <c r="L42" s="75">
        <v>1062138448.8</v>
      </c>
      <c r="M42" s="39">
        <f t="shared" si="0"/>
        <v>2.4122451472549961E-2</v>
      </c>
    </row>
    <row r="43" spans="1:13" ht="21.75" customHeight="1" x14ac:dyDescent="0.45">
      <c r="A43" s="31" t="s">
        <v>49</v>
      </c>
      <c r="B43" s="75">
        <v>103736000</v>
      </c>
      <c r="C43" s="75">
        <v>251572055551</v>
      </c>
      <c r="D43" s="75">
        <v>290382458572.79999</v>
      </c>
      <c r="E43" s="75">
        <v>1397000</v>
      </c>
      <c r="F43" s="75">
        <v>0</v>
      </c>
      <c r="G43" s="75">
        <v>-30162000</v>
      </c>
      <c r="H43" s="75">
        <v>0</v>
      </c>
      <c r="I43" s="75">
        <v>74971000</v>
      </c>
      <c r="J43" s="75">
        <v>2896</v>
      </c>
      <c r="K43" s="75">
        <v>182545814261</v>
      </c>
      <c r="L43" s="75">
        <v>215824175704.79999</v>
      </c>
      <c r="M43" s="39">
        <f t="shared" si="0"/>
        <v>4.9016286068205979</v>
      </c>
    </row>
    <row r="44" spans="1:13" ht="21.75" customHeight="1" x14ac:dyDescent="0.45">
      <c r="A44" s="31" t="s">
        <v>50</v>
      </c>
      <c r="B44" s="75">
        <v>756887062</v>
      </c>
      <c r="C44" s="75">
        <v>877015192754</v>
      </c>
      <c r="D44" s="75">
        <v>1053337017573.54</v>
      </c>
      <c r="E44" s="75">
        <v>0</v>
      </c>
      <c r="F44" s="75">
        <v>0</v>
      </c>
      <c r="G44" s="75">
        <v>-428713000</v>
      </c>
      <c r="H44" s="75">
        <v>0</v>
      </c>
      <c r="I44" s="75">
        <v>328174062</v>
      </c>
      <c r="J44" s="75">
        <v>1372</v>
      </c>
      <c r="K44" s="75">
        <v>380259688261</v>
      </c>
      <c r="L44" s="75">
        <v>447575796926.26898</v>
      </c>
      <c r="M44" s="39">
        <f t="shared" si="0"/>
        <v>10.164988805216293</v>
      </c>
    </row>
    <row r="45" spans="1:13" ht="21.75" customHeight="1" x14ac:dyDescent="0.45">
      <c r="A45" s="31" t="s">
        <v>51</v>
      </c>
      <c r="B45" s="75">
        <v>196656</v>
      </c>
      <c r="C45" s="75">
        <v>793392254</v>
      </c>
      <c r="D45" s="75">
        <v>958271866.11360002</v>
      </c>
      <c r="E45" s="75">
        <v>0</v>
      </c>
      <c r="F45" s="75">
        <v>0</v>
      </c>
      <c r="G45" s="75">
        <v>0</v>
      </c>
      <c r="H45" s="75">
        <v>0</v>
      </c>
      <c r="I45" s="75">
        <v>196656</v>
      </c>
      <c r="J45" s="75">
        <v>4800</v>
      </c>
      <c r="K45" s="75">
        <v>793392254</v>
      </c>
      <c r="L45" s="75">
        <v>938332304.63999999</v>
      </c>
      <c r="M45" s="39">
        <f t="shared" si="0"/>
        <v>2.131066388696988E-2</v>
      </c>
    </row>
    <row r="46" spans="1:13" ht="21.75" customHeight="1" x14ac:dyDescent="0.45">
      <c r="A46" s="31" t="s">
        <v>52</v>
      </c>
      <c r="B46" s="75">
        <v>2200000</v>
      </c>
      <c r="C46" s="75">
        <v>15145240483</v>
      </c>
      <c r="D46" s="75">
        <v>17910792900</v>
      </c>
      <c r="E46" s="75">
        <v>0</v>
      </c>
      <c r="F46" s="75">
        <v>0</v>
      </c>
      <c r="G46" s="75">
        <v>0</v>
      </c>
      <c r="H46" s="75">
        <v>0</v>
      </c>
      <c r="I46" s="75">
        <v>2200000</v>
      </c>
      <c r="J46" s="75">
        <v>8290</v>
      </c>
      <c r="K46" s="75">
        <v>15145240483</v>
      </c>
      <c r="L46" s="75">
        <v>18129483900</v>
      </c>
      <c r="M46" s="39">
        <f t="shared" si="0"/>
        <v>0.41174255210722938</v>
      </c>
    </row>
    <row r="47" spans="1:13" ht="21.75" customHeight="1" x14ac:dyDescent="0.45">
      <c r="A47" s="31" t="s">
        <v>53</v>
      </c>
      <c r="B47" s="75">
        <v>12790852</v>
      </c>
      <c r="C47" s="75">
        <v>72381549800</v>
      </c>
      <c r="D47" s="75">
        <v>72728349583.031998</v>
      </c>
      <c r="E47" s="75">
        <v>143000</v>
      </c>
      <c r="F47" s="75">
        <v>867809935</v>
      </c>
      <c r="G47" s="75">
        <v>0</v>
      </c>
      <c r="H47" s="75">
        <v>0</v>
      </c>
      <c r="I47" s="75">
        <v>12933852</v>
      </c>
      <c r="J47" s="75">
        <v>5670</v>
      </c>
      <c r="K47" s="75">
        <v>73249359735</v>
      </c>
      <c r="L47" s="75">
        <v>72898597942.001999</v>
      </c>
      <c r="M47" s="39">
        <f t="shared" si="0"/>
        <v>1.6556155115744209</v>
      </c>
    </row>
    <row r="48" spans="1:13" ht="21.75" customHeight="1" thickBot="1" x14ac:dyDescent="0.5">
      <c r="A48" s="31" t="s">
        <v>734</v>
      </c>
      <c r="B48" s="75"/>
      <c r="C48" s="49">
        <f>SUM(C9:C47)</f>
        <v>3339324190476</v>
      </c>
      <c r="D48" s="49">
        <f>SUM(D9:D47)</f>
        <v>4173797475872.6963</v>
      </c>
      <c r="E48" s="75"/>
      <c r="F48" s="49">
        <f>SUM(F9:F47)</f>
        <v>633776078069</v>
      </c>
      <c r="G48" s="75"/>
      <c r="H48" s="49">
        <f>SUM(H9:H47)</f>
        <v>143357230</v>
      </c>
      <c r="I48" s="75"/>
      <c r="J48" s="75"/>
      <c r="K48" s="49">
        <f>SUM(K9:K47)</f>
        <v>2815356161361</v>
      </c>
      <c r="L48" s="49">
        <f>SUM(L9:L47)</f>
        <v>3274247611766.8086</v>
      </c>
      <c r="M48" s="73">
        <f>SUM(M9:M47)</f>
        <v>74.36213161588492</v>
      </c>
    </row>
    <row r="49" spans="1:27" ht="21.75" customHeight="1" thickTop="1" x14ac:dyDescent="0.2">
      <c r="A49" s="95" t="s">
        <v>0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</row>
    <row r="50" spans="1:27" ht="21.75" customHeight="1" x14ac:dyDescent="0.2">
      <c r="A50" s="95" t="s">
        <v>1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</row>
    <row r="51" spans="1:27" ht="21.75" customHeight="1" x14ac:dyDescent="0.2">
      <c r="A51" s="95" t="s">
        <v>2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</row>
    <row r="52" spans="1:27" ht="21.75" customHeight="1" x14ac:dyDescent="0.2">
      <c r="A52" s="1">
        <v>1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</row>
    <row r="53" spans="1:27" ht="21.75" customHeight="1" x14ac:dyDescent="0.2">
      <c r="A53" s="97" t="s">
        <v>733</v>
      </c>
      <c r="B53" s="97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</row>
    <row r="54" spans="1:27" ht="21.75" customHeight="1" x14ac:dyDescent="0.2">
      <c r="B54" s="93" t="s">
        <v>3</v>
      </c>
      <c r="C54" s="93"/>
      <c r="D54" s="93"/>
      <c r="E54" s="93" t="s">
        <v>4</v>
      </c>
      <c r="F54" s="93"/>
      <c r="G54" s="93"/>
      <c r="H54" s="93"/>
      <c r="I54" s="93" t="s">
        <v>5</v>
      </c>
      <c r="J54" s="93"/>
      <c r="K54" s="93"/>
      <c r="L54" s="93"/>
      <c r="M54" s="93"/>
    </row>
    <row r="55" spans="1:27" ht="21.75" customHeight="1" x14ac:dyDescent="0.2">
      <c r="C55" s="3"/>
      <c r="D55" s="3"/>
      <c r="E55" s="94" t="s">
        <v>6</v>
      </c>
      <c r="F55" s="94"/>
      <c r="G55" s="94" t="s">
        <v>7</v>
      </c>
      <c r="H55" s="94"/>
      <c r="I55" s="3"/>
      <c r="J55" s="3"/>
      <c r="K55" s="3"/>
      <c r="L55" s="3"/>
      <c r="M55" s="3"/>
    </row>
    <row r="56" spans="1:27" ht="21.75" customHeight="1" x14ac:dyDescent="0.2">
      <c r="A56" s="2" t="s">
        <v>8</v>
      </c>
      <c r="B56" s="12" t="s">
        <v>9</v>
      </c>
      <c r="C56" s="2" t="s">
        <v>10</v>
      </c>
      <c r="D56" s="2" t="s">
        <v>11</v>
      </c>
      <c r="E56" s="4" t="s">
        <v>9</v>
      </c>
      <c r="F56" s="4" t="s">
        <v>10</v>
      </c>
      <c r="G56" s="4" t="s">
        <v>9</v>
      </c>
      <c r="H56" s="4" t="s">
        <v>12</v>
      </c>
      <c r="I56" s="2" t="s">
        <v>9</v>
      </c>
      <c r="J56" s="2" t="s">
        <v>13</v>
      </c>
      <c r="K56" s="2" t="s">
        <v>10</v>
      </c>
      <c r="L56" s="2" t="s">
        <v>11</v>
      </c>
      <c r="M56" s="2" t="s">
        <v>14</v>
      </c>
    </row>
    <row r="57" spans="1:27" ht="21.75" customHeight="1" x14ac:dyDescent="0.45">
      <c r="A57" s="31" t="s">
        <v>735</v>
      </c>
      <c r="B57" s="75"/>
      <c r="C57" s="75">
        <f>C48</f>
        <v>3339324190476</v>
      </c>
      <c r="D57" s="75">
        <f t="shared" ref="D57:M57" si="1">D48</f>
        <v>4173797475872.6963</v>
      </c>
      <c r="E57" s="75"/>
      <c r="F57" s="75">
        <f t="shared" si="1"/>
        <v>633776078069</v>
      </c>
      <c r="G57" s="75"/>
      <c r="H57" s="75">
        <f t="shared" si="1"/>
        <v>143357230</v>
      </c>
      <c r="I57" s="75"/>
      <c r="J57" s="75"/>
      <c r="K57" s="75">
        <f t="shared" si="1"/>
        <v>2815356161361</v>
      </c>
      <c r="L57" s="75">
        <f t="shared" si="1"/>
        <v>3274247611766.8086</v>
      </c>
      <c r="M57" s="23">
        <f t="shared" si="1"/>
        <v>74.36213161588492</v>
      </c>
    </row>
    <row r="58" spans="1:27" ht="21.75" customHeight="1" x14ac:dyDescent="0.45">
      <c r="A58" s="31" t="s">
        <v>54</v>
      </c>
      <c r="B58" s="75">
        <v>4163362</v>
      </c>
      <c r="C58" s="75">
        <v>15204438640</v>
      </c>
      <c r="D58" s="75">
        <v>18867831792.219898</v>
      </c>
      <c r="E58" s="75">
        <v>9406638</v>
      </c>
      <c r="F58" s="75">
        <v>42966607312</v>
      </c>
      <c r="G58" s="75">
        <v>0</v>
      </c>
      <c r="H58" s="75">
        <v>0</v>
      </c>
      <c r="I58" s="75">
        <v>13570000</v>
      </c>
      <c r="J58" s="75">
        <v>4431</v>
      </c>
      <c r="K58" s="75">
        <v>58171045952</v>
      </c>
      <c r="L58" s="75">
        <v>59770904413.5</v>
      </c>
      <c r="M58" s="39">
        <f t="shared" si="0"/>
        <v>1.3574696809196953</v>
      </c>
    </row>
    <row r="59" spans="1:27" ht="21.75" customHeight="1" x14ac:dyDescent="0.45">
      <c r="A59" s="31" t="s">
        <v>55</v>
      </c>
      <c r="B59" s="75">
        <v>30908</v>
      </c>
      <c r="C59" s="75">
        <v>166974301076</v>
      </c>
      <c r="D59" s="75">
        <v>204373008530.94699</v>
      </c>
      <c r="E59" s="75">
        <v>0</v>
      </c>
      <c r="F59" s="75">
        <v>0</v>
      </c>
      <c r="G59" s="75">
        <v>0</v>
      </c>
      <c r="H59" s="75">
        <v>0</v>
      </c>
      <c r="I59" s="75">
        <v>30908</v>
      </c>
      <c r="J59" s="75">
        <v>6993820</v>
      </c>
      <c r="K59" s="75">
        <v>166974301076</v>
      </c>
      <c r="L59" s="75">
        <v>215646192587.45599</v>
      </c>
      <c r="M59" s="39">
        <f t="shared" si="0"/>
        <v>4.8975863945121034</v>
      </c>
    </row>
    <row r="60" spans="1:27" ht="21.75" customHeight="1" x14ac:dyDescent="0.45">
      <c r="A60" s="31" t="s">
        <v>56</v>
      </c>
      <c r="B60" s="75">
        <v>5000</v>
      </c>
      <c r="C60" s="75">
        <v>37892835</v>
      </c>
      <c r="D60" s="75">
        <v>38469735</v>
      </c>
      <c r="E60" s="75">
        <v>0</v>
      </c>
      <c r="F60" s="75">
        <v>0</v>
      </c>
      <c r="G60" s="75">
        <v>0</v>
      </c>
      <c r="H60" s="75">
        <v>0</v>
      </c>
      <c r="I60" s="75">
        <v>5000</v>
      </c>
      <c r="J60" s="75">
        <v>8270</v>
      </c>
      <c r="K60" s="75">
        <v>37892835</v>
      </c>
      <c r="L60" s="75">
        <v>41103967.5</v>
      </c>
      <c r="M60" s="39">
        <f t="shared" si="0"/>
        <v>9.3352091948864665E-4</v>
      </c>
    </row>
    <row r="61" spans="1:27" ht="21.75" customHeight="1" x14ac:dyDescent="0.45">
      <c r="A61" s="31" t="s">
        <v>57</v>
      </c>
      <c r="B61" s="75">
        <v>101000</v>
      </c>
      <c r="C61" s="75">
        <v>1922461002</v>
      </c>
      <c r="D61" s="75">
        <v>3634445610</v>
      </c>
      <c r="E61" s="75">
        <v>126250</v>
      </c>
      <c r="F61" s="75">
        <v>0</v>
      </c>
      <c r="G61" s="75">
        <v>-1000</v>
      </c>
      <c r="H61" s="75">
        <v>20278621</v>
      </c>
      <c r="I61" s="75">
        <v>226250</v>
      </c>
      <c r="J61" s="75">
        <v>19100</v>
      </c>
      <c r="K61" s="75">
        <v>1914001328</v>
      </c>
      <c r="L61" s="75">
        <v>4295662818.75</v>
      </c>
      <c r="M61" s="39">
        <f t="shared" si="0"/>
        <v>9.7559708910646914E-2</v>
      </c>
    </row>
    <row r="62" spans="1:27" ht="21.75" customHeight="1" x14ac:dyDescent="0.45">
      <c r="A62" s="31" t="s">
        <v>58</v>
      </c>
      <c r="B62" s="75">
        <v>300000</v>
      </c>
      <c r="C62" s="75">
        <v>3739092014</v>
      </c>
      <c r="D62" s="75">
        <v>5448388050</v>
      </c>
      <c r="E62" s="75">
        <v>0</v>
      </c>
      <c r="F62" s="75">
        <v>0</v>
      </c>
      <c r="G62" s="75">
        <v>-149000</v>
      </c>
      <c r="H62" s="75">
        <v>2786014021</v>
      </c>
      <c r="I62" s="75">
        <v>151000</v>
      </c>
      <c r="J62" s="75">
        <v>17430</v>
      </c>
      <c r="K62" s="75">
        <v>1882009647</v>
      </c>
      <c r="L62" s="75">
        <v>2616270016.5</v>
      </c>
      <c r="M62" s="39">
        <f t="shared" si="0"/>
        <v>5.9418662965653048E-2</v>
      </c>
    </row>
    <row r="63" spans="1:27" ht="21.75" customHeight="1" x14ac:dyDescent="0.45">
      <c r="A63" s="31" t="s">
        <v>59</v>
      </c>
      <c r="B63" s="75">
        <v>0</v>
      </c>
      <c r="C63" s="75">
        <v>0</v>
      </c>
      <c r="D63" s="75">
        <v>0</v>
      </c>
      <c r="E63" s="75">
        <v>2435329</v>
      </c>
      <c r="F63" s="75">
        <v>14728591657</v>
      </c>
      <c r="G63" s="75">
        <v>0</v>
      </c>
      <c r="H63" s="75">
        <v>0</v>
      </c>
      <c r="I63" s="75">
        <v>2435329</v>
      </c>
      <c r="J63" s="75">
        <v>5930</v>
      </c>
      <c r="K63" s="75">
        <v>14728591657</v>
      </c>
      <c r="L63" s="75">
        <v>14355574039.2285</v>
      </c>
      <c r="M63" s="39">
        <f t="shared" si="0"/>
        <v>0.3260324852312112</v>
      </c>
    </row>
    <row r="64" spans="1:27" ht="21.75" customHeight="1" x14ac:dyDescent="0.45">
      <c r="A64" s="31" t="s">
        <v>60</v>
      </c>
      <c r="B64" s="75">
        <v>0</v>
      </c>
      <c r="C64" s="75">
        <v>0</v>
      </c>
      <c r="D64" s="75">
        <v>0</v>
      </c>
      <c r="E64" s="75">
        <v>7667000</v>
      </c>
      <c r="F64" s="75">
        <v>23006882</v>
      </c>
      <c r="G64" s="75">
        <v>0</v>
      </c>
      <c r="H64" s="75">
        <v>0</v>
      </c>
      <c r="I64" s="75">
        <v>7667000</v>
      </c>
      <c r="J64" s="75">
        <v>3</v>
      </c>
      <c r="K64" s="75">
        <v>23006882</v>
      </c>
      <c r="L64" s="75">
        <v>22995077.2425</v>
      </c>
      <c r="M64" s="39">
        <f t="shared" si="0"/>
        <v>5.2224607396186395E-4</v>
      </c>
    </row>
    <row r="65" spans="1:13" ht="21.75" customHeight="1" x14ac:dyDescent="0.45">
      <c r="A65" s="31" t="s">
        <v>61</v>
      </c>
      <c r="B65" s="75">
        <v>0</v>
      </c>
      <c r="C65" s="75">
        <v>0</v>
      </c>
      <c r="D65" s="75">
        <v>0</v>
      </c>
      <c r="E65" s="75">
        <v>1451000</v>
      </c>
      <c r="F65" s="75">
        <v>459948400</v>
      </c>
      <c r="G65" s="75">
        <v>-54000</v>
      </c>
      <c r="H65" s="75">
        <v>20125800</v>
      </c>
      <c r="I65" s="75">
        <v>0</v>
      </c>
      <c r="J65" s="75">
        <v>0</v>
      </c>
      <c r="K65" s="75">
        <v>0</v>
      </c>
      <c r="L65" s="75">
        <v>0</v>
      </c>
      <c r="M65" s="39">
        <f t="shared" si="0"/>
        <v>0</v>
      </c>
    </row>
    <row r="66" spans="1:13" ht="21.75" customHeight="1" x14ac:dyDescent="0.45">
      <c r="A66" s="31" t="s">
        <v>62</v>
      </c>
      <c r="B66" s="75">
        <v>0</v>
      </c>
      <c r="C66" s="75">
        <v>0</v>
      </c>
      <c r="D66" s="75">
        <v>0</v>
      </c>
      <c r="E66" s="75">
        <v>477471</v>
      </c>
      <c r="F66" s="75">
        <v>2043962773</v>
      </c>
      <c r="G66" s="75">
        <v>0</v>
      </c>
      <c r="H66" s="75">
        <v>0</v>
      </c>
      <c r="I66" s="75">
        <v>477471</v>
      </c>
      <c r="J66" s="75">
        <v>4056</v>
      </c>
      <c r="K66" s="75">
        <v>2043962773</v>
      </c>
      <c r="L66" s="75">
        <v>1925099472.8627999</v>
      </c>
      <c r="M66" s="39">
        <f t="shared" si="0"/>
        <v>4.3721342228435489E-2</v>
      </c>
    </row>
    <row r="67" spans="1:13" ht="21.75" customHeight="1" x14ac:dyDescent="0.45">
      <c r="A67" s="31" t="s">
        <v>63</v>
      </c>
      <c r="B67" s="75">
        <v>0</v>
      </c>
      <c r="C67" s="75">
        <v>0</v>
      </c>
      <c r="D67" s="75">
        <v>0</v>
      </c>
      <c r="E67" s="75">
        <v>571500</v>
      </c>
      <c r="F67" s="75">
        <v>24604521628</v>
      </c>
      <c r="G67" s="75">
        <v>0</v>
      </c>
      <c r="H67" s="75">
        <v>0</v>
      </c>
      <c r="I67" s="75">
        <v>571500</v>
      </c>
      <c r="J67" s="75">
        <v>47450</v>
      </c>
      <c r="K67" s="75">
        <v>24604521628</v>
      </c>
      <c r="L67" s="75">
        <v>26956324833.75</v>
      </c>
      <c r="M67" s="39">
        <f t="shared" si="0"/>
        <v>0.61221080774835024</v>
      </c>
    </row>
    <row r="68" spans="1:13" ht="21.75" customHeight="1" x14ac:dyDescent="0.45">
      <c r="A68" s="31" t="s">
        <v>64</v>
      </c>
      <c r="B68" s="75">
        <v>0</v>
      </c>
      <c r="C68" s="75">
        <v>0</v>
      </c>
      <c r="D68" s="75">
        <v>0</v>
      </c>
      <c r="E68" s="75">
        <v>76</v>
      </c>
      <c r="F68" s="75">
        <v>809388</v>
      </c>
      <c r="G68" s="75">
        <v>0</v>
      </c>
      <c r="H68" s="75">
        <v>0</v>
      </c>
      <c r="I68" s="75">
        <v>76</v>
      </c>
      <c r="J68" s="75">
        <v>11600</v>
      </c>
      <c r="K68" s="75">
        <v>809388</v>
      </c>
      <c r="L68" s="75">
        <v>876354.48</v>
      </c>
      <c r="M68" s="39">
        <f t="shared" si="0"/>
        <v>1.9903072372942948E-5</v>
      </c>
    </row>
    <row r="69" spans="1:13" ht="21.75" customHeight="1" x14ac:dyDescent="0.45">
      <c r="A69" s="31" t="s">
        <v>65</v>
      </c>
      <c r="B69" s="75">
        <v>0</v>
      </c>
      <c r="C69" s="75">
        <v>0</v>
      </c>
      <c r="D69" s="75">
        <v>0</v>
      </c>
      <c r="E69" s="75">
        <v>1600000</v>
      </c>
      <c r="F69" s="75">
        <v>23061320680</v>
      </c>
      <c r="G69" s="75">
        <v>0</v>
      </c>
      <c r="H69" s="75">
        <v>0</v>
      </c>
      <c r="I69" s="75">
        <v>1600000</v>
      </c>
      <c r="J69" s="75">
        <v>17340</v>
      </c>
      <c r="K69" s="75">
        <v>23061320680</v>
      </c>
      <c r="L69" s="75">
        <v>27578923200</v>
      </c>
      <c r="M69" s="39">
        <f>L69/4403111557748*100</f>
        <v>0.62635077122836791</v>
      </c>
    </row>
    <row r="70" spans="1:13" ht="21.75" customHeight="1" x14ac:dyDescent="0.45">
      <c r="A70" s="31" t="s">
        <v>66</v>
      </c>
      <c r="B70" s="75">
        <v>0</v>
      </c>
      <c r="C70" s="75">
        <v>0</v>
      </c>
      <c r="D70" s="75">
        <v>0</v>
      </c>
      <c r="E70" s="75">
        <v>3130000</v>
      </c>
      <c r="F70" s="75">
        <v>164862432</v>
      </c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39">
        <f t="shared" si="0"/>
        <v>0</v>
      </c>
    </row>
    <row r="71" spans="1:13" ht="21.75" customHeight="1" x14ac:dyDescent="0.45">
      <c r="A71" s="31" t="s">
        <v>67</v>
      </c>
      <c r="B71" s="75">
        <v>0</v>
      </c>
      <c r="C71" s="75">
        <v>0</v>
      </c>
      <c r="D71" s="75">
        <v>0</v>
      </c>
      <c r="E71" s="75">
        <v>920000</v>
      </c>
      <c r="F71" s="75">
        <v>920230</v>
      </c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39">
        <f t="shared" si="0"/>
        <v>0</v>
      </c>
    </row>
    <row r="72" spans="1:13" ht="21.75" customHeight="1" x14ac:dyDescent="0.45">
      <c r="A72" s="31" t="s">
        <v>68</v>
      </c>
      <c r="B72" s="75">
        <v>0</v>
      </c>
      <c r="C72" s="75">
        <v>0</v>
      </c>
      <c r="D72" s="75">
        <v>0</v>
      </c>
      <c r="E72" s="75">
        <v>920000</v>
      </c>
      <c r="F72" s="75">
        <v>139876006</v>
      </c>
      <c r="G72" s="75"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39">
        <f>L72/4403111557748*100</f>
        <v>0</v>
      </c>
    </row>
    <row r="73" spans="1:13" ht="21.75" customHeight="1" x14ac:dyDescent="0.45">
      <c r="A73" s="31" t="s">
        <v>69</v>
      </c>
      <c r="B73" s="75">
        <v>0</v>
      </c>
      <c r="C73" s="75">
        <v>0</v>
      </c>
      <c r="D73" s="75">
        <v>0</v>
      </c>
      <c r="E73" s="75">
        <v>450000</v>
      </c>
      <c r="F73" s="75">
        <v>2708306911</v>
      </c>
      <c r="G73" s="75">
        <v>0</v>
      </c>
      <c r="H73" s="75">
        <v>0</v>
      </c>
      <c r="I73" s="75">
        <v>450000</v>
      </c>
      <c r="J73" s="75">
        <v>9020</v>
      </c>
      <c r="K73" s="75">
        <v>2708306911</v>
      </c>
      <c r="L73" s="75">
        <v>4034848950</v>
      </c>
      <c r="M73" s="39">
        <f>L73/4403111557748*100</f>
        <v>9.1636309847748884E-2</v>
      </c>
    </row>
    <row r="74" spans="1:13" ht="21.75" customHeight="1" x14ac:dyDescent="0.45">
      <c r="A74" s="31" t="s">
        <v>70</v>
      </c>
      <c r="B74" s="75">
        <v>0</v>
      </c>
      <c r="C74" s="75">
        <v>0</v>
      </c>
      <c r="D74" s="75">
        <v>0</v>
      </c>
      <c r="E74" s="75">
        <v>5120</v>
      </c>
      <c r="F74" s="75">
        <v>16880928</v>
      </c>
      <c r="G74" s="75">
        <v>0</v>
      </c>
      <c r="H74" s="75">
        <v>0</v>
      </c>
      <c r="I74" s="75">
        <v>5120</v>
      </c>
      <c r="J74" s="75">
        <v>3349</v>
      </c>
      <c r="K74" s="75">
        <v>16886048</v>
      </c>
      <c r="L74" s="75">
        <v>17044856.063999999</v>
      </c>
      <c r="M74" s="39">
        <f t="shared" si="0"/>
        <v>3.8710933939447358E-4</v>
      </c>
    </row>
    <row r="75" spans="1:13" ht="21.75" customHeight="1" x14ac:dyDescent="0.45">
      <c r="A75" s="31" t="s">
        <v>71</v>
      </c>
      <c r="B75" s="75">
        <v>0</v>
      </c>
      <c r="C75" s="75">
        <v>0</v>
      </c>
      <c r="D75" s="75">
        <v>0</v>
      </c>
      <c r="E75" s="75">
        <v>642000</v>
      </c>
      <c r="F75" s="75">
        <v>19907120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39">
        <f t="shared" si="0"/>
        <v>0</v>
      </c>
    </row>
    <row r="76" spans="1:13" ht="21.75" customHeight="1" x14ac:dyDescent="0.45">
      <c r="A76" s="31" t="s">
        <v>72</v>
      </c>
      <c r="B76" s="75">
        <v>0</v>
      </c>
      <c r="C76" s="75">
        <v>0</v>
      </c>
      <c r="D76" s="75">
        <v>0</v>
      </c>
      <c r="E76" s="75">
        <v>500000</v>
      </c>
      <c r="F76" s="75">
        <v>3554924923</v>
      </c>
      <c r="G76" s="75">
        <v>-249000</v>
      </c>
      <c r="H76" s="75">
        <v>2316772718</v>
      </c>
      <c r="I76" s="75">
        <v>251000</v>
      </c>
      <c r="J76" s="75">
        <v>10050</v>
      </c>
      <c r="K76" s="75">
        <v>1784572312</v>
      </c>
      <c r="L76" s="75">
        <v>2507540827.5</v>
      </c>
      <c r="M76" s="39">
        <f t="shared" si="0"/>
        <v>5.6949291304863009E-2</v>
      </c>
    </row>
    <row r="77" spans="1:13" ht="21.75" customHeight="1" x14ac:dyDescent="0.45">
      <c r="A77" s="32" t="s">
        <v>73</v>
      </c>
      <c r="B77" s="75">
        <v>0</v>
      </c>
      <c r="C77" s="76">
        <v>0</v>
      </c>
      <c r="D77" s="76">
        <v>0</v>
      </c>
      <c r="E77" s="76">
        <v>595000</v>
      </c>
      <c r="F77" s="76">
        <v>10630989176</v>
      </c>
      <c r="G77" s="76">
        <v>0</v>
      </c>
      <c r="H77" s="76">
        <v>0</v>
      </c>
      <c r="I77" s="76">
        <v>595000</v>
      </c>
      <c r="J77" s="76">
        <v>29600</v>
      </c>
      <c r="K77" s="76">
        <v>10630989176</v>
      </c>
      <c r="L77" s="76">
        <v>17507208600</v>
      </c>
      <c r="M77" s="39">
        <f t="shared" si="0"/>
        <v>0.39760992585330218</v>
      </c>
    </row>
    <row r="78" spans="1:13" ht="21.75" customHeight="1" thickBot="1" x14ac:dyDescent="0.5">
      <c r="A78" s="8" t="s">
        <v>74</v>
      </c>
      <c r="B78" s="77"/>
      <c r="C78" s="78">
        <f>SUM(C57:C77)</f>
        <v>3527202376043</v>
      </c>
      <c r="D78" s="78">
        <f>SUM(D57:D77)</f>
        <v>4406159619590.8633</v>
      </c>
      <c r="E78" s="78"/>
      <c r="F78" s="78">
        <f>SUM(F57:F77)</f>
        <v>758901514515</v>
      </c>
      <c r="G78" s="78"/>
      <c r="H78" s="78">
        <f>SUM(H57:H77)</f>
        <v>5286548390</v>
      </c>
      <c r="I78" s="78"/>
      <c r="J78" s="78"/>
      <c r="K78" s="78">
        <f>SUM(K57:K77)</f>
        <v>3123938379654</v>
      </c>
      <c r="L78" s="78">
        <f>SUM(L57:L77)</f>
        <v>3651524181781.6426</v>
      </c>
      <c r="M78" s="37">
        <f>SUM(M57:M77)</f>
        <v>82.930539776040519</v>
      </c>
    </row>
    <row r="79" spans="1:13" ht="13.5" thickTop="1" x14ac:dyDescent="0.2"/>
    <row r="80" spans="1:13" ht="18.75" x14ac:dyDescent="0.2">
      <c r="L80" s="14"/>
    </row>
    <row r="81" spans="3:12" ht="18.75" x14ac:dyDescent="0.2">
      <c r="C81" s="54"/>
      <c r="D81" s="14"/>
      <c r="L81" s="14"/>
    </row>
    <row r="82" spans="3:12" ht="18.75" x14ac:dyDescent="0.2">
      <c r="D82" s="14"/>
      <c r="K82" s="34"/>
      <c r="L82" s="14"/>
    </row>
    <row r="83" spans="3:12" ht="18.75" x14ac:dyDescent="0.2">
      <c r="D83" s="34"/>
      <c r="K83" s="34"/>
      <c r="L83" s="14"/>
    </row>
    <row r="84" spans="3:12" ht="18.75" x14ac:dyDescent="0.2">
      <c r="K84" s="34"/>
      <c r="L84" s="14"/>
    </row>
    <row r="85" spans="3:12" ht="18.75" x14ac:dyDescent="0.2">
      <c r="K85" s="34"/>
      <c r="L85" s="14"/>
    </row>
    <row r="86" spans="3:12" x14ac:dyDescent="0.2">
      <c r="K86" s="34"/>
      <c r="L86" s="34"/>
    </row>
    <row r="87" spans="3:12" x14ac:dyDescent="0.2">
      <c r="K87" s="34"/>
      <c r="L87" s="34"/>
    </row>
  </sheetData>
  <mergeCells count="22">
    <mergeCell ref="A1:M1"/>
    <mergeCell ref="A2:M2"/>
    <mergeCell ref="A3:M3"/>
    <mergeCell ref="B4:M4"/>
    <mergeCell ref="A5:B5"/>
    <mergeCell ref="C5:AA5"/>
    <mergeCell ref="E6:H6"/>
    <mergeCell ref="I6:M6"/>
    <mergeCell ref="B6:D6"/>
    <mergeCell ref="E7:F7"/>
    <mergeCell ref="G7:H7"/>
    <mergeCell ref="A49:M49"/>
    <mergeCell ref="A50:M50"/>
    <mergeCell ref="A51:M51"/>
    <mergeCell ref="B52:M52"/>
    <mergeCell ref="A53:B53"/>
    <mergeCell ref="C53:AA53"/>
    <mergeCell ref="B54:D54"/>
    <mergeCell ref="E54:H54"/>
    <mergeCell ref="I54:M54"/>
    <mergeCell ref="E55:F55"/>
    <mergeCell ref="G55:H55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DEB6-A207-49E7-AC67-D74D40205500}">
  <sheetPr>
    <tabColor rgb="FF92D050"/>
    <pageSetUpPr fitToPage="1"/>
  </sheetPr>
  <dimension ref="A1:M19"/>
  <sheetViews>
    <sheetView rightToLeft="1" view="pageBreakPreview" zoomScale="98" zoomScaleNormal="100" zoomScaleSheetLayoutView="98" workbookViewId="0">
      <selection activeCell="L15" sqref="L15"/>
    </sheetView>
  </sheetViews>
  <sheetFormatPr defaultRowHeight="12.75" x14ac:dyDescent="0.2"/>
  <cols>
    <col min="1" max="1" width="29" bestFit="1" customWidth="1"/>
    <col min="2" max="2" width="12.140625" bestFit="1" customWidth="1"/>
    <col min="3" max="3" width="17.7109375" bestFit="1" customWidth="1"/>
    <col min="4" max="4" width="17.85546875" bestFit="1" customWidth="1"/>
    <col min="5" max="5" width="12" bestFit="1" customWidth="1"/>
    <col min="6" max="6" width="16.140625" bestFit="1" customWidth="1"/>
    <col min="7" max="7" width="13.140625" bestFit="1" customWidth="1"/>
    <col min="8" max="8" width="13.7109375" bestFit="1" customWidth="1"/>
    <col min="9" max="9" width="13.85546875" bestFit="1" customWidth="1"/>
    <col min="10" max="10" width="16.140625" bestFit="1" customWidth="1"/>
    <col min="11" max="12" width="17.7109375" bestFit="1" customWidth="1"/>
    <col min="13" max="13" width="18.28515625" bestFit="1" customWidth="1"/>
  </cols>
  <sheetData>
    <row r="1" spans="1:13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21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14.45" customHeight="1" x14ac:dyDescent="0.2">
      <c r="A4" s="1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ht="14.45" customHeight="1" x14ac:dyDescent="0.2">
      <c r="A5" s="79" t="s">
        <v>737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ht="14.45" customHeight="1" x14ac:dyDescent="0.2">
      <c r="B6" s="93" t="s">
        <v>3</v>
      </c>
      <c r="C6" s="93"/>
      <c r="D6" s="93"/>
      <c r="E6" s="93" t="s">
        <v>4</v>
      </c>
      <c r="F6" s="93"/>
      <c r="G6" s="93"/>
      <c r="H6" s="93"/>
      <c r="I6" s="93" t="s">
        <v>5</v>
      </c>
      <c r="J6" s="93"/>
      <c r="K6" s="93"/>
      <c r="L6" s="93"/>
      <c r="M6" s="93"/>
    </row>
    <row r="7" spans="1:13" ht="14.45" customHeight="1" x14ac:dyDescent="0.2">
      <c r="C7" s="3"/>
      <c r="D7" s="3"/>
      <c r="E7" s="94" t="s">
        <v>6</v>
      </c>
      <c r="F7" s="94"/>
      <c r="G7" s="94" t="s">
        <v>7</v>
      </c>
      <c r="H7" s="94"/>
      <c r="I7" s="3"/>
      <c r="J7" s="3"/>
      <c r="K7" s="3"/>
      <c r="L7" s="3"/>
      <c r="M7" s="3"/>
    </row>
    <row r="8" spans="1:13" ht="14.45" customHeight="1" x14ac:dyDescent="0.2">
      <c r="A8" s="42" t="s">
        <v>8</v>
      </c>
      <c r="B8" s="42" t="s">
        <v>9</v>
      </c>
      <c r="C8" s="42" t="s">
        <v>10</v>
      </c>
      <c r="D8" s="42" t="s">
        <v>11</v>
      </c>
      <c r="E8" s="43" t="s">
        <v>9</v>
      </c>
      <c r="F8" s="43" t="s">
        <v>10</v>
      </c>
      <c r="G8" s="43" t="s">
        <v>9</v>
      </c>
      <c r="H8" s="43" t="s">
        <v>12</v>
      </c>
      <c r="I8" s="42" t="s">
        <v>9</v>
      </c>
      <c r="J8" s="42" t="s">
        <v>13</v>
      </c>
      <c r="K8" s="42" t="s">
        <v>10</v>
      </c>
      <c r="L8" s="42" t="s">
        <v>11</v>
      </c>
      <c r="M8" s="42" t="s">
        <v>14</v>
      </c>
    </row>
    <row r="9" spans="1:13" ht="21.75" customHeight="1" x14ac:dyDescent="0.45">
      <c r="A9" s="29" t="s">
        <v>405</v>
      </c>
      <c r="B9" s="35">
        <v>0</v>
      </c>
      <c r="C9" s="35">
        <v>0</v>
      </c>
      <c r="D9" s="35">
        <v>0</v>
      </c>
      <c r="E9" s="35">
        <v>364000</v>
      </c>
      <c r="F9" s="35">
        <v>4686682000</v>
      </c>
      <c r="G9" s="35">
        <v>0</v>
      </c>
      <c r="H9" s="35">
        <v>0</v>
      </c>
      <c r="I9" s="35">
        <v>364000</v>
      </c>
      <c r="J9" s="35">
        <v>12850</v>
      </c>
      <c r="K9" s="35">
        <v>4686682000</v>
      </c>
      <c r="L9" s="35">
        <v>4679480510</v>
      </c>
      <c r="M9" s="39">
        <f>L9/4403111557748*100</f>
        <v>0.10627667386182127</v>
      </c>
    </row>
    <row r="10" spans="1:13" ht="21.75" customHeight="1" thickBot="1" x14ac:dyDescent="0.5">
      <c r="A10" s="8" t="s">
        <v>74</v>
      </c>
      <c r="B10" s="33"/>
      <c r="C10" s="36">
        <f t="shared" ref="C10:K10" si="0">SUM(C9)</f>
        <v>0</v>
      </c>
      <c r="D10" s="36">
        <f t="shared" si="0"/>
        <v>0</v>
      </c>
      <c r="E10" s="36">
        <f t="shared" si="0"/>
        <v>364000</v>
      </c>
      <c r="F10" s="36">
        <f t="shared" si="0"/>
        <v>4686682000</v>
      </c>
      <c r="G10" s="36">
        <f t="shared" si="0"/>
        <v>0</v>
      </c>
      <c r="H10" s="36">
        <f t="shared" si="0"/>
        <v>0</v>
      </c>
      <c r="I10" s="36">
        <f t="shared" si="0"/>
        <v>364000</v>
      </c>
      <c r="J10" s="36"/>
      <c r="K10" s="36">
        <f t="shared" si="0"/>
        <v>4686682000</v>
      </c>
      <c r="L10" s="36">
        <f>SUM(L9)</f>
        <v>4679480510</v>
      </c>
      <c r="M10" s="37">
        <f>SUM(M9)</f>
        <v>0.10627667386182127</v>
      </c>
    </row>
    <row r="11" spans="1:13" ht="13.5" thickTop="1" x14ac:dyDescent="0.2"/>
    <row r="12" spans="1:13" ht="18.75" x14ac:dyDescent="0.45">
      <c r="K12" s="35"/>
      <c r="L12" s="34"/>
      <c r="M12" s="34"/>
    </row>
    <row r="13" spans="1:13" ht="18.75" x14ac:dyDescent="0.45">
      <c r="D13" s="14"/>
      <c r="K13" s="35"/>
      <c r="L13" s="34"/>
    </row>
    <row r="14" spans="1:13" ht="18.75" x14ac:dyDescent="0.45">
      <c r="D14" s="14"/>
      <c r="K14" s="35"/>
      <c r="L14" s="14"/>
    </row>
    <row r="15" spans="1:13" ht="18.75" x14ac:dyDescent="0.2">
      <c r="D15" s="34"/>
      <c r="L15" s="14"/>
    </row>
    <row r="16" spans="1:13" ht="18.75" x14ac:dyDescent="0.2">
      <c r="L16" s="14"/>
    </row>
    <row r="17" spans="12:12" ht="18.75" x14ac:dyDescent="0.2">
      <c r="L17" s="14"/>
    </row>
    <row r="18" spans="12:12" x14ac:dyDescent="0.2">
      <c r="L18" s="34"/>
    </row>
    <row r="19" spans="12:12" x14ac:dyDescent="0.2">
      <c r="L19" s="34"/>
    </row>
  </sheetData>
  <mergeCells count="10">
    <mergeCell ref="E7:F7"/>
    <mergeCell ref="G7:H7"/>
    <mergeCell ref="A1:M1"/>
    <mergeCell ref="A2:M2"/>
    <mergeCell ref="A3:M3"/>
    <mergeCell ref="B4:M4"/>
    <mergeCell ref="B5:M5"/>
    <mergeCell ref="B6:D6"/>
    <mergeCell ref="E6:H6"/>
    <mergeCell ref="I6:M6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U250"/>
  <sheetViews>
    <sheetView rightToLeft="1" view="pageBreakPreview" topLeftCell="A203" zoomScale="118" zoomScaleNormal="118" zoomScaleSheetLayoutView="118" workbookViewId="0">
      <selection activeCell="F157" sqref="F157"/>
    </sheetView>
  </sheetViews>
  <sheetFormatPr defaultRowHeight="15.75" x14ac:dyDescent="0.4"/>
  <cols>
    <col min="1" max="1" width="29" style="61" bestFit="1" customWidth="1"/>
    <col min="2" max="2" width="1.28515625" style="61" customWidth="1"/>
    <col min="3" max="3" width="10.5703125" style="61" bestFit="1" customWidth="1"/>
    <col min="4" max="4" width="1.28515625" style="61" customWidth="1"/>
    <col min="5" max="5" width="11.140625" style="61" bestFit="1" customWidth="1"/>
    <col min="6" max="6" width="1.28515625" style="61" customWidth="1"/>
    <col min="7" max="7" width="6.42578125" style="61" customWidth="1"/>
    <col min="8" max="8" width="1.28515625" style="61" customWidth="1"/>
    <col min="9" max="9" width="9.85546875" style="61" customWidth="1"/>
    <col min="10" max="10" width="1.28515625" style="61" customWidth="1"/>
    <col min="11" max="11" width="15.140625" style="61" bestFit="1" customWidth="1"/>
    <col min="12" max="12" width="1.28515625" style="61" customWidth="1"/>
    <col min="13" max="13" width="9.140625" style="61" customWidth="1"/>
    <col min="14" max="14" width="1.28515625" style="61" customWidth="1"/>
    <col min="15" max="15" width="2.5703125" style="61" customWidth="1"/>
    <col min="16" max="18" width="1.28515625" style="61" customWidth="1"/>
    <col min="19" max="19" width="6.42578125" style="61" customWidth="1"/>
    <col min="20" max="20" width="1.28515625" style="61" customWidth="1"/>
    <col min="21" max="21" width="2.5703125" style="61" customWidth="1"/>
    <col min="22" max="24" width="1.28515625" style="61" customWidth="1"/>
    <col min="25" max="25" width="6.42578125" style="61" customWidth="1"/>
    <col min="26" max="26" width="1.28515625" style="61" customWidth="1"/>
    <col min="27" max="27" width="2.5703125" style="61" customWidth="1"/>
    <col min="28" max="30" width="1.28515625" style="61" customWidth="1"/>
    <col min="31" max="31" width="9.140625" style="61" customWidth="1"/>
    <col min="32" max="32" width="1.28515625" style="61" customWidth="1"/>
    <col min="33" max="33" width="2.5703125" style="61" customWidth="1"/>
    <col min="34" max="34" width="1.28515625" style="61" customWidth="1"/>
    <col min="35" max="35" width="9.140625" style="61" customWidth="1"/>
    <col min="36" max="36" width="1.28515625" style="61" customWidth="1"/>
    <col min="37" max="37" width="2.5703125" style="61" customWidth="1"/>
    <col min="38" max="38" width="1.28515625" style="61" customWidth="1"/>
    <col min="39" max="39" width="10.5703125" style="61" customWidth="1"/>
    <col min="40" max="40" width="1.28515625" style="61" customWidth="1"/>
    <col min="41" max="41" width="2.5703125" style="61" customWidth="1"/>
    <col min="42" max="42" width="1.28515625" style="61" customWidth="1"/>
    <col min="43" max="43" width="11.7109375" style="61" customWidth="1"/>
    <col min="44" max="45" width="1.28515625" style="61" customWidth="1"/>
    <col min="46" max="46" width="11" style="61" bestFit="1" customWidth="1"/>
    <col min="47" max="47" width="7.7109375" style="61" customWidth="1"/>
    <col min="48" max="48" width="0.28515625" style="61" customWidth="1"/>
    <col min="49" max="16384" width="9.140625" style="61"/>
  </cols>
  <sheetData>
    <row r="1" spans="1:47" s="68" customFormat="1" ht="29.1" customHeight="1" x14ac:dyDescent="0.4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</row>
    <row r="2" spans="1:47" s="68" customFormat="1" ht="21.75" customHeight="1" x14ac:dyDescent="0.4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</row>
    <row r="3" spans="1:47" s="68" customFormat="1" ht="21.75" customHeight="1" x14ac:dyDescent="0.4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</row>
    <row r="4" spans="1:47" ht="14.45" customHeight="1" x14ac:dyDescent="0.4"/>
    <row r="5" spans="1:47" ht="14.45" customHeight="1" x14ac:dyDescent="0.4">
      <c r="A5" s="103" t="s">
        <v>75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</row>
    <row r="6" spans="1:47" ht="14.45" customHeight="1" x14ac:dyDescent="0.4">
      <c r="I6" s="104" t="s">
        <v>3</v>
      </c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AA6" s="104" t="s">
        <v>5</v>
      </c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</row>
    <row r="7" spans="1:47" ht="14.45" customHeight="1" x14ac:dyDescent="0.4">
      <c r="I7" s="62"/>
      <c r="J7" s="62"/>
      <c r="K7" s="62"/>
      <c r="L7" s="62"/>
      <c r="M7" s="62"/>
      <c r="N7" s="63"/>
      <c r="O7" s="112"/>
      <c r="P7" s="112"/>
      <c r="Q7" s="112"/>
      <c r="R7" s="112"/>
      <c r="S7" s="112"/>
      <c r="T7" s="62"/>
      <c r="U7" s="62"/>
      <c r="V7" s="62"/>
      <c r="W7" s="62"/>
      <c r="X7" s="62"/>
      <c r="Y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</row>
    <row r="8" spans="1:47" ht="14.45" customHeight="1" x14ac:dyDescent="0.4">
      <c r="A8" s="104" t="s">
        <v>76</v>
      </c>
      <c r="B8" s="104"/>
      <c r="C8" s="104"/>
      <c r="D8" s="104"/>
      <c r="E8" s="104"/>
      <c r="F8" s="104"/>
      <c r="G8" s="104"/>
      <c r="I8" s="107" t="s">
        <v>77</v>
      </c>
      <c r="J8" s="107"/>
      <c r="K8" s="107"/>
      <c r="M8" s="20"/>
      <c r="O8" s="107" t="s">
        <v>79</v>
      </c>
      <c r="P8" s="107"/>
      <c r="Q8" s="107"/>
      <c r="R8" s="107"/>
      <c r="S8" s="107"/>
      <c r="U8" s="104" t="s">
        <v>80</v>
      </c>
      <c r="V8" s="104"/>
      <c r="W8" s="104"/>
      <c r="X8" s="104"/>
      <c r="Y8" s="104"/>
      <c r="AA8" s="104" t="s">
        <v>77</v>
      </c>
      <c r="AB8" s="104"/>
      <c r="AC8" s="107"/>
      <c r="AD8" s="107"/>
      <c r="AE8" s="107"/>
      <c r="AG8" s="104" t="s">
        <v>78</v>
      </c>
      <c r="AH8" s="104"/>
      <c r="AI8" s="104"/>
      <c r="AK8" s="104" t="s">
        <v>79</v>
      </c>
      <c r="AL8" s="104"/>
      <c r="AM8" s="104"/>
      <c r="AO8" s="104" t="s">
        <v>80</v>
      </c>
      <c r="AP8" s="104"/>
      <c r="AQ8" s="104"/>
    </row>
    <row r="9" spans="1:47" ht="21.75" customHeight="1" x14ac:dyDescent="0.4">
      <c r="A9" s="108" t="s">
        <v>81</v>
      </c>
      <c r="B9" s="108"/>
      <c r="C9" s="108"/>
      <c r="D9" s="108"/>
      <c r="E9" s="108"/>
      <c r="F9" s="108"/>
      <c r="G9" s="108"/>
      <c r="I9" s="109">
        <v>0</v>
      </c>
      <c r="J9" s="109"/>
      <c r="K9" s="109"/>
      <c r="M9" s="13"/>
      <c r="N9" s="64"/>
      <c r="O9" s="65"/>
      <c r="P9" s="65"/>
      <c r="Q9" s="65"/>
      <c r="R9" s="65"/>
      <c r="S9" s="65"/>
      <c r="T9" s="64"/>
      <c r="U9" s="100"/>
      <c r="V9" s="100"/>
      <c r="W9" s="100"/>
      <c r="X9" s="100"/>
      <c r="Y9" s="100"/>
      <c r="Z9" s="64"/>
      <c r="AA9" s="100">
        <v>5120</v>
      </c>
      <c r="AB9" s="100"/>
      <c r="AC9" s="100"/>
      <c r="AD9" s="100"/>
      <c r="AE9" s="100"/>
      <c r="AF9" s="64"/>
      <c r="AG9" s="100">
        <v>4447</v>
      </c>
      <c r="AH9" s="100"/>
      <c r="AI9" s="100"/>
      <c r="AJ9" s="64"/>
      <c r="AK9" s="110" t="s">
        <v>82</v>
      </c>
      <c r="AL9" s="110"/>
      <c r="AM9" s="110"/>
      <c r="AN9" s="64"/>
      <c r="AO9" s="111">
        <v>0.34403089983498503</v>
      </c>
      <c r="AP9" s="111"/>
      <c r="AQ9" s="111"/>
    </row>
    <row r="10" spans="1:47" ht="14.45" customHeight="1" x14ac:dyDescent="0.4">
      <c r="A10" s="103" t="s">
        <v>83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4.45" customHeight="1" x14ac:dyDescent="0.4">
      <c r="C11" s="104" t="s">
        <v>3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W11" s="104" t="s">
        <v>5</v>
      </c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</row>
    <row r="12" spans="1:47" ht="14.45" customHeight="1" x14ac:dyDescent="0.4">
      <c r="A12" s="66" t="s">
        <v>76</v>
      </c>
      <c r="C12" s="67" t="s">
        <v>84</v>
      </c>
      <c r="D12" s="62"/>
      <c r="E12" s="67" t="s">
        <v>85</v>
      </c>
      <c r="F12" s="62"/>
      <c r="G12" s="105" t="s">
        <v>86</v>
      </c>
      <c r="H12" s="105"/>
      <c r="I12" s="105"/>
      <c r="J12" s="62"/>
      <c r="K12" s="51" t="s">
        <v>87</v>
      </c>
      <c r="L12" s="67"/>
      <c r="M12" s="99" t="s">
        <v>78</v>
      </c>
      <c r="N12" s="99"/>
      <c r="O12" s="99"/>
      <c r="P12" s="62"/>
      <c r="Q12" s="105" t="s">
        <v>79</v>
      </c>
      <c r="R12" s="99"/>
      <c r="S12" s="99"/>
      <c r="T12" s="99"/>
      <c r="U12" s="105"/>
      <c r="W12" s="105" t="s">
        <v>84</v>
      </c>
      <c r="X12" s="99"/>
      <c r="Y12" s="99"/>
      <c r="Z12" s="99"/>
      <c r="AA12" s="105"/>
      <c r="AB12" s="62"/>
      <c r="AC12" s="105" t="s">
        <v>85</v>
      </c>
      <c r="AD12" s="105"/>
      <c r="AE12" s="105"/>
      <c r="AF12" s="105"/>
      <c r="AG12" s="105"/>
      <c r="AH12" s="62"/>
      <c r="AI12" s="99" t="s">
        <v>86</v>
      </c>
      <c r="AJ12" s="99"/>
      <c r="AK12" s="99"/>
      <c r="AL12" s="62"/>
      <c r="AM12" s="99" t="s">
        <v>87</v>
      </c>
      <c r="AN12" s="99"/>
      <c r="AO12" s="99"/>
      <c r="AP12" s="62"/>
      <c r="AQ12" s="99" t="s">
        <v>78</v>
      </c>
      <c r="AR12" s="99"/>
      <c r="AS12" s="62"/>
      <c r="AT12" s="67" t="s">
        <v>79</v>
      </c>
    </row>
    <row r="13" spans="1:47" ht="21.75" customHeight="1" x14ac:dyDescent="0.4">
      <c r="A13" s="18" t="s">
        <v>88</v>
      </c>
      <c r="B13" s="64"/>
      <c r="C13" s="18" t="s">
        <v>89</v>
      </c>
      <c r="D13" s="64"/>
      <c r="E13" s="18" t="s">
        <v>90</v>
      </c>
      <c r="F13" s="64"/>
      <c r="G13" s="110" t="s">
        <v>91</v>
      </c>
      <c r="H13" s="110"/>
      <c r="I13" s="110"/>
      <c r="J13" s="64"/>
      <c r="K13" s="13">
        <v>7000</v>
      </c>
      <c r="L13" s="13"/>
      <c r="M13" s="100">
        <v>600</v>
      </c>
      <c r="N13" s="100"/>
      <c r="O13" s="100"/>
      <c r="P13" s="64"/>
      <c r="Q13" s="110" t="s">
        <v>92</v>
      </c>
      <c r="R13" s="110"/>
      <c r="S13" s="110"/>
      <c r="T13" s="110"/>
      <c r="U13" s="110"/>
      <c r="V13" s="64"/>
      <c r="W13" s="110" t="s">
        <v>89</v>
      </c>
      <c r="X13" s="110"/>
      <c r="Y13" s="110"/>
      <c r="Z13" s="110"/>
      <c r="AA13" s="110"/>
      <c r="AB13" s="64"/>
      <c r="AC13" s="110" t="s">
        <v>90</v>
      </c>
      <c r="AD13" s="110"/>
      <c r="AE13" s="110"/>
      <c r="AF13" s="110"/>
      <c r="AG13" s="110"/>
      <c r="AH13" s="64"/>
      <c r="AI13" s="110" t="s">
        <v>91</v>
      </c>
      <c r="AJ13" s="110"/>
      <c r="AK13" s="110"/>
      <c r="AL13" s="64"/>
      <c r="AM13" s="100">
        <v>7000</v>
      </c>
      <c r="AN13" s="100"/>
      <c r="AO13" s="100"/>
      <c r="AP13" s="64"/>
      <c r="AQ13" s="100">
        <v>600</v>
      </c>
      <c r="AR13" s="100"/>
      <c r="AS13" s="64"/>
      <c r="AT13" s="18" t="s">
        <v>92</v>
      </c>
    </row>
    <row r="14" spans="1:47" ht="21.75" customHeight="1" x14ac:dyDescent="0.4">
      <c r="A14" s="29" t="s">
        <v>93</v>
      </c>
      <c r="B14" s="64"/>
      <c r="C14" s="29" t="s">
        <v>89</v>
      </c>
      <c r="D14" s="64"/>
      <c r="E14" s="29" t="s">
        <v>90</v>
      </c>
      <c r="F14" s="64"/>
      <c r="G14" s="106" t="s">
        <v>91</v>
      </c>
      <c r="H14" s="106"/>
      <c r="I14" s="106"/>
      <c r="J14" s="64"/>
      <c r="K14" s="14">
        <v>600000</v>
      </c>
      <c r="L14" s="14"/>
      <c r="M14" s="102">
        <v>1550</v>
      </c>
      <c r="N14" s="102"/>
      <c r="O14" s="102"/>
      <c r="P14" s="64"/>
      <c r="Q14" s="106" t="s">
        <v>94</v>
      </c>
      <c r="R14" s="106"/>
      <c r="S14" s="106"/>
      <c r="T14" s="106"/>
      <c r="U14" s="106"/>
      <c r="V14" s="64"/>
      <c r="W14" s="106" t="s">
        <v>89</v>
      </c>
      <c r="X14" s="106"/>
      <c r="Y14" s="106"/>
      <c r="Z14" s="106"/>
      <c r="AA14" s="106"/>
      <c r="AB14" s="64"/>
      <c r="AC14" s="106" t="s">
        <v>90</v>
      </c>
      <c r="AD14" s="106"/>
      <c r="AE14" s="106"/>
      <c r="AF14" s="106"/>
      <c r="AG14" s="106"/>
      <c r="AH14" s="64"/>
      <c r="AI14" s="106" t="s">
        <v>91</v>
      </c>
      <c r="AJ14" s="106"/>
      <c r="AK14" s="106"/>
      <c r="AL14" s="64"/>
      <c r="AM14" s="102">
        <v>14787000</v>
      </c>
      <c r="AN14" s="102"/>
      <c r="AO14" s="102"/>
      <c r="AP14" s="64"/>
      <c r="AQ14" s="102">
        <v>1550</v>
      </c>
      <c r="AR14" s="102"/>
      <c r="AS14" s="64"/>
      <c r="AT14" s="29" t="s">
        <v>94</v>
      </c>
    </row>
    <row r="15" spans="1:47" ht="21.75" customHeight="1" x14ac:dyDescent="0.4">
      <c r="A15" s="29" t="s">
        <v>95</v>
      </c>
      <c r="B15" s="64"/>
      <c r="C15" s="29" t="s">
        <v>89</v>
      </c>
      <c r="D15" s="64"/>
      <c r="E15" s="29" t="s">
        <v>90</v>
      </c>
      <c r="F15" s="64"/>
      <c r="G15" s="106" t="s">
        <v>91</v>
      </c>
      <c r="H15" s="106"/>
      <c r="I15" s="106"/>
      <c r="J15" s="64"/>
      <c r="K15" s="14">
        <v>13033000</v>
      </c>
      <c r="L15" s="14"/>
      <c r="M15" s="102">
        <v>3000</v>
      </c>
      <c r="N15" s="102"/>
      <c r="O15" s="102"/>
      <c r="P15" s="64"/>
      <c r="Q15" s="106" t="s">
        <v>96</v>
      </c>
      <c r="R15" s="106"/>
      <c r="S15" s="106"/>
      <c r="T15" s="106"/>
      <c r="U15" s="106"/>
      <c r="V15" s="64"/>
      <c r="W15" s="106" t="s">
        <v>89</v>
      </c>
      <c r="X15" s="106"/>
      <c r="Y15" s="106"/>
      <c r="Z15" s="106"/>
      <c r="AA15" s="106"/>
      <c r="AB15" s="64"/>
      <c r="AC15" s="106" t="s">
        <v>91</v>
      </c>
      <c r="AD15" s="106"/>
      <c r="AE15" s="106"/>
      <c r="AF15" s="106"/>
      <c r="AG15" s="106"/>
      <c r="AH15" s="64"/>
      <c r="AI15" s="106" t="s">
        <v>91</v>
      </c>
      <c r="AJ15" s="106"/>
      <c r="AK15" s="106"/>
      <c r="AL15" s="64"/>
      <c r="AM15" s="102">
        <v>0</v>
      </c>
      <c r="AN15" s="102"/>
      <c r="AO15" s="102"/>
      <c r="AP15" s="64"/>
      <c r="AQ15" s="102">
        <v>0</v>
      </c>
      <c r="AR15" s="102"/>
      <c r="AS15" s="64"/>
      <c r="AT15" s="29" t="s">
        <v>91</v>
      </c>
    </row>
    <row r="16" spans="1:47" ht="21.75" customHeight="1" x14ac:dyDescent="0.4">
      <c r="A16" s="29" t="s">
        <v>97</v>
      </c>
      <c r="B16" s="64"/>
      <c r="C16" s="29" t="s">
        <v>89</v>
      </c>
      <c r="D16" s="64"/>
      <c r="E16" s="29" t="s">
        <v>90</v>
      </c>
      <c r="F16" s="64"/>
      <c r="G16" s="106" t="s">
        <v>91</v>
      </c>
      <c r="H16" s="106"/>
      <c r="I16" s="106"/>
      <c r="J16" s="64"/>
      <c r="K16" s="14">
        <v>437000</v>
      </c>
      <c r="L16" s="14"/>
      <c r="M16" s="102">
        <v>5500</v>
      </c>
      <c r="N16" s="102"/>
      <c r="O16" s="102"/>
      <c r="P16" s="64"/>
      <c r="Q16" s="106" t="s">
        <v>98</v>
      </c>
      <c r="R16" s="106"/>
      <c r="S16" s="106"/>
      <c r="T16" s="106"/>
      <c r="U16" s="106"/>
      <c r="V16" s="64"/>
      <c r="W16" s="106" t="s">
        <v>89</v>
      </c>
      <c r="X16" s="106"/>
      <c r="Y16" s="106"/>
      <c r="Z16" s="106"/>
      <c r="AA16" s="106"/>
      <c r="AB16" s="64"/>
      <c r="AC16" s="106" t="s">
        <v>90</v>
      </c>
      <c r="AD16" s="106"/>
      <c r="AE16" s="106"/>
      <c r="AF16" s="106"/>
      <c r="AG16" s="106"/>
      <c r="AH16" s="64"/>
      <c r="AI16" s="106" t="s">
        <v>91</v>
      </c>
      <c r="AJ16" s="106"/>
      <c r="AK16" s="106"/>
      <c r="AL16" s="64"/>
      <c r="AM16" s="102">
        <v>437000</v>
      </c>
      <c r="AN16" s="102"/>
      <c r="AO16" s="102"/>
      <c r="AP16" s="64"/>
      <c r="AQ16" s="102">
        <v>5500</v>
      </c>
      <c r="AR16" s="102"/>
      <c r="AS16" s="64"/>
      <c r="AT16" s="29" t="s">
        <v>98</v>
      </c>
    </row>
    <row r="17" spans="1:46" ht="21.75" customHeight="1" x14ac:dyDescent="0.4">
      <c r="A17" s="29" t="s">
        <v>99</v>
      </c>
      <c r="B17" s="64"/>
      <c r="C17" s="29" t="s">
        <v>89</v>
      </c>
      <c r="D17" s="64"/>
      <c r="E17" s="29" t="s">
        <v>90</v>
      </c>
      <c r="F17" s="64"/>
      <c r="G17" s="106" t="s">
        <v>91</v>
      </c>
      <c r="H17" s="106"/>
      <c r="I17" s="106"/>
      <c r="J17" s="64"/>
      <c r="K17" s="14">
        <v>170000</v>
      </c>
      <c r="L17" s="14"/>
      <c r="M17" s="102">
        <v>2800</v>
      </c>
      <c r="N17" s="102"/>
      <c r="O17" s="102"/>
      <c r="P17" s="64"/>
      <c r="Q17" s="106" t="s">
        <v>100</v>
      </c>
      <c r="R17" s="106"/>
      <c r="S17" s="106"/>
      <c r="T17" s="106"/>
      <c r="U17" s="106"/>
      <c r="V17" s="64"/>
      <c r="W17" s="106" t="s">
        <v>89</v>
      </c>
      <c r="X17" s="106"/>
      <c r="Y17" s="106"/>
      <c r="Z17" s="106"/>
      <c r="AA17" s="106"/>
      <c r="AB17" s="64"/>
      <c r="AC17" s="106" t="s">
        <v>90</v>
      </c>
      <c r="AD17" s="106"/>
      <c r="AE17" s="106"/>
      <c r="AF17" s="106"/>
      <c r="AG17" s="106"/>
      <c r="AH17" s="64"/>
      <c r="AI17" s="106" t="s">
        <v>91</v>
      </c>
      <c r="AJ17" s="106"/>
      <c r="AK17" s="106"/>
      <c r="AL17" s="64"/>
      <c r="AM17" s="102">
        <v>170000</v>
      </c>
      <c r="AN17" s="102"/>
      <c r="AO17" s="102"/>
      <c r="AP17" s="64"/>
      <c r="AQ17" s="102">
        <v>2800</v>
      </c>
      <c r="AR17" s="102"/>
      <c r="AS17" s="64"/>
      <c r="AT17" s="29" t="s">
        <v>100</v>
      </c>
    </row>
    <row r="18" spans="1:46" ht="21.75" customHeight="1" x14ac:dyDescent="0.4">
      <c r="A18" s="29" t="s">
        <v>101</v>
      </c>
      <c r="B18" s="64"/>
      <c r="C18" s="29" t="s">
        <v>89</v>
      </c>
      <c r="D18" s="64"/>
      <c r="E18" s="29" t="s">
        <v>90</v>
      </c>
      <c r="F18" s="64"/>
      <c r="G18" s="106" t="s">
        <v>91</v>
      </c>
      <c r="H18" s="106"/>
      <c r="I18" s="106"/>
      <c r="J18" s="64"/>
      <c r="K18" s="14">
        <v>34430000</v>
      </c>
      <c r="L18" s="14"/>
      <c r="M18" s="102">
        <v>2800</v>
      </c>
      <c r="N18" s="102"/>
      <c r="O18" s="102"/>
      <c r="P18" s="64"/>
      <c r="Q18" s="106" t="s">
        <v>102</v>
      </c>
      <c r="R18" s="106"/>
      <c r="S18" s="106"/>
      <c r="T18" s="106"/>
      <c r="U18" s="106"/>
      <c r="V18" s="64"/>
      <c r="W18" s="106" t="s">
        <v>89</v>
      </c>
      <c r="X18" s="106"/>
      <c r="Y18" s="106"/>
      <c r="Z18" s="106"/>
      <c r="AA18" s="106"/>
      <c r="AB18" s="64"/>
      <c r="AC18" s="106" t="s">
        <v>91</v>
      </c>
      <c r="AD18" s="106"/>
      <c r="AE18" s="106"/>
      <c r="AF18" s="106"/>
      <c r="AG18" s="106"/>
      <c r="AH18" s="64"/>
      <c r="AI18" s="106" t="s">
        <v>91</v>
      </c>
      <c r="AJ18" s="106"/>
      <c r="AK18" s="106"/>
      <c r="AL18" s="64"/>
      <c r="AM18" s="102">
        <v>0</v>
      </c>
      <c r="AN18" s="102"/>
      <c r="AO18" s="102"/>
      <c r="AP18" s="64"/>
      <c r="AQ18" s="102">
        <v>0</v>
      </c>
      <c r="AR18" s="102"/>
      <c r="AS18" s="64"/>
      <c r="AT18" s="29" t="s">
        <v>91</v>
      </c>
    </row>
    <row r="19" spans="1:46" ht="21.75" customHeight="1" x14ac:dyDescent="0.4">
      <c r="A19" s="29" t="s">
        <v>103</v>
      </c>
      <c r="B19" s="64"/>
      <c r="C19" s="29" t="s">
        <v>89</v>
      </c>
      <c r="D19" s="64"/>
      <c r="E19" s="29" t="s">
        <v>90</v>
      </c>
      <c r="F19" s="64"/>
      <c r="G19" s="106" t="s">
        <v>91</v>
      </c>
      <c r="H19" s="106"/>
      <c r="I19" s="106"/>
      <c r="J19" s="64"/>
      <c r="K19" s="14">
        <v>11080000</v>
      </c>
      <c r="L19" s="14"/>
      <c r="M19" s="102">
        <v>1500</v>
      </c>
      <c r="N19" s="102"/>
      <c r="O19" s="102"/>
      <c r="P19" s="64"/>
      <c r="Q19" s="106" t="s">
        <v>104</v>
      </c>
      <c r="R19" s="106"/>
      <c r="S19" s="106"/>
      <c r="T19" s="106"/>
      <c r="U19" s="106"/>
      <c r="V19" s="64"/>
      <c r="W19" s="106" t="s">
        <v>89</v>
      </c>
      <c r="X19" s="106"/>
      <c r="Y19" s="106"/>
      <c r="Z19" s="106"/>
      <c r="AA19" s="106"/>
      <c r="AB19" s="64"/>
      <c r="AC19" s="106" t="s">
        <v>91</v>
      </c>
      <c r="AD19" s="106"/>
      <c r="AE19" s="106"/>
      <c r="AF19" s="106"/>
      <c r="AG19" s="106"/>
      <c r="AH19" s="64"/>
      <c r="AI19" s="106" t="s">
        <v>91</v>
      </c>
      <c r="AJ19" s="106"/>
      <c r="AK19" s="106"/>
      <c r="AL19" s="64"/>
      <c r="AM19" s="102">
        <v>0</v>
      </c>
      <c r="AN19" s="102"/>
      <c r="AO19" s="102"/>
      <c r="AP19" s="64"/>
      <c r="AQ19" s="102">
        <v>0</v>
      </c>
      <c r="AR19" s="102"/>
      <c r="AS19" s="64"/>
      <c r="AT19" s="29" t="s">
        <v>91</v>
      </c>
    </row>
    <row r="20" spans="1:46" ht="21.75" customHeight="1" x14ac:dyDescent="0.4">
      <c r="A20" s="29" t="s">
        <v>66</v>
      </c>
      <c r="B20" s="64"/>
      <c r="C20" s="29" t="s">
        <v>89</v>
      </c>
      <c r="D20" s="64"/>
      <c r="E20" s="29" t="s">
        <v>90</v>
      </c>
      <c r="F20" s="64"/>
      <c r="G20" s="106" t="s">
        <v>91</v>
      </c>
      <c r="H20" s="106"/>
      <c r="I20" s="106"/>
      <c r="J20" s="64"/>
      <c r="K20" s="14">
        <v>12209000</v>
      </c>
      <c r="L20" s="14"/>
      <c r="M20" s="102">
        <v>1900</v>
      </c>
      <c r="N20" s="102"/>
      <c r="O20" s="102"/>
      <c r="P20" s="64"/>
      <c r="Q20" s="106" t="s">
        <v>104</v>
      </c>
      <c r="R20" s="106"/>
      <c r="S20" s="106"/>
      <c r="T20" s="106"/>
      <c r="U20" s="106"/>
      <c r="V20" s="64"/>
      <c r="W20" s="106" t="s">
        <v>89</v>
      </c>
      <c r="X20" s="106"/>
      <c r="Y20" s="106"/>
      <c r="Z20" s="106"/>
      <c r="AA20" s="106"/>
      <c r="AB20" s="64"/>
      <c r="AC20" s="106" t="s">
        <v>91</v>
      </c>
      <c r="AD20" s="106"/>
      <c r="AE20" s="106"/>
      <c r="AF20" s="106"/>
      <c r="AG20" s="106"/>
      <c r="AH20" s="64"/>
      <c r="AI20" s="106" t="s">
        <v>91</v>
      </c>
      <c r="AJ20" s="106"/>
      <c r="AK20" s="106"/>
      <c r="AL20" s="64"/>
      <c r="AM20" s="102">
        <v>0</v>
      </c>
      <c r="AN20" s="102"/>
      <c r="AO20" s="102"/>
      <c r="AP20" s="64"/>
      <c r="AQ20" s="102">
        <v>0</v>
      </c>
      <c r="AR20" s="102"/>
      <c r="AS20" s="64"/>
      <c r="AT20" s="29" t="s">
        <v>91</v>
      </c>
    </row>
    <row r="21" spans="1:46" ht="21.75" customHeight="1" x14ac:dyDescent="0.4">
      <c r="A21" s="29" t="s">
        <v>105</v>
      </c>
      <c r="B21" s="64"/>
      <c r="C21" s="29" t="s">
        <v>89</v>
      </c>
      <c r="D21" s="64"/>
      <c r="E21" s="29" t="s">
        <v>90</v>
      </c>
      <c r="F21" s="64"/>
      <c r="G21" s="106" t="s">
        <v>91</v>
      </c>
      <c r="H21" s="106"/>
      <c r="I21" s="106"/>
      <c r="J21" s="64"/>
      <c r="K21" s="14">
        <v>1859000</v>
      </c>
      <c r="L21" s="14"/>
      <c r="M21" s="102">
        <v>3250</v>
      </c>
      <c r="N21" s="102"/>
      <c r="O21" s="102"/>
      <c r="P21" s="64"/>
      <c r="Q21" s="106" t="s">
        <v>96</v>
      </c>
      <c r="R21" s="106"/>
      <c r="S21" s="106"/>
      <c r="T21" s="106"/>
      <c r="U21" s="106"/>
      <c r="V21" s="64"/>
      <c r="W21" s="106" t="s">
        <v>89</v>
      </c>
      <c r="X21" s="106"/>
      <c r="Y21" s="106"/>
      <c r="Z21" s="106"/>
      <c r="AA21" s="106"/>
      <c r="AB21" s="64"/>
      <c r="AC21" s="106" t="s">
        <v>91</v>
      </c>
      <c r="AD21" s="106"/>
      <c r="AE21" s="106"/>
      <c r="AF21" s="106"/>
      <c r="AG21" s="106"/>
      <c r="AH21" s="64"/>
      <c r="AI21" s="106" t="s">
        <v>91</v>
      </c>
      <c r="AJ21" s="106"/>
      <c r="AK21" s="106"/>
      <c r="AL21" s="64"/>
      <c r="AM21" s="102">
        <v>0</v>
      </c>
      <c r="AN21" s="102"/>
      <c r="AO21" s="102"/>
      <c r="AP21" s="64"/>
      <c r="AQ21" s="102">
        <v>0</v>
      </c>
      <c r="AR21" s="102"/>
      <c r="AS21" s="64"/>
      <c r="AT21" s="29" t="s">
        <v>91</v>
      </c>
    </row>
    <row r="22" spans="1:46" ht="21.75" customHeight="1" x14ac:dyDescent="0.4">
      <c r="A22" s="29" t="s">
        <v>106</v>
      </c>
      <c r="B22" s="64"/>
      <c r="C22" s="29" t="s">
        <v>89</v>
      </c>
      <c r="D22" s="64"/>
      <c r="E22" s="29" t="s">
        <v>90</v>
      </c>
      <c r="F22" s="64"/>
      <c r="G22" s="106" t="s">
        <v>91</v>
      </c>
      <c r="H22" s="106"/>
      <c r="I22" s="106"/>
      <c r="J22" s="64"/>
      <c r="K22" s="14">
        <v>300000</v>
      </c>
      <c r="L22" s="14"/>
      <c r="M22" s="102">
        <v>1800</v>
      </c>
      <c r="N22" s="102"/>
      <c r="O22" s="102"/>
      <c r="P22" s="64"/>
      <c r="Q22" s="106" t="s">
        <v>107</v>
      </c>
      <c r="R22" s="106"/>
      <c r="S22" s="106"/>
      <c r="T22" s="106"/>
      <c r="U22" s="106"/>
      <c r="V22" s="64"/>
      <c r="W22" s="106" t="s">
        <v>89</v>
      </c>
      <c r="X22" s="106"/>
      <c r="Y22" s="106"/>
      <c r="Z22" s="106"/>
      <c r="AA22" s="106"/>
      <c r="AB22" s="64"/>
      <c r="AC22" s="106" t="s">
        <v>90</v>
      </c>
      <c r="AD22" s="106"/>
      <c r="AE22" s="106"/>
      <c r="AF22" s="106"/>
      <c r="AG22" s="106"/>
      <c r="AH22" s="64"/>
      <c r="AI22" s="106" t="s">
        <v>91</v>
      </c>
      <c r="AJ22" s="106"/>
      <c r="AK22" s="106"/>
      <c r="AL22" s="64"/>
      <c r="AM22" s="102">
        <v>1089862</v>
      </c>
      <c r="AN22" s="102"/>
      <c r="AO22" s="102"/>
      <c r="AP22" s="64"/>
      <c r="AQ22" s="102">
        <v>495</v>
      </c>
      <c r="AR22" s="102"/>
      <c r="AS22" s="64"/>
      <c r="AT22" s="29" t="s">
        <v>107</v>
      </c>
    </row>
    <row r="23" spans="1:46" ht="21.75" customHeight="1" x14ac:dyDescent="0.4">
      <c r="A23" s="29" t="s">
        <v>108</v>
      </c>
      <c r="B23" s="64"/>
      <c r="C23" s="29" t="s">
        <v>89</v>
      </c>
      <c r="D23" s="64"/>
      <c r="E23" s="29" t="s">
        <v>90</v>
      </c>
      <c r="F23" s="64"/>
      <c r="G23" s="106" t="s">
        <v>91</v>
      </c>
      <c r="H23" s="106"/>
      <c r="I23" s="106"/>
      <c r="J23" s="64"/>
      <c r="K23" s="14">
        <v>50000</v>
      </c>
      <c r="L23" s="14"/>
      <c r="M23" s="102">
        <v>2200</v>
      </c>
      <c r="N23" s="102"/>
      <c r="O23" s="102"/>
      <c r="P23" s="64"/>
      <c r="Q23" s="106" t="s">
        <v>109</v>
      </c>
      <c r="R23" s="106"/>
      <c r="S23" s="106"/>
      <c r="T23" s="106"/>
      <c r="U23" s="106"/>
      <c r="V23" s="64"/>
      <c r="W23" s="106" t="s">
        <v>89</v>
      </c>
      <c r="X23" s="106"/>
      <c r="Y23" s="106"/>
      <c r="Z23" s="106"/>
      <c r="AA23" s="106"/>
      <c r="AB23" s="64"/>
      <c r="AC23" s="106" t="s">
        <v>90</v>
      </c>
      <c r="AD23" s="106"/>
      <c r="AE23" s="106"/>
      <c r="AF23" s="106"/>
      <c r="AG23" s="106"/>
      <c r="AH23" s="64"/>
      <c r="AI23" s="106" t="s">
        <v>91</v>
      </c>
      <c r="AJ23" s="106"/>
      <c r="AK23" s="106"/>
      <c r="AL23" s="64"/>
      <c r="AM23" s="102">
        <v>50000</v>
      </c>
      <c r="AN23" s="102"/>
      <c r="AO23" s="102"/>
      <c r="AP23" s="64"/>
      <c r="AQ23" s="102">
        <v>2200</v>
      </c>
      <c r="AR23" s="102"/>
      <c r="AS23" s="64"/>
      <c r="AT23" s="29" t="s">
        <v>109</v>
      </c>
    </row>
    <row r="24" spans="1:46" ht="21.75" customHeight="1" x14ac:dyDescent="0.4">
      <c r="A24" s="29" t="s">
        <v>110</v>
      </c>
      <c r="B24" s="64"/>
      <c r="C24" s="29" t="s">
        <v>89</v>
      </c>
      <c r="D24" s="64"/>
      <c r="E24" s="29" t="s">
        <v>90</v>
      </c>
      <c r="F24" s="64"/>
      <c r="G24" s="106" t="s">
        <v>91</v>
      </c>
      <c r="H24" s="106"/>
      <c r="I24" s="106"/>
      <c r="J24" s="64"/>
      <c r="K24" s="14">
        <v>115995000</v>
      </c>
      <c r="L24" s="14"/>
      <c r="M24" s="102">
        <v>1050</v>
      </c>
      <c r="N24" s="102"/>
      <c r="O24" s="102"/>
      <c r="P24" s="64"/>
      <c r="Q24" s="106" t="s">
        <v>94</v>
      </c>
      <c r="R24" s="106"/>
      <c r="S24" s="106"/>
      <c r="T24" s="106"/>
      <c r="U24" s="106"/>
      <c r="V24" s="64"/>
      <c r="W24" s="106" t="s">
        <v>89</v>
      </c>
      <c r="X24" s="106"/>
      <c r="Y24" s="106"/>
      <c r="Z24" s="106"/>
      <c r="AA24" s="106"/>
      <c r="AB24" s="64"/>
      <c r="AC24" s="106" t="s">
        <v>90</v>
      </c>
      <c r="AD24" s="106"/>
      <c r="AE24" s="106"/>
      <c r="AF24" s="106"/>
      <c r="AG24" s="106"/>
      <c r="AH24" s="64"/>
      <c r="AI24" s="106" t="s">
        <v>91</v>
      </c>
      <c r="AJ24" s="106"/>
      <c r="AK24" s="106"/>
      <c r="AL24" s="64"/>
      <c r="AM24" s="102">
        <v>115995000</v>
      </c>
      <c r="AN24" s="102"/>
      <c r="AO24" s="102"/>
      <c r="AP24" s="64"/>
      <c r="AQ24" s="102">
        <v>1050</v>
      </c>
      <c r="AR24" s="102"/>
      <c r="AS24" s="64"/>
      <c r="AT24" s="29" t="s">
        <v>94</v>
      </c>
    </row>
    <row r="25" spans="1:46" ht="21.75" customHeight="1" x14ac:dyDescent="0.4">
      <c r="A25" s="29" t="s">
        <v>111</v>
      </c>
      <c r="B25" s="64"/>
      <c r="C25" s="29" t="s">
        <v>89</v>
      </c>
      <c r="D25" s="64"/>
      <c r="E25" s="29" t="s">
        <v>90</v>
      </c>
      <c r="F25" s="64"/>
      <c r="G25" s="106" t="s">
        <v>91</v>
      </c>
      <c r="H25" s="106"/>
      <c r="I25" s="106"/>
      <c r="J25" s="64"/>
      <c r="K25" s="14">
        <v>333830000</v>
      </c>
      <c r="L25" s="14"/>
      <c r="M25" s="102">
        <v>1050</v>
      </c>
      <c r="N25" s="102"/>
      <c r="O25" s="102"/>
      <c r="P25" s="64"/>
      <c r="Q25" s="106" t="s">
        <v>112</v>
      </c>
      <c r="R25" s="106"/>
      <c r="S25" s="106"/>
      <c r="T25" s="106"/>
      <c r="U25" s="106"/>
      <c r="V25" s="64"/>
      <c r="W25" s="106" t="s">
        <v>89</v>
      </c>
      <c r="X25" s="106"/>
      <c r="Y25" s="106"/>
      <c r="Z25" s="106"/>
      <c r="AA25" s="106"/>
      <c r="AB25" s="64"/>
      <c r="AC25" s="106" t="s">
        <v>91</v>
      </c>
      <c r="AD25" s="106"/>
      <c r="AE25" s="106"/>
      <c r="AF25" s="106"/>
      <c r="AG25" s="106"/>
      <c r="AH25" s="64"/>
      <c r="AI25" s="106" t="s">
        <v>91</v>
      </c>
      <c r="AJ25" s="106"/>
      <c r="AK25" s="106"/>
      <c r="AL25" s="64"/>
      <c r="AM25" s="102">
        <v>0</v>
      </c>
      <c r="AN25" s="102"/>
      <c r="AO25" s="102"/>
      <c r="AP25" s="64"/>
      <c r="AQ25" s="102">
        <v>0</v>
      </c>
      <c r="AR25" s="102"/>
      <c r="AS25" s="64"/>
      <c r="AT25" s="29" t="s">
        <v>91</v>
      </c>
    </row>
    <row r="26" spans="1:46" ht="21.75" customHeight="1" x14ac:dyDescent="0.4">
      <c r="A26" s="29" t="s">
        <v>113</v>
      </c>
      <c r="B26" s="64"/>
      <c r="C26" s="29" t="s">
        <v>89</v>
      </c>
      <c r="D26" s="64"/>
      <c r="E26" s="29" t="s">
        <v>90</v>
      </c>
      <c r="F26" s="64"/>
      <c r="G26" s="106" t="s">
        <v>91</v>
      </c>
      <c r="H26" s="106"/>
      <c r="I26" s="106"/>
      <c r="J26" s="64"/>
      <c r="K26" s="14">
        <v>111370000</v>
      </c>
      <c r="L26" s="14"/>
      <c r="M26" s="102">
        <v>1250</v>
      </c>
      <c r="N26" s="102"/>
      <c r="O26" s="102"/>
      <c r="P26" s="64"/>
      <c r="Q26" s="106" t="s">
        <v>112</v>
      </c>
      <c r="R26" s="106"/>
      <c r="S26" s="106"/>
      <c r="T26" s="106"/>
      <c r="U26" s="106"/>
      <c r="V26" s="64"/>
      <c r="W26" s="106" t="s">
        <v>89</v>
      </c>
      <c r="X26" s="106"/>
      <c r="Y26" s="106"/>
      <c r="Z26" s="106"/>
      <c r="AA26" s="106"/>
      <c r="AB26" s="64"/>
      <c r="AC26" s="106" t="s">
        <v>91</v>
      </c>
      <c r="AD26" s="106"/>
      <c r="AE26" s="106"/>
      <c r="AF26" s="106"/>
      <c r="AG26" s="106"/>
      <c r="AH26" s="64"/>
      <c r="AI26" s="106" t="s">
        <v>91</v>
      </c>
      <c r="AJ26" s="106"/>
      <c r="AK26" s="106"/>
      <c r="AL26" s="64"/>
      <c r="AM26" s="102">
        <v>0</v>
      </c>
      <c r="AN26" s="102"/>
      <c r="AO26" s="102"/>
      <c r="AP26" s="64"/>
      <c r="AQ26" s="102">
        <v>0</v>
      </c>
      <c r="AR26" s="102"/>
      <c r="AS26" s="64"/>
      <c r="AT26" s="29" t="s">
        <v>91</v>
      </c>
    </row>
    <row r="27" spans="1:46" ht="21.75" customHeight="1" x14ac:dyDescent="0.4">
      <c r="A27" s="29" t="s">
        <v>67</v>
      </c>
      <c r="B27" s="64"/>
      <c r="C27" s="29" t="s">
        <v>89</v>
      </c>
      <c r="D27" s="64"/>
      <c r="E27" s="29" t="s">
        <v>90</v>
      </c>
      <c r="F27" s="64"/>
      <c r="G27" s="106" t="s">
        <v>91</v>
      </c>
      <c r="H27" s="106"/>
      <c r="I27" s="106"/>
      <c r="J27" s="64"/>
      <c r="K27" s="14">
        <v>6080000</v>
      </c>
      <c r="L27" s="14"/>
      <c r="M27" s="102">
        <v>2200</v>
      </c>
      <c r="N27" s="102"/>
      <c r="O27" s="102"/>
      <c r="P27" s="64"/>
      <c r="Q27" s="106" t="s">
        <v>104</v>
      </c>
      <c r="R27" s="106"/>
      <c r="S27" s="106"/>
      <c r="T27" s="106"/>
      <c r="U27" s="106"/>
      <c r="V27" s="64"/>
      <c r="W27" s="106" t="s">
        <v>89</v>
      </c>
      <c r="X27" s="106"/>
      <c r="Y27" s="106"/>
      <c r="Z27" s="106"/>
      <c r="AA27" s="106"/>
      <c r="AB27" s="64"/>
      <c r="AC27" s="106" t="s">
        <v>91</v>
      </c>
      <c r="AD27" s="106"/>
      <c r="AE27" s="106"/>
      <c r="AF27" s="106"/>
      <c r="AG27" s="106"/>
      <c r="AH27" s="64"/>
      <c r="AI27" s="106" t="s">
        <v>91</v>
      </c>
      <c r="AJ27" s="106"/>
      <c r="AK27" s="106"/>
      <c r="AL27" s="64"/>
      <c r="AM27" s="102">
        <v>0</v>
      </c>
      <c r="AN27" s="102"/>
      <c r="AO27" s="102"/>
      <c r="AP27" s="64"/>
      <c r="AQ27" s="102">
        <v>0</v>
      </c>
      <c r="AR27" s="102"/>
      <c r="AS27" s="64"/>
      <c r="AT27" s="29" t="s">
        <v>91</v>
      </c>
    </row>
    <row r="28" spans="1:46" ht="21.75" customHeight="1" x14ac:dyDescent="0.4">
      <c r="A28" s="29" t="s">
        <v>114</v>
      </c>
      <c r="B28" s="64"/>
      <c r="C28" s="29" t="s">
        <v>89</v>
      </c>
      <c r="D28" s="64"/>
      <c r="E28" s="29" t="s">
        <v>90</v>
      </c>
      <c r="F28" s="64"/>
      <c r="G28" s="106" t="s">
        <v>91</v>
      </c>
      <c r="H28" s="106"/>
      <c r="I28" s="106"/>
      <c r="J28" s="64"/>
      <c r="K28" s="14">
        <v>319000</v>
      </c>
      <c r="L28" s="14"/>
      <c r="M28" s="102">
        <v>2800</v>
      </c>
      <c r="N28" s="102"/>
      <c r="O28" s="102"/>
      <c r="P28" s="64"/>
      <c r="Q28" s="106" t="s">
        <v>98</v>
      </c>
      <c r="R28" s="106"/>
      <c r="S28" s="106"/>
      <c r="T28" s="106"/>
      <c r="U28" s="106"/>
      <c r="V28" s="64"/>
      <c r="W28" s="106" t="s">
        <v>89</v>
      </c>
      <c r="X28" s="106"/>
      <c r="Y28" s="106"/>
      <c r="Z28" s="106"/>
      <c r="AA28" s="106"/>
      <c r="AB28" s="64"/>
      <c r="AC28" s="106" t="s">
        <v>90</v>
      </c>
      <c r="AD28" s="106"/>
      <c r="AE28" s="106"/>
      <c r="AF28" s="106"/>
      <c r="AG28" s="106"/>
      <c r="AH28" s="64"/>
      <c r="AI28" s="106" t="s">
        <v>91</v>
      </c>
      <c r="AJ28" s="106"/>
      <c r="AK28" s="106"/>
      <c r="AL28" s="64"/>
      <c r="AM28" s="102">
        <v>5602000</v>
      </c>
      <c r="AN28" s="102"/>
      <c r="AO28" s="102"/>
      <c r="AP28" s="64"/>
      <c r="AQ28" s="102">
        <v>2800</v>
      </c>
      <c r="AR28" s="102"/>
      <c r="AS28" s="64"/>
      <c r="AT28" s="29" t="s">
        <v>98</v>
      </c>
    </row>
    <row r="29" spans="1:46" ht="21.75" customHeight="1" x14ac:dyDescent="0.4">
      <c r="A29" s="29" t="s">
        <v>115</v>
      </c>
      <c r="B29" s="64"/>
      <c r="C29" s="29" t="s">
        <v>89</v>
      </c>
      <c r="D29" s="64"/>
      <c r="E29" s="29" t="s">
        <v>90</v>
      </c>
      <c r="F29" s="64"/>
      <c r="G29" s="106" t="s">
        <v>91</v>
      </c>
      <c r="H29" s="106"/>
      <c r="I29" s="106"/>
      <c r="J29" s="64"/>
      <c r="K29" s="14">
        <v>18171000</v>
      </c>
      <c r="L29" s="14"/>
      <c r="M29" s="102">
        <v>2200</v>
      </c>
      <c r="N29" s="102"/>
      <c r="O29" s="102"/>
      <c r="P29" s="64"/>
      <c r="Q29" s="106" t="s">
        <v>116</v>
      </c>
      <c r="R29" s="106"/>
      <c r="S29" s="106"/>
      <c r="T29" s="106"/>
      <c r="U29" s="106"/>
      <c r="V29" s="64"/>
      <c r="W29" s="106" t="s">
        <v>89</v>
      </c>
      <c r="X29" s="106"/>
      <c r="Y29" s="106"/>
      <c r="Z29" s="106"/>
      <c r="AA29" s="106"/>
      <c r="AB29" s="64"/>
      <c r="AC29" s="106" t="s">
        <v>90</v>
      </c>
      <c r="AD29" s="106"/>
      <c r="AE29" s="106"/>
      <c r="AF29" s="106"/>
      <c r="AG29" s="106"/>
      <c r="AH29" s="64"/>
      <c r="AI29" s="106" t="s">
        <v>91</v>
      </c>
      <c r="AJ29" s="106"/>
      <c r="AK29" s="106"/>
      <c r="AL29" s="64"/>
      <c r="AM29" s="102">
        <v>16171000</v>
      </c>
      <c r="AN29" s="102"/>
      <c r="AO29" s="102"/>
      <c r="AP29" s="64"/>
      <c r="AQ29" s="102">
        <v>2200</v>
      </c>
      <c r="AR29" s="102"/>
      <c r="AS29" s="64"/>
      <c r="AT29" s="29" t="s">
        <v>116</v>
      </c>
    </row>
    <row r="30" spans="1:46" ht="21.75" customHeight="1" x14ac:dyDescent="0.4">
      <c r="A30" s="29" t="s">
        <v>117</v>
      </c>
      <c r="B30" s="64"/>
      <c r="C30" s="29" t="s">
        <v>89</v>
      </c>
      <c r="D30" s="64"/>
      <c r="E30" s="29" t="s">
        <v>90</v>
      </c>
      <c r="F30" s="64"/>
      <c r="G30" s="106" t="s">
        <v>91</v>
      </c>
      <c r="H30" s="106"/>
      <c r="I30" s="106"/>
      <c r="J30" s="64"/>
      <c r="K30" s="14">
        <v>15945000</v>
      </c>
      <c r="L30" s="14"/>
      <c r="M30" s="102">
        <v>2400</v>
      </c>
      <c r="N30" s="102"/>
      <c r="O30" s="102"/>
      <c r="P30" s="64"/>
      <c r="Q30" s="106" t="s">
        <v>102</v>
      </c>
      <c r="R30" s="106"/>
      <c r="S30" s="106"/>
      <c r="T30" s="106"/>
      <c r="U30" s="106"/>
      <c r="V30" s="64"/>
      <c r="W30" s="106" t="s">
        <v>89</v>
      </c>
      <c r="X30" s="106"/>
      <c r="Y30" s="106"/>
      <c r="Z30" s="106"/>
      <c r="AA30" s="106"/>
      <c r="AB30" s="64"/>
      <c r="AC30" s="106" t="s">
        <v>91</v>
      </c>
      <c r="AD30" s="106"/>
      <c r="AE30" s="106"/>
      <c r="AF30" s="106"/>
      <c r="AG30" s="106"/>
      <c r="AH30" s="64"/>
      <c r="AI30" s="106" t="s">
        <v>91</v>
      </c>
      <c r="AJ30" s="106"/>
      <c r="AK30" s="106"/>
      <c r="AL30" s="64"/>
      <c r="AM30" s="102">
        <v>0</v>
      </c>
      <c r="AN30" s="102"/>
      <c r="AO30" s="102"/>
      <c r="AP30" s="64"/>
      <c r="AQ30" s="102">
        <v>0</v>
      </c>
      <c r="AR30" s="102"/>
      <c r="AS30" s="64"/>
      <c r="AT30" s="29" t="s">
        <v>91</v>
      </c>
    </row>
    <row r="31" spans="1:46" ht="21.75" customHeight="1" x14ac:dyDescent="0.4">
      <c r="A31" s="29" t="s">
        <v>118</v>
      </c>
      <c r="B31" s="64"/>
      <c r="C31" s="29" t="s">
        <v>89</v>
      </c>
      <c r="D31" s="64"/>
      <c r="E31" s="29" t="s">
        <v>90</v>
      </c>
      <c r="F31" s="64"/>
      <c r="G31" s="106" t="s">
        <v>91</v>
      </c>
      <c r="H31" s="106"/>
      <c r="I31" s="106"/>
      <c r="J31" s="64"/>
      <c r="K31" s="14">
        <v>50000</v>
      </c>
      <c r="L31" s="14"/>
      <c r="M31" s="102">
        <v>1500</v>
      </c>
      <c r="N31" s="102"/>
      <c r="O31" s="102"/>
      <c r="P31" s="64"/>
      <c r="Q31" s="106" t="s">
        <v>107</v>
      </c>
      <c r="R31" s="106"/>
      <c r="S31" s="106"/>
      <c r="T31" s="106"/>
      <c r="U31" s="106"/>
      <c r="V31" s="64"/>
      <c r="W31" s="106" t="s">
        <v>89</v>
      </c>
      <c r="X31" s="106"/>
      <c r="Y31" s="106"/>
      <c r="Z31" s="106"/>
      <c r="AA31" s="106"/>
      <c r="AB31" s="64"/>
      <c r="AC31" s="106" t="s">
        <v>90</v>
      </c>
      <c r="AD31" s="106"/>
      <c r="AE31" s="106"/>
      <c r="AF31" s="106"/>
      <c r="AG31" s="106"/>
      <c r="AH31" s="64"/>
      <c r="AI31" s="106" t="s">
        <v>91</v>
      </c>
      <c r="AJ31" s="106"/>
      <c r="AK31" s="106"/>
      <c r="AL31" s="64"/>
      <c r="AM31" s="102">
        <v>181643</v>
      </c>
      <c r="AN31" s="102"/>
      <c r="AO31" s="102"/>
      <c r="AP31" s="64"/>
      <c r="AQ31" s="102">
        <v>413</v>
      </c>
      <c r="AR31" s="102"/>
      <c r="AS31" s="64"/>
      <c r="AT31" s="29" t="s">
        <v>107</v>
      </c>
    </row>
    <row r="32" spans="1:46" ht="21.75" customHeight="1" x14ac:dyDescent="0.4">
      <c r="A32" s="29" t="s">
        <v>119</v>
      </c>
      <c r="B32" s="64"/>
      <c r="C32" s="29" t="s">
        <v>89</v>
      </c>
      <c r="D32" s="64"/>
      <c r="E32" s="29" t="s">
        <v>90</v>
      </c>
      <c r="F32" s="64"/>
      <c r="G32" s="106" t="s">
        <v>91</v>
      </c>
      <c r="H32" s="106"/>
      <c r="I32" s="106"/>
      <c r="J32" s="64"/>
      <c r="K32" s="14">
        <v>1000</v>
      </c>
      <c r="L32" s="14"/>
      <c r="M32" s="102">
        <v>650</v>
      </c>
      <c r="N32" s="102"/>
      <c r="O32" s="102"/>
      <c r="P32" s="64"/>
      <c r="Q32" s="106" t="s">
        <v>94</v>
      </c>
      <c r="R32" s="106"/>
      <c r="S32" s="106"/>
      <c r="T32" s="106"/>
      <c r="U32" s="106"/>
      <c r="V32" s="64"/>
      <c r="W32" s="106" t="s">
        <v>89</v>
      </c>
      <c r="X32" s="106"/>
      <c r="Y32" s="106"/>
      <c r="Z32" s="106"/>
      <c r="AA32" s="106"/>
      <c r="AB32" s="64"/>
      <c r="AC32" s="106" t="s">
        <v>90</v>
      </c>
      <c r="AD32" s="106"/>
      <c r="AE32" s="106"/>
      <c r="AF32" s="106"/>
      <c r="AG32" s="106"/>
      <c r="AH32" s="64"/>
      <c r="AI32" s="106" t="s">
        <v>91</v>
      </c>
      <c r="AJ32" s="106"/>
      <c r="AK32" s="106"/>
      <c r="AL32" s="64"/>
      <c r="AM32" s="102">
        <v>1000</v>
      </c>
      <c r="AN32" s="102"/>
      <c r="AO32" s="102"/>
      <c r="AP32" s="64"/>
      <c r="AQ32" s="102">
        <v>650</v>
      </c>
      <c r="AR32" s="102"/>
      <c r="AS32" s="64"/>
      <c r="AT32" s="29" t="s">
        <v>94</v>
      </c>
    </row>
    <row r="33" spans="1:47" ht="21.75" customHeight="1" x14ac:dyDescent="0.4">
      <c r="A33" s="29" t="s">
        <v>120</v>
      </c>
      <c r="B33" s="64"/>
      <c r="C33" s="29" t="s">
        <v>89</v>
      </c>
      <c r="D33" s="64"/>
      <c r="E33" s="29" t="s">
        <v>90</v>
      </c>
      <c r="F33" s="64"/>
      <c r="G33" s="106" t="s">
        <v>91</v>
      </c>
      <c r="H33" s="106"/>
      <c r="I33" s="106"/>
      <c r="J33" s="64"/>
      <c r="K33" s="14">
        <v>1097000</v>
      </c>
      <c r="L33" s="14"/>
      <c r="M33" s="102">
        <v>3000</v>
      </c>
      <c r="N33" s="102"/>
      <c r="O33" s="102"/>
      <c r="P33" s="64"/>
      <c r="Q33" s="106" t="s">
        <v>121</v>
      </c>
      <c r="R33" s="106"/>
      <c r="S33" s="106"/>
      <c r="T33" s="106"/>
      <c r="U33" s="106"/>
      <c r="V33" s="64"/>
      <c r="W33" s="106" t="s">
        <v>89</v>
      </c>
      <c r="X33" s="106"/>
      <c r="Y33" s="106"/>
      <c r="Z33" s="106"/>
      <c r="AA33" s="106"/>
      <c r="AB33" s="64"/>
      <c r="AC33" s="106" t="s">
        <v>90</v>
      </c>
      <c r="AD33" s="106"/>
      <c r="AE33" s="106"/>
      <c r="AF33" s="106"/>
      <c r="AG33" s="106"/>
      <c r="AH33" s="64"/>
      <c r="AI33" s="106" t="s">
        <v>91</v>
      </c>
      <c r="AJ33" s="106"/>
      <c r="AK33" s="106"/>
      <c r="AL33" s="64"/>
      <c r="AM33" s="102">
        <v>1097000</v>
      </c>
      <c r="AN33" s="102"/>
      <c r="AO33" s="102"/>
      <c r="AP33" s="64"/>
      <c r="AQ33" s="102">
        <v>3000</v>
      </c>
      <c r="AR33" s="102"/>
      <c r="AS33" s="64"/>
      <c r="AT33" s="29" t="s">
        <v>121</v>
      </c>
    </row>
    <row r="34" spans="1:47" ht="21.75" customHeight="1" x14ac:dyDescent="0.4">
      <c r="A34" s="29" t="s">
        <v>122</v>
      </c>
      <c r="B34" s="64"/>
      <c r="C34" s="29" t="s">
        <v>89</v>
      </c>
      <c r="D34" s="64"/>
      <c r="E34" s="29" t="s">
        <v>90</v>
      </c>
      <c r="F34" s="64"/>
      <c r="G34" s="106" t="s">
        <v>91</v>
      </c>
      <c r="H34" s="106"/>
      <c r="I34" s="106"/>
      <c r="J34" s="64"/>
      <c r="K34" s="14">
        <v>180000</v>
      </c>
      <c r="L34" s="14"/>
      <c r="M34" s="102">
        <v>1650</v>
      </c>
      <c r="N34" s="102"/>
      <c r="O34" s="102"/>
      <c r="P34" s="64"/>
      <c r="Q34" s="106" t="s">
        <v>94</v>
      </c>
      <c r="R34" s="106"/>
      <c r="S34" s="106"/>
      <c r="T34" s="106"/>
      <c r="U34" s="106"/>
      <c r="V34" s="64"/>
      <c r="W34" s="106" t="s">
        <v>89</v>
      </c>
      <c r="X34" s="106"/>
      <c r="Y34" s="106"/>
      <c r="Z34" s="106"/>
      <c r="AA34" s="106"/>
      <c r="AB34" s="64"/>
      <c r="AC34" s="106" t="s">
        <v>90</v>
      </c>
      <c r="AD34" s="106"/>
      <c r="AE34" s="106"/>
      <c r="AF34" s="106"/>
      <c r="AG34" s="106"/>
      <c r="AH34" s="64"/>
      <c r="AI34" s="106" t="s">
        <v>91</v>
      </c>
      <c r="AJ34" s="106"/>
      <c r="AK34" s="106"/>
      <c r="AL34" s="64"/>
      <c r="AM34" s="102">
        <v>7150000</v>
      </c>
      <c r="AN34" s="102"/>
      <c r="AO34" s="102"/>
      <c r="AP34" s="64"/>
      <c r="AQ34" s="102">
        <v>1650</v>
      </c>
      <c r="AR34" s="102"/>
      <c r="AS34" s="64"/>
      <c r="AT34" s="29" t="s">
        <v>94</v>
      </c>
    </row>
    <row r="35" spans="1:47" ht="21.75" customHeight="1" x14ac:dyDescent="0.4">
      <c r="A35" s="29" t="s">
        <v>123</v>
      </c>
      <c r="B35" s="64"/>
      <c r="C35" s="29" t="s">
        <v>124</v>
      </c>
      <c r="D35" s="64"/>
      <c r="E35" s="29" t="s">
        <v>90</v>
      </c>
      <c r="F35" s="64"/>
      <c r="G35" s="106" t="s">
        <v>91</v>
      </c>
      <c r="H35" s="106"/>
      <c r="I35" s="106"/>
      <c r="J35" s="64"/>
      <c r="K35" s="14">
        <v>767000</v>
      </c>
      <c r="L35" s="14"/>
      <c r="M35" s="102">
        <v>11000</v>
      </c>
      <c r="N35" s="102"/>
      <c r="O35" s="102"/>
      <c r="P35" s="64"/>
      <c r="Q35" s="106" t="s">
        <v>125</v>
      </c>
      <c r="R35" s="106"/>
      <c r="S35" s="106"/>
      <c r="T35" s="106"/>
      <c r="U35" s="106"/>
      <c r="V35" s="64"/>
      <c r="W35" s="106" t="s">
        <v>124</v>
      </c>
      <c r="X35" s="106"/>
      <c r="Y35" s="106"/>
      <c r="Z35" s="106"/>
      <c r="AA35" s="106"/>
      <c r="AB35" s="64"/>
      <c r="AC35" s="106" t="s">
        <v>90</v>
      </c>
      <c r="AD35" s="106"/>
      <c r="AE35" s="106"/>
      <c r="AF35" s="106"/>
      <c r="AG35" s="106"/>
      <c r="AH35" s="64"/>
      <c r="AI35" s="106" t="s">
        <v>91</v>
      </c>
      <c r="AJ35" s="106"/>
      <c r="AK35" s="106"/>
      <c r="AL35" s="64"/>
      <c r="AM35" s="102">
        <v>767000</v>
      </c>
      <c r="AN35" s="102"/>
      <c r="AO35" s="102"/>
      <c r="AP35" s="64"/>
      <c r="AQ35" s="102">
        <v>11000</v>
      </c>
      <c r="AR35" s="102"/>
      <c r="AS35" s="64"/>
      <c r="AT35" s="29" t="s">
        <v>125</v>
      </c>
    </row>
    <row r="36" spans="1:47" ht="21.75" customHeight="1" x14ac:dyDescent="0.4">
      <c r="A36" s="29" t="s">
        <v>126</v>
      </c>
      <c r="B36" s="64"/>
      <c r="C36" s="29" t="s">
        <v>89</v>
      </c>
      <c r="D36" s="64"/>
      <c r="E36" s="29" t="s">
        <v>90</v>
      </c>
      <c r="F36" s="64"/>
      <c r="G36" s="106" t="s">
        <v>91</v>
      </c>
      <c r="H36" s="106"/>
      <c r="I36" s="106"/>
      <c r="J36" s="64"/>
      <c r="K36" s="14">
        <v>34000</v>
      </c>
      <c r="L36" s="14"/>
      <c r="M36" s="102">
        <v>3000</v>
      </c>
      <c r="N36" s="102"/>
      <c r="O36" s="102"/>
      <c r="P36" s="64"/>
      <c r="Q36" s="106" t="s">
        <v>98</v>
      </c>
      <c r="R36" s="106"/>
      <c r="S36" s="106"/>
      <c r="T36" s="106"/>
      <c r="U36" s="106"/>
      <c r="V36" s="64"/>
      <c r="W36" s="106" t="s">
        <v>89</v>
      </c>
      <c r="X36" s="106"/>
      <c r="Y36" s="106"/>
      <c r="Z36" s="106"/>
      <c r="AA36" s="106"/>
      <c r="AB36" s="64"/>
      <c r="AC36" s="106" t="s">
        <v>90</v>
      </c>
      <c r="AD36" s="106"/>
      <c r="AE36" s="106"/>
      <c r="AF36" s="106"/>
      <c r="AG36" s="106"/>
      <c r="AH36" s="64"/>
      <c r="AI36" s="106" t="s">
        <v>91</v>
      </c>
      <c r="AJ36" s="106"/>
      <c r="AK36" s="106"/>
      <c r="AL36" s="64"/>
      <c r="AM36" s="102">
        <v>3792000</v>
      </c>
      <c r="AN36" s="102"/>
      <c r="AO36" s="102"/>
      <c r="AP36" s="64"/>
      <c r="AQ36" s="102">
        <v>3000</v>
      </c>
      <c r="AR36" s="102"/>
      <c r="AS36" s="64"/>
      <c r="AT36" s="29" t="s">
        <v>98</v>
      </c>
    </row>
    <row r="37" spans="1:47" ht="21.75" customHeight="1" x14ac:dyDescent="0.4">
      <c r="A37" s="29" t="s">
        <v>127</v>
      </c>
      <c r="B37" s="64"/>
      <c r="C37" s="29" t="s">
        <v>89</v>
      </c>
      <c r="D37" s="64"/>
      <c r="E37" s="29" t="s">
        <v>90</v>
      </c>
      <c r="F37" s="64"/>
      <c r="G37" s="106" t="s">
        <v>91</v>
      </c>
      <c r="H37" s="106"/>
      <c r="I37" s="106"/>
      <c r="J37" s="64"/>
      <c r="K37" s="14">
        <v>210000</v>
      </c>
      <c r="L37" s="14"/>
      <c r="M37" s="102">
        <v>850</v>
      </c>
      <c r="N37" s="102"/>
      <c r="O37" s="102"/>
      <c r="P37" s="64"/>
      <c r="Q37" s="106" t="s">
        <v>128</v>
      </c>
      <c r="R37" s="106"/>
      <c r="S37" s="106"/>
      <c r="T37" s="106"/>
      <c r="U37" s="106"/>
      <c r="V37" s="64"/>
      <c r="W37" s="106" t="s">
        <v>89</v>
      </c>
      <c r="X37" s="106"/>
      <c r="Y37" s="106"/>
      <c r="Z37" s="106"/>
      <c r="AA37" s="106"/>
      <c r="AB37" s="64"/>
      <c r="AC37" s="106" t="s">
        <v>91</v>
      </c>
      <c r="AD37" s="106"/>
      <c r="AE37" s="106"/>
      <c r="AF37" s="106"/>
      <c r="AG37" s="106"/>
      <c r="AH37" s="64"/>
      <c r="AI37" s="106" t="s">
        <v>91</v>
      </c>
      <c r="AJ37" s="106"/>
      <c r="AK37" s="106"/>
      <c r="AL37" s="64"/>
      <c r="AM37" s="102">
        <v>0</v>
      </c>
      <c r="AN37" s="102"/>
      <c r="AO37" s="102"/>
      <c r="AP37" s="64"/>
      <c r="AQ37" s="102">
        <v>0</v>
      </c>
      <c r="AR37" s="102"/>
      <c r="AS37" s="64"/>
      <c r="AT37" s="29" t="s">
        <v>91</v>
      </c>
    </row>
    <row r="38" spans="1:47" ht="21.75" customHeight="1" x14ac:dyDescent="0.4">
      <c r="A38" s="29" t="s">
        <v>129</v>
      </c>
      <c r="B38" s="64"/>
      <c r="C38" s="29" t="s">
        <v>89</v>
      </c>
      <c r="D38" s="64"/>
      <c r="E38" s="29" t="s">
        <v>90</v>
      </c>
      <c r="F38" s="64"/>
      <c r="G38" s="106" t="s">
        <v>91</v>
      </c>
      <c r="H38" s="106"/>
      <c r="I38" s="106"/>
      <c r="J38" s="64"/>
      <c r="K38" s="14">
        <v>71611000</v>
      </c>
      <c r="L38" s="14"/>
      <c r="M38" s="102">
        <v>2800</v>
      </c>
      <c r="N38" s="102"/>
      <c r="O38" s="102"/>
      <c r="P38" s="64"/>
      <c r="Q38" s="106" t="s">
        <v>116</v>
      </c>
      <c r="R38" s="106"/>
      <c r="S38" s="106"/>
      <c r="T38" s="106"/>
      <c r="U38" s="106"/>
      <c r="V38" s="64"/>
      <c r="W38" s="106" t="s">
        <v>89</v>
      </c>
      <c r="X38" s="106"/>
      <c r="Y38" s="106"/>
      <c r="Z38" s="106"/>
      <c r="AA38" s="106"/>
      <c r="AB38" s="64"/>
      <c r="AC38" s="106" t="s">
        <v>90</v>
      </c>
      <c r="AD38" s="106"/>
      <c r="AE38" s="106"/>
      <c r="AF38" s="106"/>
      <c r="AG38" s="106"/>
      <c r="AH38" s="64"/>
      <c r="AI38" s="106" t="s">
        <v>91</v>
      </c>
      <c r="AJ38" s="106"/>
      <c r="AK38" s="106"/>
      <c r="AL38" s="64"/>
      <c r="AM38" s="102">
        <v>67611000</v>
      </c>
      <c r="AN38" s="102"/>
      <c r="AO38" s="102"/>
      <c r="AP38" s="64"/>
      <c r="AQ38" s="102">
        <v>2800</v>
      </c>
      <c r="AR38" s="102"/>
      <c r="AS38" s="64"/>
      <c r="AT38" s="29" t="s">
        <v>116</v>
      </c>
    </row>
    <row r="39" spans="1:47" ht="21.75" customHeight="1" x14ac:dyDescent="0.4">
      <c r="A39" s="29" t="s">
        <v>130</v>
      </c>
      <c r="B39" s="64"/>
      <c r="C39" s="29" t="s">
        <v>89</v>
      </c>
      <c r="D39" s="64"/>
      <c r="E39" s="29" t="s">
        <v>90</v>
      </c>
      <c r="F39" s="64"/>
      <c r="G39" s="106" t="s">
        <v>91</v>
      </c>
      <c r="H39" s="106"/>
      <c r="I39" s="106"/>
      <c r="J39" s="64"/>
      <c r="K39" s="14">
        <v>9522000</v>
      </c>
      <c r="L39" s="14"/>
      <c r="M39" s="102">
        <v>6000</v>
      </c>
      <c r="N39" s="102"/>
      <c r="O39" s="102"/>
      <c r="P39" s="64"/>
      <c r="Q39" s="106" t="s">
        <v>98</v>
      </c>
      <c r="R39" s="106"/>
      <c r="S39" s="106"/>
      <c r="T39" s="106"/>
      <c r="U39" s="106"/>
      <c r="V39" s="64"/>
      <c r="W39" s="106" t="s">
        <v>89</v>
      </c>
      <c r="X39" s="106"/>
      <c r="Y39" s="106"/>
      <c r="Z39" s="106"/>
      <c r="AA39" s="106"/>
      <c r="AB39" s="64"/>
      <c r="AC39" s="106" t="s">
        <v>90</v>
      </c>
      <c r="AD39" s="106"/>
      <c r="AE39" s="106"/>
      <c r="AF39" s="106"/>
      <c r="AG39" s="106"/>
      <c r="AH39" s="64"/>
      <c r="AI39" s="106" t="s">
        <v>91</v>
      </c>
      <c r="AJ39" s="106"/>
      <c r="AK39" s="106"/>
      <c r="AL39" s="64"/>
      <c r="AM39" s="102">
        <v>9665000</v>
      </c>
      <c r="AN39" s="102"/>
      <c r="AO39" s="102"/>
      <c r="AP39" s="64"/>
      <c r="AQ39" s="102">
        <v>6000</v>
      </c>
      <c r="AR39" s="102"/>
      <c r="AS39" s="64"/>
      <c r="AT39" s="29" t="s">
        <v>98</v>
      </c>
    </row>
    <row r="40" spans="1:47" ht="21.75" customHeight="1" x14ac:dyDescent="0.4">
      <c r="A40" s="29" t="s">
        <v>131</v>
      </c>
      <c r="B40" s="64"/>
      <c r="C40" s="29" t="s">
        <v>89</v>
      </c>
      <c r="D40" s="64"/>
      <c r="E40" s="29" t="s">
        <v>90</v>
      </c>
      <c r="F40" s="64"/>
      <c r="G40" s="106" t="s">
        <v>91</v>
      </c>
      <c r="H40" s="106"/>
      <c r="I40" s="106"/>
      <c r="J40" s="64"/>
      <c r="K40" s="14">
        <v>18960000</v>
      </c>
      <c r="L40" s="14"/>
      <c r="M40" s="102">
        <v>3500</v>
      </c>
      <c r="N40" s="102"/>
      <c r="O40" s="102"/>
      <c r="P40" s="64"/>
      <c r="Q40" s="106" t="s">
        <v>116</v>
      </c>
      <c r="R40" s="106"/>
      <c r="S40" s="106"/>
      <c r="T40" s="106"/>
      <c r="U40" s="106"/>
      <c r="V40" s="64"/>
      <c r="W40" s="106" t="s">
        <v>89</v>
      </c>
      <c r="X40" s="106"/>
      <c r="Y40" s="106"/>
      <c r="Z40" s="106"/>
      <c r="AA40" s="106"/>
      <c r="AB40" s="64"/>
      <c r="AC40" s="106" t="s">
        <v>90</v>
      </c>
      <c r="AD40" s="106"/>
      <c r="AE40" s="106"/>
      <c r="AF40" s="106"/>
      <c r="AG40" s="106"/>
      <c r="AH40" s="64"/>
      <c r="AI40" s="106" t="s">
        <v>91</v>
      </c>
      <c r="AJ40" s="106"/>
      <c r="AK40" s="106"/>
      <c r="AL40" s="64"/>
      <c r="AM40" s="102">
        <v>27604000</v>
      </c>
      <c r="AN40" s="102"/>
      <c r="AO40" s="102"/>
      <c r="AP40" s="64"/>
      <c r="AQ40" s="102">
        <v>3500</v>
      </c>
      <c r="AR40" s="102"/>
      <c r="AS40" s="64"/>
      <c r="AT40" s="29" t="s">
        <v>116</v>
      </c>
    </row>
    <row r="41" spans="1:47" ht="21.75" customHeight="1" x14ac:dyDescent="0.4">
      <c r="A41" s="29" t="s">
        <v>132</v>
      </c>
      <c r="B41" s="64"/>
      <c r="C41" s="29" t="s">
        <v>89</v>
      </c>
      <c r="D41" s="64"/>
      <c r="E41" s="29" t="s">
        <v>90</v>
      </c>
      <c r="F41" s="64"/>
      <c r="G41" s="106" t="s">
        <v>91</v>
      </c>
      <c r="H41" s="106"/>
      <c r="I41" s="106"/>
      <c r="J41" s="64"/>
      <c r="K41" s="14">
        <v>20433000</v>
      </c>
      <c r="L41" s="14"/>
      <c r="M41" s="102">
        <v>3250</v>
      </c>
      <c r="N41" s="102"/>
      <c r="O41" s="102"/>
      <c r="P41" s="64"/>
      <c r="Q41" s="106" t="s">
        <v>116</v>
      </c>
      <c r="R41" s="106"/>
      <c r="S41" s="106"/>
      <c r="T41" s="106"/>
      <c r="U41" s="106"/>
      <c r="V41" s="64"/>
      <c r="W41" s="106" t="s">
        <v>89</v>
      </c>
      <c r="X41" s="106"/>
      <c r="Y41" s="106"/>
      <c r="Z41" s="106"/>
      <c r="AA41" s="106"/>
      <c r="AB41" s="64"/>
      <c r="AC41" s="106" t="s">
        <v>90</v>
      </c>
      <c r="AD41" s="106"/>
      <c r="AE41" s="106"/>
      <c r="AF41" s="106"/>
      <c r="AG41" s="106"/>
      <c r="AH41" s="64"/>
      <c r="AI41" s="106" t="s">
        <v>91</v>
      </c>
      <c r="AJ41" s="106"/>
      <c r="AK41" s="106"/>
      <c r="AL41" s="64"/>
      <c r="AM41" s="102">
        <v>20183000</v>
      </c>
      <c r="AN41" s="102"/>
      <c r="AO41" s="102"/>
      <c r="AP41" s="64"/>
      <c r="AQ41" s="102">
        <v>3250</v>
      </c>
      <c r="AR41" s="102"/>
      <c r="AS41" s="64"/>
      <c r="AT41" s="29" t="s">
        <v>116</v>
      </c>
    </row>
    <row r="42" spans="1:47" ht="21.75" customHeight="1" thickBot="1" x14ac:dyDescent="0.45">
      <c r="A42" s="29" t="s">
        <v>734</v>
      </c>
      <c r="B42" s="64"/>
      <c r="C42" s="29"/>
      <c r="D42" s="64"/>
      <c r="E42" s="29"/>
      <c r="F42" s="64"/>
      <c r="G42" s="29"/>
      <c r="H42" s="29"/>
      <c r="I42" s="29"/>
      <c r="J42" s="64"/>
      <c r="K42" s="72">
        <f>SUM(K13:K41)</f>
        <v>798750000</v>
      </c>
      <c r="L42" s="14"/>
      <c r="M42" s="14"/>
      <c r="N42" s="14"/>
      <c r="O42" s="14"/>
      <c r="P42" s="64"/>
      <c r="Q42" s="29"/>
      <c r="R42" s="29"/>
      <c r="S42" s="29"/>
      <c r="T42" s="29"/>
      <c r="U42" s="29"/>
      <c r="V42" s="64"/>
      <c r="W42" s="29"/>
      <c r="X42" s="29"/>
      <c r="Y42" s="29"/>
      <c r="Z42" s="29"/>
      <c r="AA42" s="29"/>
      <c r="AB42" s="64"/>
      <c r="AC42" s="29"/>
      <c r="AD42" s="29"/>
      <c r="AE42" s="29"/>
      <c r="AF42" s="29"/>
      <c r="AG42" s="29"/>
      <c r="AH42" s="64"/>
      <c r="AI42" s="106"/>
      <c r="AJ42" s="106"/>
      <c r="AK42" s="106"/>
      <c r="AL42" s="64"/>
      <c r="AM42" s="101">
        <f>SUM(AM13:AO41)</f>
        <v>292360505</v>
      </c>
      <c r="AN42" s="101"/>
      <c r="AO42" s="101"/>
      <c r="AP42" s="64"/>
      <c r="AQ42" s="14"/>
      <c r="AR42" s="14"/>
      <c r="AS42" s="64"/>
      <c r="AT42" s="29"/>
    </row>
    <row r="43" spans="1:47" ht="21.75" customHeight="1" thickTop="1" x14ac:dyDescent="0.4">
      <c r="A43" s="103" t="s">
        <v>83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</row>
    <row r="44" spans="1:47" ht="21.75" customHeight="1" x14ac:dyDescent="0.4">
      <c r="C44" s="104" t="s">
        <v>3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W44" s="104" t="s">
        <v>5</v>
      </c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</row>
    <row r="45" spans="1:47" ht="21.75" customHeight="1" x14ac:dyDescent="0.4">
      <c r="A45" s="66" t="s">
        <v>76</v>
      </c>
      <c r="C45" s="67" t="s">
        <v>84</v>
      </c>
      <c r="D45" s="62"/>
      <c r="E45" s="67" t="s">
        <v>85</v>
      </c>
      <c r="F45" s="62"/>
      <c r="G45" s="105" t="s">
        <v>86</v>
      </c>
      <c r="H45" s="105"/>
      <c r="I45" s="105"/>
      <c r="J45" s="62"/>
      <c r="K45" s="51" t="s">
        <v>87</v>
      </c>
      <c r="L45" s="67"/>
      <c r="M45" s="99" t="s">
        <v>78</v>
      </c>
      <c r="N45" s="99"/>
      <c r="O45" s="99"/>
      <c r="P45" s="62"/>
      <c r="Q45" s="105" t="s">
        <v>79</v>
      </c>
      <c r="R45" s="99"/>
      <c r="S45" s="99"/>
      <c r="T45" s="99"/>
      <c r="U45" s="105"/>
      <c r="W45" s="105" t="s">
        <v>84</v>
      </c>
      <c r="X45" s="99"/>
      <c r="Y45" s="99"/>
      <c r="Z45" s="99"/>
      <c r="AA45" s="105"/>
      <c r="AB45" s="62"/>
      <c r="AC45" s="105" t="s">
        <v>85</v>
      </c>
      <c r="AD45" s="105"/>
      <c r="AE45" s="105"/>
      <c r="AF45" s="105"/>
      <c r="AG45" s="105"/>
      <c r="AH45" s="62"/>
      <c r="AI45" s="99" t="s">
        <v>86</v>
      </c>
      <c r="AJ45" s="99"/>
      <c r="AK45" s="99"/>
      <c r="AL45" s="62"/>
      <c r="AM45" s="99" t="s">
        <v>87</v>
      </c>
      <c r="AN45" s="99"/>
      <c r="AO45" s="99"/>
      <c r="AP45" s="62"/>
      <c r="AQ45" s="99" t="s">
        <v>78</v>
      </c>
      <c r="AR45" s="99"/>
      <c r="AS45" s="62"/>
      <c r="AT45" s="67" t="s">
        <v>79</v>
      </c>
    </row>
    <row r="46" spans="1:47" ht="21.75" customHeight="1" x14ac:dyDescent="0.4">
      <c r="A46" s="29" t="s">
        <v>738</v>
      </c>
      <c r="B46" s="64"/>
      <c r="C46" s="29"/>
      <c r="D46" s="64"/>
      <c r="E46" s="29"/>
      <c r="F46" s="64"/>
      <c r="G46" s="29"/>
      <c r="H46" s="29"/>
      <c r="I46" s="29"/>
      <c r="J46" s="64"/>
      <c r="K46" s="14">
        <f>K42</f>
        <v>798750000</v>
      </c>
      <c r="L46" s="14"/>
      <c r="M46" s="14"/>
      <c r="N46" s="14"/>
      <c r="O46" s="14"/>
      <c r="P46" s="64"/>
      <c r="Q46" s="29"/>
      <c r="R46" s="29"/>
      <c r="S46" s="29"/>
      <c r="T46" s="29"/>
      <c r="U46" s="29"/>
      <c r="V46" s="64"/>
      <c r="W46" s="29"/>
      <c r="X46" s="29"/>
      <c r="Y46" s="29"/>
      <c r="Z46" s="29"/>
      <c r="AA46" s="29"/>
      <c r="AB46" s="64"/>
      <c r="AC46" s="29"/>
      <c r="AD46" s="29"/>
      <c r="AE46" s="29"/>
      <c r="AF46" s="29"/>
      <c r="AG46" s="29"/>
      <c r="AH46" s="64"/>
      <c r="AI46" s="29"/>
      <c r="AJ46" s="29"/>
      <c r="AK46" s="29"/>
      <c r="AL46" s="64"/>
      <c r="AM46" s="100">
        <f>AM42</f>
        <v>292360505</v>
      </c>
      <c r="AN46" s="100"/>
      <c r="AO46" s="100"/>
      <c r="AP46" s="64"/>
      <c r="AQ46" s="14"/>
      <c r="AR46" s="14"/>
      <c r="AS46" s="64"/>
      <c r="AT46" s="29"/>
    </row>
    <row r="47" spans="1:47" ht="21.75" customHeight="1" x14ac:dyDescent="0.4">
      <c r="A47" s="29" t="s">
        <v>133</v>
      </c>
      <c r="B47" s="64"/>
      <c r="C47" s="29" t="s">
        <v>89</v>
      </c>
      <c r="D47" s="64"/>
      <c r="E47" s="29" t="s">
        <v>90</v>
      </c>
      <c r="F47" s="64"/>
      <c r="G47" s="106" t="s">
        <v>91</v>
      </c>
      <c r="H47" s="106"/>
      <c r="I47" s="106"/>
      <c r="J47" s="64"/>
      <c r="K47" s="14">
        <v>9907000</v>
      </c>
      <c r="L47" s="14"/>
      <c r="M47" s="102">
        <v>3250</v>
      </c>
      <c r="N47" s="102"/>
      <c r="O47" s="102"/>
      <c r="P47" s="64"/>
      <c r="Q47" s="106" t="s">
        <v>109</v>
      </c>
      <c r="R47" s="106"/>
      <c r="S47" s="106"/>
      <c r="T47" s="106"/>
      <c r="U47" s="106"/>
      <c r="V47" s="64"/>
      <c r="W47" s="106" t="s">
        <v>89</v>
      </c>
      <c r="X47" s="106"/>
      <c r="Y47" s="106"/>
      <c r="Z47" s="106"/>
      <c r="AA47" s="106"/>
      <c r="AB47" s="64"/>
      <c r="AC47" s="106" t="s">
        <v>90</v>
      </c>
      <c r="AD47" s="106"/>
      <c r="AE47" s="106"/>
      <c r="AF47" s="106"/>
      <c r="AG47" s="106"/>
      <c r="AH47" s="64"/>
      <c r="AI47" s="106" t="s">
        <v>91</v>
      </c>
      <c r="AJ47" s="106"/>
      <c r="AK47" s="106"/>
      <c r="AL47" s="64"/>
      <c r="AM47" s="102">
        <v>24104000</v>
      </c>
      <c r="AN47" s="102"/>
      <c r="AO47" s="102"/>
      <c r="AP47" s="64"/>
      <c r="AQ47" s="102">
        <v>3250</v>
      </c>
      <c r="AR47" s="102"/>
      <c r="AS47" s="64"/>
      <c r="AT47" s="29" t="s">
        <v>109</v>
      </c>
    </row>
    <row r="48" spans="1:47" ht="21.75" customHeight="1" x14ac:dyDescent="0.4">
      <c r="A48" s="29" t="s">
        <v>134</v>
      </c>
      <c r="B48" s="64"/>
      <c r="C48" s="29" t="s">
        <v>89</v>
      </c>
      <c r="D48" s="64"/>
      <c r="E48" s="29" t="s">
        <v>90</v>
      </c>
      <c r="F48" s="64"/>
      <c r="G48" s="106" t="s">
        <v>91</v>
      </c>
      <c r="H48" s="106"/>
      <c r="I48" s="106"/>
      <c r="J48" s="64"/>
      <c r="K48" s="14">
        <v>650000</v>
      </c>
      <c r="L48" s="14"/>
      <c r="M48" s="102">
        <v>3800</v>
      </c>
      <c r="N48" s="102"/>
      <c r="O48" s="102"/>
      <c r="P48" s="64"/>
      <c r="Q48" s="106" t="s">
        <v>135</v>
      </c>
      <c r="R48" s="106"/>
      <c r="S48" s="106"/>
      <c r="T48" s="106"/>
      <c r="U48" s="106"/>
      <c r="V48" s="64"/>
      <c r="W48" s="106" t="s">
        <v>89</v>
      </c>
      <c r="X48" s="106"/>
      <c r="Y48" s="106"/>
      <c r="Z48" s="106"/>
      <c r="AA48" s="106"/>
      <c r="AB48" s="64"/>
      <c r="AC48" s="106" t="s">
        <v>90</v>
      </c>
      <c r="AD48" s="106"/>
      <c r="AE48" s="106"/>
      <c r="AF48" s="106"/>
      <c r="AG48" s="106"/>
      <c r="AH48" s="64"/>
      <c r="AI48" s="106" t="s">
        <v>91</v>
      </c>
      <c r="AJ48" s="106"/>
      <c r="AK48" s="106"/>
      <c r="AL48" s="64"/>
      <c r="AM48" s="102">
        <v>650000</v>
      </c>
      <c r="AN48" s="102"/>
      <c r="AO48" s="102"/>
      <c r="AP48" s="64"/>
      <c r="AQ48" s="102">
        <v>3800</v>
      </c>
      <c r="AR48" s="102"/>
      <c r="AS48" s="64"/>
      <c r="AT48" s="29" t="s">
        <v>135</v>
      </c>
    </row>
    <row r="49" spans="1:46" ht="21.75" customHeight="1" x14ac:dyDescent="0.4">
      <c r="A49" s="29" t="s">
        <v>136</v>
      </c>
      <c r="B49" s="64"/>
      <c r="C49" s="29" t="s">
        <v>89</v>
      </c>
      <c r="D49" s="64"/>
      <c r="E49" s="29" t="s">
        <v>90</v>
      </c>
      <c r="F49" s="64"/>
      <c r="G49" s="106" t="s">
        <v>91</v>
      </c>
      <c r="H49" s="106"/>
      <c r="I49" s="106"/>
      <c r="J49" s="64"/>
      <c r="K49" s="14">
        <v>14805000</v>
      </c>
      <c r="L49" s="14"/>
      <c r="M49" s="102">
        <v>2400</v>
      </c>
      <c r="N49" s="102"/>
      <c r="O49" s="102"/>
      <c r="P49" s="64"/>
      <c r="Q49" s="106" t="s">
        <v>109</v>
      </c>
      <c r="R49" s="106"/>
      <c r="S49" s="106"/>
      <c r="T49" s="106"/>
      <c r="U49" s="106"/>
      <c r="V49" s="64"/>
      <c r="W49" s="106" t="s">
        <v>89</v>
      </c>
      <c r="X49" s="106"/>
      <c r="Y49" s="106"/>
      <c r="Z49" s="106"/>
      <c r="AA49" s="106"/>
      <c r="AB49" s="64"/>
      <c r="AC49" s="106" t="s">
        <v>90</v>
      </c>
      <c r="AD49" s="106"/>
      <c r="AE49" s="106"/>
      <c r="AF49" s="106"/>
      <c r="AG49" s="106"/>
      <c r="AH49" s="64"/>
      <c r="AI49" s="106" t="s">
        <v>91</v>
      </c>
      <c r="AJ49" s="106"/>
      <c r="AK49" s="106"/>
      <c r="AL49" s="64"/>
      <c r="AM49" s="102">
        <v>16376000</v>
      </c>
      <c r="AN49" s="102"/>
      <c r="AO49" s="102"/>
      <c r="AP49" s="64"/>
      <c r="AQ49" s="102">
        <v>2400</v>
      </c>
      <c r="AR49" s="102"/>
      <c r="AS49" s="64"/>
      <c r="AT49" s="29" t="s">
        <v>109</v>
      </c>
    </row>
    <row r="50" spans="1:46" ht="21.75" customHeight="1" x14ac:dyDescent="0.4">
      <c r="A50" s="29" t="s">
        <v>137</v>
      </c>
      <c r="B50" s="64"/>
      <c r="C50" s="29" t="s">
        <v>89</v>
      </c>
      <c r="D50" s="64"/>
      <c r="E50" s="29" t="s">
        <v>90</v>
      </c>
      <c r="F50" s="64"/>
      <c r="G50" s="106" t="s">
        <v>91</v>
      </c>
      <c r="H50" s="106"/>
      <c r="I50" s="106"/>
      <c r="J50" s="64"/>
      <c r="K50" s="14">
        <v>31080000</v>
      </c>
      <c r="L50" s="14"/>
      <c r="M50" s="102">
        <v>1700</v>
      </c>
      <c r="N50" s="102"/>
      <c r="O50" s="102"/>
      <c r="P50" s="64"/>
      <c r="Q50" s="106" t="s">
        <v>104</v>
      </c>
      <c r="R50" s="106"/>
      <c r="S50" s="106"/>
      <c r="T50" s="106"/>
      <c r="U50" s="106"/>
      <c r="V50" s="64"/>
      <c r="W50" s="106" t="s">
        <v>89</v>
      </c>
      <c r="X50" s="106"/>
      <c r="Y50" s="106"/>
      <c r="Z50" s="106"/>
      <c r="AA50" s="106"/>
      <c r="AB50" s="64"/>
      <c r="AC50" s="106" t="s">
        <v>91</v>
      </c>
      <c r="AD50" s="106"/>
      <c r="AE50" s="106"/>
      <c r="AF50" s="106"/>
      <c r="AG50" s="106"/>
      <c r="AH50" s="64"/>
      <c r="AI50" s="106" t="s">
        <v>91</v>
      </c>
      <c r="AJ50" s="106"/>
      <c r="AK50" s="106"/>
      <c r="AL50" s="64"/>
      <c r="AM50" s="102">
        <v>0</v>
      </c>
      <c r="AN50" s="102"/>
      <c r="AO50" s="102"/>
      <c r="AP50" s="64"/>
      <c r="AQ50" s="102">
        <v>0</v>
      </c>
      <c r="AR50" s="102"/>
      <c r="AS50" s="64"/>
      <c r="AT50" s="29" t="s">
        <v>91</v>
      </c>
    </row>
    <row r="51" spans="1:46" ht="21.75" customHeight="1" x14ac:dyDescent="0.4">
      <c r="A51" s="29" t="s">
        <v>61</v>
      </c>
      <c r="B51" s="64"/>
      <c r="C51" s="29" t="s">
        <v>89</v>
      </c>
      <c r="D51" s="64"/>
      <c r="E51" s="29" t="s">
        <v>90</v>
      </c>
      <c r="F51" s="64"/>
      <c r="G51" s="106" t="s">
        <v>91</v>
      </c>
      <c r="H51" s="106"/>
      <c r="I51" s="106"/>
      <c r="J51" s="64"/>
      <c r="K51" s="14">
        <v>1549000</v>
      </c>
      <c r="L51" s="14"/>
      <c r="M51" s="102">
        <v>2600</v>
      </c>
      <c r="N51" s="102"/>
      <c r="O51" s="102"/>
      <c r="P51" s="64"/>
      <c r="Q51" s="106" t="s">
        <v>96</v>
      </c>
      <c r="R51" s="106"/>
      <c r="S51" s="106"/>
      <c r="T51" s="106"/>
      <c r="U51" s="106"/>
      <c r="V51" s="64"/>
      <c r="W51" s="106" t="s">
        <v>89</v>
      </c>
      <c r="X51" s="106"/>
      <c r="Y51" s="106"/>
      <c r="Z51" s="106"/>
      <c r="AA51" s="106"/>
      <c r="AB51" s="64"/>
      <c r="AC51" s="106" t="s">
        <v>91</v>
      </c>
      <c r="AD51" s="106"/>
      <c r="AE51" s="106"/>
      <c r="AF51" s="106"/>
      <c r="AG51" s="106"/>
      <c r="AH51" s="64"/>
      <c r="AI51" s="106" t="s">
        <v>91</v>
      </c>
      <c r="AJ51" s="106"/>
      <c r="AK51" s="106"/>
      <c r="AL51" s="64"/>
      <c r="AM51" s="102">
        <v>0</v>
      </c>
      <c r="AN51" s="102"/>
      <c r="AO51" s="102"/>
      <c r="AP51" s="64"/>
      <c r="AQ51" s="102">
        <v>0</v>
      </c>
      <c r="AR51" s="102"/>
      <c r="AS51" s="64"/>
      <c r="AT51" s="29" t="s">
        <v>91</v>
      </c>
    </row>
    <row r="52" spans="1:46" ht="21.75" customHeight="1" x14ac:dyDescent="0.4">
      <c r="A52" s="29" t="s">
        <v>138</v>
      </c>
      <c r="B52" s="64"/>
      <c r="C52" s="29" t="s">
        <v>89</v>
      </c>
      <c r="D52" s="64"/>
      <c r="E52" s="29" t="s">
        <v>90</v>
      </c>
      <c r="F52" s="64"/>
      <c r="G52" s="106" t="s">
        <v>91</v>
      </c>
      <c r="H52" s="106"/>
      <c r="I52" s="106"/>
      <c r="J52" s="64"/>
      <c r="K52" s="14">
        <v>150000</v>
      </c>
      <c r="L52" s="14"/>
      <c r="M52" s="102">
        <v>3600</v>
      </c>
      <c r="N52" s="102"/>
      <c r="O52" s="102"/>
      <c r="P52" s="64"/>
      <c r="Q52" s="106" t="s">
        <v>135</v>
      </c>
      <c r="R52" s="106"/>
      <c r="S52" s="106"/>
      <c r="T52" s="106"/>
      <c r="U52" s="106"/>
      <c r="V52" s="64"/>
      <c r="W52" s="106" t="s">
        <v>89</v>
      </c>
      <c r="X52" s="106"/>
      <c r="Y52" s="106"/>
      <c r="Z52" s="106"/>
      <c r="AA52" s="106"/>
      <c r="AB52" s="64"/>
      <c r="AC52" s="106" t="s">
        <v>90</v>
      </c>
      <c r="AD52" s="106"/>
      <c r="AE52" s="106"/>
      <c r="AF52" s="106"/>
      <c r="AG52" s="106"/>
      <c r="AH52" s="64"/>
      <c r="AI52" s="106" t="s">
        <v>91</v>
      </c>
      <c r="AJ52" s="106"/>
      <c r="AK52" s="106"/>
      <c r="AL52" s="64"/>
      <c r="AM52" s="102">
        <v>150000</v>
      </c>
      <c r="AN52" s="102"/>
      <c r="AO52" s="102"/>
      <c r="AP52" s="64"/>
      <c r="AQ52" s="102">
        <v>3600</v>
      </c>
      <c r="AR52" s="102"/>
      <c r="AS52" s="64"/>
      <c r="AT52" s="29" t="s">
        <v>135</v>
      </c>
    </row>
    <row r="53" spans="1:46" ht="21.75" customHeight="1" x14ac:dyDescent="0.4">
      <c r="A53" s="29" t="s">
        <v>139</v>
      </c>
      <c r="B53" s="64"/>
      <c r="C53" s="29" t="s">
        <v>89</v>
      </c>
      <c r="D53" s="64"/>
      <c r="E53" s="29" t="s">
        <v>90</v>
      </c>
      <c r="F53" s="64"/>
      <c r="G53" s="106" t="s">
        <v>91</v>
      </c>
      <c r="H53" s="106"/>
      <c r="I53" s="106"/>
      <c r="J53" s="64"/>
      <c r="K53" s="14">
        <v>3298000</v>
      </c>
      <c r="L53" s="14"/>
      <c r="M53" s="102">
        <v>3500</v>
      </c>
      <c r="N53" s="102"/>
      <c r="O53" s="102"/>
      <c r="P53" s="64"/>
      <c r="Q53" s="106" t="s">
        <v>112</v>
      </c>
      <c r="R53" s="106"/>
      <c r="S53" s="106"/>
      <c r="T53" s="106"/>
      <c r="U53" s="106"/>
      <c r="V53" s="64"/>
      <c r="W53" s="106" t="s">
        <v>89</v>
      </c>
      <c r="X53" s="106"/>
      <c r="Y53" s="106"/>
      <c r="Z53" s="106"/>
      <c r="AA53" s="106"/>
      <c r="AB53" s="64"/>
      <c r="AC53" s="106" t="s">
        <v>91</v>
      </c>
      <c r="AD53" s="106"/>
      <c r="AE53" s="106"/>
      <c r="AF53" s="106"/>
      <c r="AG53" s="106"/>
      <c r="AH53" s="64"/>
      <c r="AI53" s="106" t="s">
        <v>91</v>
      </c>
      <c r="AJ53" s="106"/>
      <c r="AK53" s="106"/>
      <c r="AL53" s="64"/>
      <c r="AM53" s="102">
        <v>0</v>
      </c>
      <c r="AN53" s="102"/>
      <c r="AO53" s="102"/>
      <c r="AP53" s="64"/>
      <c r="AQ53" s="102">
        <v>0</v>
      </c>
      <c r="AR53" s="102"/>
      <c r="AS53" s="64"/>
      <c r="AT53" s="29" t="s">
        <v>91</v>
      </c>
    </row>
    <row r="54" spans="1:46" ht="21.75" customHeight="1" x14ac:dyDescent="0.4">
      <c r="A54" s="29" t="s">
        <v>140</v>
      </c>
      <c r="B54" s="64"/>
      <c r="C54" s="29" t="s">
        <v>89</v>
      </c>
      <c r="D54" s="64"/>
      <c r="E54" s="29" t="s">
        <v>90</v>
      </c>
      <c r="F54" s="64"/>
      <c r="G54" s="106" t="s">
        <v>91</v>
      </c>
      <c r="H54" s="106"/>
      <c r="I54" s="106"/>
      <c r="J54" s="64"/>
      <c r="K54" s="14">
        <v>6143000</v>
      </c>
      <c r="L54" s="14"/>
      <c r="M54" s="102">
        <v>1900</v>
      </c>
      <c r="N54" s="102"/>
      <c r="O54" s="102"/>
      <c r="P54" s="64"/>
      <c r="Q54" s="106" t="s">
        <v>107</v>
      </c>
      <c r="R54" s="106"/>
      <c r="S54" s="106"/>
      <c r="T54" s="106"/>
      <c r="U54" s="106"/>
      <c r="V54" s="64"/>
      <c r="W54" s="106" t="s">
        <v>89</v>
      </c>
      <c r="X54" s="106"/>
      <c r="Y54" s="106"/>
      <c r="Z54" s="106"/>
      <c r="AA54" s="106"/>
      <c r="AB54" s="64"/>
      <c r="AC54" s="106" t="s">
        <v>90</v>
      </c>
      <c r="AD54" s="106"/>
      <c r="AE54" s="106"/>
      <c r="AF54" s="106"/>
      <c r="AG54" s="106"/>
      <c r="AH54" s="64"/>
      <c r="AI54" s="106" t="s">
        <v>91</v>
      </c>
      <c r="AJ54" s="106"/>
      <c r="AK54" s="106"/>
      <c r="AL54" s="64"/>
      <c r="AM54" s="102">
        <v>22316747</v>
      </c>
      <c r="AN54" s="102"/>
      <c r="AO54" s="102"/>
      <c r="AP54" s="64"/>
      <c r="AQ54" s="102">
        <v>523</v>
      </c>
      <c r="AR54" s="102"/>
      <c r="AS54" s="64"/>
      <c r="AT54" s="29" t="s">
        <v>107</v>
      </c>
    </row>
    <row r="55" spans="1:46" ht="21.75" customHeight="1" x14ac:dyDescent="0.4">
      <c r="A55" s="29" t="s">
        <v>141</v>
      </c>
      <c r="B55" s="64"/>
      <c r="C55" s="29" t="s">
        <v>89</v>
      </c>
      <c r="D55" s="64"/>
      <c r="E55" s="29" t="s">
        <v>90</v>
      </c>
      <c r="F55" s="64"/>
      <c r="G55" s="106" t="s">
        <v>91</v>
      </c>
      <c r="H55" s="106"/>
      <c r="I55" s="106"/>
      <c r="J55" s="64"/>
      <c r="K55" s="14">
        <v>20000</v>
      </c>
      <c r="L55" s="14"/>
      <c r="M55" s="102">
        <v>1800</v>
      </c>
      <c r="N55" s="102"/>
      <c r="O55" s="102"/>
      <c r="P55" s="64"/>
      <c r="Q55" s="106" t="s">
        <v>142</v>
      </c>
      <c r="R55" s="106"/>
      <c r="S55" s="106"/>
      <c r="T55" s="106"/>
      <c r="U55" s="106"/>
      <c r="V55" s="64"/>
      <c r="W55" s="106" t="s">
        <v>89</v>
      </c>
      <c r="X55" s="106"/>
      <c r="Y55" s="106"/>
      <c r="Z55" s="106"/>
      <c r="AA55" s="106"/>
      <c r="AB55" s="64"/>
      <c r="AC55" s="106" t="s">
        <v>90</v>
      </c>
      <c r="AD55" s="106"/>
      <c r="AE55" s="106"/>
      <c r="AF55" s="106"/>
      <c r="AG55" s="106"/>
      <c r="AH55" s="64"/>
      <c r="AI55" s="106" t="s">
        <v>91</v>
      </c>
      <c r="AJ55" s="106"/>
      <c r="AK55" s="106"/>
      <c r="AL55" s="64"/>
      <c r="AM55" s="102">
        <v>16943000</v>
      </c>
      <c r="AN55" s="102"/>
      <c r="AO55" s="102"/>
      <c r="AP55" s="64"/>
      <c r="AQ55" s="102">
        <v>1800</v>
      </c>
      <c r="AR55" s="102"/>
      <c r="AS55" s="64"/>
      <c r="AT55" s="29" t="s">
        <v>142</v>
      </c>
    </row>
    <row r="56" spans="1:46" ht="21.75" customHeight="1" x14ac:dyDescent="0.4">
      <c r="A56" s="29" t="s">
        <v>143</v>
      </c>
      <c r="B56" s="64"/>
      <c r="C56" s="29" t="s">
        <v>89</v>
      </c>
      <c r="D56" s="64"/>
      <c r="E56" s="29" t="s">
        <v>90</v>
      </c>
      <c r="F56" s="64"/>
      <c r="G56" s="106" t="s">
        <v>91</v>
      </c>
      <c r="H56" s="106"/>
      <c r="I56" s="106"/>
      <c r="J56" s="64"/>
      <c r="K56" s="14">
        <v>45000</v>
      </c>
      <c r="L56" s="14"/>
      <c r="M56" s="102">
        <v>750</v>
      </c>
      <c r="N56" s="102"/>
      <c r="O56" s="102"/>
      <c r="P56" s="64"/>
      <c r="Q56" s="106" t="s">
        <v>144</v>
      </c>
      <c r="R56" s="106"/>
      <c r="S56" s="106"/>
      <c r="T56" s="106"/>
      <c r="U56" s="106"/>
      <c r="V56" s="64"/>
      <c r="W56" s="106" t="s">
        <v>89</v>
      </c>
      <c r="X56" s="106"/>
      <c r="Y56" s="106"/>
      <c r="Z56" s="106"/>
      <c r="AA56" s="106"/>
      <c r="AB56" s="64"/>
      <c r="AC56" s="106" t="s">
        <v>90</v>
      </c>
      <c r="AD56" s="106"/>
      <c r="AE56" s="106"/>
      <c r="AF56" s="106"/>
      <c r="AG56" s="106"/>
      <c r="AH56" s="64"/>
      <c r="AI56" s="106" t="s">
        <v>91</v>
      </c>
      <c r="AJ56" s="106"/>
      <c r="AK56" s="106"/>
      <c r="AL56" s="64"/>
      <c r="AM56" s="102">
        <v>45000</v>
      </c>
      <c r="AN56" s="102"/>
      <c r="AO56" s="102"/>
      <c r="AP56" s="64"/>
      <c r="AQ56" s="102">
        <v>750</v>
      </c>
      <c r="AR56" s="102"/>
      <c r="AS56" s="64"/>
      <c r="AT56" s="29" t="s">
        <v>144</v>
      </c>
    </row>
    <row r="57" spans="1:46" ht="21.75" customHeight="1" x14ac:dyDescent="0.4">
      <c r="A57" s="29" t="s">
        <v>145</v>
      </c>
      <c r="B57" s="64"/>
      <c r="C57" s="29" t="s">
        <v>89</v>
      </c>
      <c r="D57" s="64"/>
      <c r="E57" s="29" t="s">
        <v>90</v>
      </c>
      <c r="F57" s="64"/>
      <c r="G57" s="106" t="s">
        <v>91</v>
      </c>
      <c r="H57" s="106"/>
      <c r="I57" s="106"/>
      <c r="J57" s="64"/>
      <c r="K57" s="14">
        <v>7180000</v>
      </c>
      <c r="L57" s="14"/>
      <c r="M57" s="102">
        <v>1450</v>
      </c>
      <c r="N57" s="102"/>
      <c r="O57" s="102"/>
      <c r="P57" s="64"/>
      <c r="Q57" s="106" t="s">
        <v>94</v>
      </c>
      <c r="R57" s="106"/>
      <c r="S57" s="106"/>
      <c r="T57" s="106"/>
      <c r="U57" s="106"/>
      <c r="V57" s="64"/>
      <c r="W57" s="106" t="s">
        <v>89</v>
      </c>
      <c r="X57" s="106"/>
      <c r="Y57" s="106"/>
      <c r="Z57" s="106"/>
      <c r="AA57" s="106"/>
      <c r="AB57" s="64"/>
      <c r="AC57" s="106" t="s">
        <v>90</v>
      </c>
      <c r="AD57" s="106"/>
      <c r="AE57" s="106"/>
      <c r="AF57" s="106"/>
      <c r="AG57" s="106"/>
      <c r="AH57" s="64"/>
      <c r="AI57" s="106" t="s">
        <v>91</v>
      </c>
      <c r="AJ57" s="106"/>
      <c r="AK57" s="106"/>
      <c r="AL57" s="64"/>
      <c r="AM57" s="102">
        <v>73566000</v>
      </c>
      <c r="AN57" s="102"/>
      <c r="AO57" s="102"/>
      <c r="AP57" s="64"/>
      <c r="AQ57" s="102">
        <v>1450</v>
      </c>
      <c r="AR57" s="102"/>
      <c r="AS57" s="64"/>
      <c r="AT57" s="29" t="s">
        <v>94</v>
      </c>
    </row>
    <row r="58" spans="1:46" ht="21.75" customHeight="1" x14ac:dyDescent="0.4">
      <c r="A58" s="29" t="s">
        <v>146</v>
      </c>
      <c r="B58" s="64"/>
      <c r="C58" s="29" t="s">
        <v>89</v>
      </c>
      <c r="D58" s="64"/>
      <c r="E58" s="29" t="s">
        <v>90</v>
      </c>
      <c r="F58" s="64"/>
      <c r="G58" s="106" t="s">
        <v>91</v>
      </c>
      <c r="H58" s="106"/>
      <c r="I58" s="106"/>
      <c r="J58" s="64"/>
      <c r="K58" s="14">
        <v>310000</v>
      </c>
      <c r="L58" s="14"/>
      <c r="M58" s="102">
        <v>2000</v>
      </c>
      <c r="N58" s="102"/>
      <c r="O58" s="102"/>
      <c r="P58" s="64"/>
      <c r="Q58" s="106" t="s">
        <v>100</v>
      </c>
      <c r="R58" s="106"/>
      <c r="S58" s="106"/>
      <c r="T58" s="106"/>
      <c r="U58" s="106"/>
      <c r="V58" s="64"/>
      <c r="W58" s="106" t="s">
        <v>89</v>
      </c>
      <c r="X58" s="106"/>
      <c r="Y58" s="106"/>
      <c r="Z58" s="106"/>
      <c r="AA58" s="106"/>
      <c r="AB58" s="64"/>
      <c r="AC58" s="106" t="s">
        <v>90</v>
      </c>
      <c r="AD58" s="106"/>
      <c r="AE58" s="106"/>
      <c r="AF58" s="106"/>
      <c r="AG58" s="106"/>
      <c r="AH58" s="64"/>
      <c r="AI58" s="106" t="s">
        <v>91</v>
      </c>
      <c r="AJ58" s="106"/>
      <c r="AK58" s="106"/>
      <c r="AL58" s="64"/>
      <c r="AM58" s="102">
        <v>310000</v>
      </c>
      <c r="AN58" s="102"/>
      <c r="AO58" s="102"/>
      <c r="AP58" s="64"/>
      <c r="AQ58" s="102">
        <v>2000</v>
      </c>
      <c r="AR58" s="102"/>
      <c r="AS58" s="64"/>
      <c r="AT58" s="29" t="s">
        <v>100</v>
      </c>
    </row>
    <row r="59" spans="1:46" ht="21.75" customHeight="1" x14ac:dyDescent="0.4">
      <c r="A59" s="29" t="s">
        <v>147</v>
      </c>
      <c r="B59" s="64"/>
      <c r="C59" s="29" t="s">
        <v>89</v>
      </c>
      <c r="D59" s="64"/>
      <c r="E59" s="29" t="s">
        <v>90</v>
      </c>
      <c r="F59" s="64"/>
      <c r="G59" s="106" t="s">
        <v>91</v>
      </c>
      <c r="H59" s="106"/>
      <c r="I59" s="106"/>
      <c r="J59" s="64"/>
      <c r="K59" s="14">
        <v>5004000</v>
      </c>
      <c r="L59" s="14"/>
      <c r="M59" s="102">
        <v>2800</v>
      </c>
      <c r="N59" s="102"/>
      <c r="O59" s="102"/>
      <c r="P59" s="64"/>
      <c r="Q59" s="106" t="s">
        <v>109</v>
      </c>
      <c r="R59" s="106"/>
      <c r="S59" s="106"/>
      <c r="T59" s="106"/>
      <c r="U59" s="106"/>
      <c r="V59" s="64"/>
      <c r="W59" s="106" t="s">
        <v>89</v>
      </c>
      <c r="X59" s="106"/>
      <c r="Y59" s="106"/>
      <c r="Z59" s="106"/>
      <c r="AA59" s="106"/>
      <c r="AB59" s="64"/>
      <c r="AC59" s="106" t="s">
        <v>90</v>
      </c>
      <c r="AD59" s="106"/>
      <c r="AE59" s="106"/>
      <c r="AF59" s="106"/>
      <c r="AG59" s="106"/>
      <c r="AH59" s="64"/>
      <c r="AI59" s="106" t="s">
        <v>91</v>
      </c>
      <c r="AJ59" s="106"/>
      <c r="AK59" s="106"/>
      <c r="AL59" s="64"/>
      <c r="AM59" s="102">
        <v>5004000</v>
      </c>
      <c r="AN59" s="102"/>
      <c r="AO59" s="102"/>
      <c r="AP59" s="64"/>
      <c r="AQ59" s="102">
        <v>2800</v>
      </c>
      <c r="AR59" s="102"/>
      <c r="AS59" s="64"/>
      <c r="AT59" s="29" t="s">
        <v>109</v>
      </c>
    </row>
    <row r="60" spans="1:46" ht="21.75" customHeight="1" x14ac:dyDescent="0.4">
      <c r="A60" s="29" t="s">
        <v>148</v>
      </c>
      <c r="B60" s="64"/>
      <c r="C60" s="29" t="s">
        <v>89</v>
      </c>
      <c r="D60" s="64"/>
      <c r="E60" s="29" t="s">
        <v>90</v>
      </c>
      <c r="F60" s="64"/>
      <c r="G60" s="106" t="s">
        <v>91</v>
      </c>
      <c r="H60" s="106"/>
      <c r="I60" s="106"/>
      <c r="J60" s="64"/>
      <c r="K60" s="14">
        <v>451000</v>
      </c>
      <c r="L60" s="14"/>
      <c r="M60" s="102">
        <v>1900</v>
      </c>
      <c r="N60" s="102"/>
      <c r="O60" s="102"/>
      <c r="P60" s="64"/>
      <c r="Q60" s="106" t="s">
        <v>109</v>
      </c>
      <c r="R60" s="106"/>
      <c r="S60" s="106"/>
      <c r="T60" s="106"/>
      <c r="U60" s="106"/>
      <c r="V60" s="64"/>
      <c r="W60" s="106" t="s">
        <v>89</v>
      </c>
      <c r="X60" s="106"/>
      <c r="Y60" s="106"/>
      <c r="Z60" s="106"/>
      <c r="AA60" s="106"/>
      <c r="AB60" s="64"/>
      <c r="AC60" s="106" t="s">
        <v>90</v>
      </c>
      <c r="AD60" s="106"/>
      <c r="AE60" s="106"/>
      <c r="AF60" s="106"/>
      <c r="AG60" s="106"/>
      <c r="AH60" s="64"/>
      <c r="AI60" s="106" t="s">
        <v>91</v>
      </c>
      <c r="AJ60" s="106"/>
      <c r="AK60" s="106"/>
      <c r="AL60" s="64"/>
      <c r="AM60" s="102">
        <v>451000</v>
      </c>
      <c r="AN60" s="102"/>
      <c r="AO60" s="102"/>
      <c r="AP60" s="64"/>
      <c r="AQ60" s="102">
        <v>1900</v>
      </c>
      <c r="AR60" s="102"/>
      <c r="AS60" s="64"/>
      <c r="AT60" s="29" t="s">
        <v>109</v>
      </c>
    </row>
    <row r="61" spans="1:46" ht="21.75" customHeight="1" x14ac:dyDescent="0.4">
      <c r="A61" s="29" t="s">
        <v>149</v>
      </c>
      <c r="B61" s="64"/>
      <c r="C61" s="29" t="s">
        <v>89</v>
      </c>
      <c r="D61" s="64"/>
      <c r="E61" s="29" t="s">
        <v>90</v>
      </c>
      <c r="F61" s="64"/>
      <c r="G61" s="106" t="s">
        <v>91</v>
      </c>
      <c r="H61" s="106"/>
      <c r="I61" s="106"/>
      <c r="J61" s="64"/>
      <c r="K61" s="14">
        <v>113777000</v>
      </c>
      <c r="L61" s="14"/>
      <c r="M61" s="102">
        <v>500</v>
      </c>
      <c r="N61" s="102"/>
      <c r="O61" s="102"/>
      <c r="P61" s="64"/>
      <c r="Q61" s="106" t="s">
        <v>109</v>
      </c>
      <c r="R61" s="106"/>
      <c r="S61" s="106"/>
      <c r="T61" s="106"/>
      <c r="U61" s="106"/>
      <c r="V61" s="64"/>
      <c r="W61" s="106" t="s">
        <v>89</v>
      </c>
      <c r="X61" s="106"/>
      <c r="Y61" s="106"/>
      <c r="Z61" s="106"/>
      <c r="AA61" s="106"/>
      <c r="AB61" s="64"/>
      <c r="AC61" s="106" t="s">
        <v>90</v>
      </c>
      <c r="AD61" s="106"/>
      <c r="AE61" s="106"/>
      <c r="AF61" s="106"/>
      <c r="AG61" s="106"/>
      <c r="AH61" s="64"/>
      <c r="AI61" s="106" t="s">
        <v>91</v>
      </c>
      <c r="AJ61" s="106"/>
      <c r="AK61" s="106"/>
      <c r="AL61" s="64"/>
      <c r="AM61" s="102">
        <v>153982000</v>
      </c>
      <c r="AN61" s="102"/>
      <c r="AO61" s="102"/>
      <c r="AP61" s="64"/>
      <c r="AQ61" s="102">
        <v>500</v>
      </c>
      <c r="AR61" s="102"/>
      <c r="AS61" s="64"/>
      <c r="AT61" s="29" t="s">
        <v>109</v>
      </c>
    </row>
    <row r="62" spans="1:46" ht="21.75" customHeight="1" x14ac:dyDescent="0.4">
      <c r="A62" s="29" t="s">
        <v>150</v>
      </c>
      <c r="B62" s="64"/>
      <c r="C62" s="29" t="s">
        <v>89</v>
      </c>
      <c r="D62" s="64"/>
      <c r="E62" s="29" t="s">
        <v>90</v>
      </c>
      <c r="F62" s="64"/>
      <c r="G62" s="106" t="s">
        <v>91</v>
      </c>
      <c r="H62" s="106"/>
      <c r="I62" s="106"/>
      <c r="J62" s="64"/>
      <c r="K62" s="14">
        <v>16016000</v>
      </c>
      <c r="L62" s="14"/>
      <c r="M62" s="102">
        <v>2600</v>
      </c>
      <c r="N62" s="102"/>
      <c r="O62" s="102"/>
      <c r="P62" s="64"/>
      <c r="Q62" s="106" t="s">
        <v>109</v>
      </c>
      <c r="R62" s="106"/>
      <c r="S62" s="106"/>
      <c r="T62" s="106"/>
      <c r="U62" s="106"/>
      <c r="V62" s="64"/>
      <c r="W62" s="106" t="s">
        <v>89</v>
      </c>
      <c r="X62" s="106"/>
      <c r="Y62" s="106"/>
      <c r="Z62" s="106"/>
      <c r="AA62" s="106"/>
      <c r="AB62" s="64"/>
      <c r="AC62" s="106" t="s">
        <v>90</v>
      </c>
      <c r="AD62" s="106"/>
      <c r="AE62" s="106"/>
      <c r="AF62" s="106"/>
      <c r="AG62" s="106"/>
      <c r="AH62" s="64"/>
      <c r="AI62" s="106" t="s">
        <v>91</v>
      </c>
      <c r="AJ62" s="106"/>
      <c r="AK62" s="106"/>
      <c r="AL62" s="64"/>
      <c r="AM62" s="102">
        <v>16648000</v>
      </c>
      <c r="AN62" s="102"/>
      <c r="AO62" s="102"/>
      <c r="AP62" s="64"/>
      <c r="AQ62" s="102">
        <v>2600</v>
      </c>
      <c r="AR62" s="102"/>
      <c r="AS62" s="64"/>
      <c r="AT62" s="29" t="s">
        <v>109</v>
      </c>
    </row>
    <row r="63" spans="1:46" ht="21.75" customHeight="1" x14ac:dyDescent="0.4">
      <c r="A63" s="29" t="s">
        <v>151</v>
      </c>
      <c r="B63" s="64"/>
      <c r="C63" s="29" t="s">
        <v>89</v>
      </c>
      <c r="D63" s="64"/>
      <c r="E63" s="29" t="s">
        <v>90</v>
      </c>
      <c r="F63" s="64"/>
      <c r="G63" s="106" t="s">
        <v>91</v>
      </c>
      <c r="H63" s="106"/>
      <c r="I63" s="106"/>
      <c r="J63" s="64"/>
      <c r="K63" s="14">
        <v>4237000</v>
      </c>
      <c r="L63" s="14"/>
      <c r="M63" s="102">
        <v>850</v>
      </c>
      <c r="N63" s="102"/>
      <c r="O63" s="102"/>
      <c r="P63" s="64"/>
      <c r="Q63" s="106" t="s">
        <v>112</v>
      </c>
      <c r="R63" s="106"/>
      <c r="S63" s="106"/>
      <c r="T63" s="106"/>
      <c r="U63" s="106"/>
      <c r="V63" s="64"/>
      <c r="W63" s="106" t="s">
        <v>89</v>
      </c>
      <c r="X63" s="106"/>
      <c r="Y63" s="106"/>
      <c r="Z63" s="106"/>
      <c r="AA63" s="106"/>
      <c r="AB63" s="64"/>
      <c r="AC63" s="106" t="s">
        <v>91</v>
      </c>
      <c r="AD63" s="106"/>
      <c r="AE63" s="106"/>
      <c r="AF63" s="106"/>
      <c r="AG63" s="106"/>
      <c r="AH63" s="64"/>
      <c r="AI63" s="106" t="s">
        <v>91</v>
      </c>
      <c r="AJ63" s="106"/>
      <c r="AK63" s="106"/>
      <c r="AL63" s="64"/>
      <c r="AM63" s="102">
        <v>0</v>
      </c>
      <c r="AN63" s="102"/>
      <c r="AO63" s="102"/>
      <c r="AP63" s="64"/>
      <c r="AQ63" s="102">
        <v>0</v>
      </c>
      <c r="AR63" s="102"/>
      <c r="AS63" s="64"/>
      <c r="AT63" s="29" t="s">
        <v>91</v>
      </c>
    </row>
    <row r="64" spans="1:46" ht="21.75" customHeight="1" x14ac:dyDescent="0.4">
      <c r="A64" s="29" t="s">
        <v>152</v>
      </c>
      <c r="B64" s="64"/>
      <c r="C64" s="29" t="s">
        <v>89</v>
      </c>
      <c r="D64" s="64"/>
      <c r="E64" s="29" t="s">
        <v>90</v>
      </c>
      <c r="F64" s="64"/>
      <c r="G64" s="106" t="s">
        <v>91</v>
      </c>
      <c r="H64" s="106"/>
      <c r="I64" s="106"/>
      <c r="J64" s="64"/>
      <c r="K64" s="14">
        <v>1017000</v>
      </c>
      <c r="L64" s="14"/>
      <c r="M64" s="102">
        <v>5000</v>
      </c>
      <c r="N64" s="102"/>
      <c r="O64" s="102"/>
      <c r="P64" s="64"/>
      <c r="Q64" s="106" t="s">
        <v>98</v>
      </c>
      <c r="R64" s="106"/>
      <c r="S64" s="106"/>
      <c r="T64" s="106"/>
      <c r="U64" s="106"/>
      <c r="V64" s="64"/>
      <c r="W64" s="106" t="s">
        <v>89</v>
      </c>
      <c r="X64" s="106"/>
      <c r="Y64" s="106"/>
      <c r="Z64" s="106"/>
      <c r="AA64" s="106"/>
      <c r="AB64" s="64"/>
      <c r="AC64" s="106" t="s">
        <v>90</v>
      </c>
      <c r="AD64" s="106"/>
      <c r="AE64" s="106"/>
      <c r="AF64" s="106"/>
      <c r="AG64" s="106"/>
      <c r="AH64" s="64"/>
      <c r="AI64" s="106" t="s">
        <v>91</v>
      </c>
      <c r="AJ64" s="106"/>
      <c r="AK64" s="106"/>
      <c r="AL64" s="64"/>
      <c r="AM64" s="102">
        <v>1017000</v>
      </c>
      <c r="AN64" s="102"/>
      <c r="AO64" s="102"/>
      <c r="AP64" s="64"/>
      <c r="AQ64" s="102">
        <v>5000</v>
      </c>
      <c r="AR64" s="102"/>
      <c r="AS64" s="64"/>
      <c r="AT64" s="29" t="s">
        <v>98</v>
      </c>
    </row>
    <row r="65" spans="1:46" ht="21.75" customHeight="1" x14ac:dyDescent="0.4">
      <c r="A65" s="29" t="s">
        <v>153</v>
      </c>
      <c r="B65" s="64"/>
      <c r="C65" s="29" t="s">
        <v>89</v>
      </c>
      <c r="D65" s="64"/>
      <c r="E65" s="29" t="s">
        <v>90</v>
      </c>
      <c r="F65" s="64"/>
      <c r="G65" s="106" t="s">
        <v>91</v>
      </c>
      <c r="H65" s="106"/>
      <c r="I65" s="106"/>
      <c r="J65" s="64"/>
      <c r="K65" s="14">
        <v>20000</v>
      </c>
      <c r="L65" s="14"/>
      <c r="M65" s="102">
        <v>1800</v>
      </c>
      <c r="N65" s="102"/>
      <c r="O65" s="102"/>
      <c r="P65" s="64"/>
      <c r="Q65" s="106" t="s">
        <v>109</v>
      </c>
      <c r="R65" s="106"/>
      <c r="S65" s="106"/>
      <c r="T65" s="106"/>
      <c r="U65" s="106"/>
      <c r="V65" s="64"/>
      <c r="W65" s="106" t="s">
        <v>89</v>
      </c>
      <c r="X65" s="106"/>
      <c r="Y65" s="106"/>
      <c r="Z65" s="106"/>
      <c r="AA65" s="106"/>
      <c r="AB65" s="64"/>
      <c r="AC65" s="106" t="s">
        <v>90</v>
      </c>
      <c r="AD65" s="106"/>
      <c r="AE65" s="106"/>
      <c r="AF65" s="106"/>
      <c r="AG65" s="106"/>
      <c r="AH65" s="64"/>
      <c r="AI65" s="106" t="s">
        <v>91</v>
      </c>
      <c r="AJ65" s="106"/>
      <c r="AK65" s="106"/>
      <c r="AL65" s="64"/>
      <c r="AM65" s="102">
        <v>20000</v>
      </c>
      <c r="AN65" s="102"/>
      <c r="AO65" s="102"/>
      <c r="AP65" s="64"/>
      <c r="AQ65" s="102">
        <v>1800</v>
      </c>
      <c r="AR65" s="102"/>
      <c r="AS65" s="64"/>
      <c r="AT65" s="29" t="s">
        <v>109</v>
      </c>
    </row>
    <row r="66" spans="1:46" ht="21.75" customHeight="1" x14ac:dyDescent="0.4">
      <c r="A66" s="29" t="s">
        <v>154</v>
      </c>
      <c r="B66" s="64"/>
      <c r="C66" s="29" t="s">
        <v>89</v>
      </c>
      <c r="D66" s="64"/>
      <c r="E66" s="29" t="s">
        <v>90</v>
      </c>
      <c r="F66" s="64"/>
      <c r="G66" s="106" t="s">
        <v>91</v>
      </c>
      <c r="H66" s="106"/>
      <c r="I66" s="106"/>
      <c r="J66" s="64"/>
      <c r="K66" s="14">
        <v>5501000</v>
      </c>
      <c r="L66" s="14"/>
      <c r="M66" s="102">
        <v>3500</v>
      </c>
      <c r="N66" s="102"/>
      <c r="O66" s="102"/>
      <c r="P66" s="64"/>
      <c r="Q66" s="106" t="s">
        <v>144</v>
      </c>
      <c r="R66" s="106"/>
      <c r="S66" s="106"/>
      <c r="T66" s="106"/>
      <c r="U66" s="106"/>
      <c r="V66" s="64"/>
      <c r="W66" s="106" t="s">
        <v>89</v>
      </c>
      <c r="X66" s="106"/>
      <c r="Y66" s="106"/>
      <c r="Z66" s="106"/>
      <c r="AA66" s="106"/>
      <c r="AB66" s="64"/>
      <c r="AC66" s="106" t="s">
        <v>90</v>
      </c>
      <c r="AD66" s="106"/>
      <c r="AE66" s="106"/>
      <c r="AF66" s="106"/>
      <c r="AG66" s="106"/>
      <c r="AH66" s="64"/>
      <c r="AI66" s="106" t="s">
        <v>91</v>
      </c>
      <c r="AJ66" s="106"/>
      <c r="AK66" s="106"/>
      <c r="AL66" s="64"/>
      <c r="AM66" s="102">
        <v>5501000</v>
      </c>
      <c r="AN66" s="102"/>
      <c r="AO66" s="102"/>
      <c r="AP66" s="64"/>
      <c r="AQ66" s="102">
        <v>3500</v>
      </c>
      <c r="AR66" s="102"/>
      <c r="AS66" s="64"/>
      <c r="AT66" s="29" t="s">
        <v>144</v>
      </c>
    </row>
    <row r="67" spans="1:46" ht="21.75" customHeight="1" x14ac:dyDescent="0.4">
      <c r="A67" s="29" t="s">
        <v>155</v>
      </c>
      <c r="B67" s="64"/>
      <c r="C67" s="29" t="s">
        <v>89</v>
      </c>
      <c r="D67" s="64"/>
      <c r="E67" s="29" t="s">
        <v>90</v>
      </c>
      <c r="F67" s="64"/>
      <c r="G67" s="106" t="s">
        <v>91</v>
      </c>
      <c r="H67" s="106"/>
      <c r="I67" s="106"/>
      <c r="J67" s="64"/>
      <c r="K67" s="14">
        <v>403000</v>
      </c>
      <c r="L67" s="14"/>
      <c r="M67" s="102">
        <v>950</v>
      </c>
      <c r="N67" s="102"/>
      <c r="O67" s="102"/>
      <c r="P67" s="64"/>
      <c r="Q67" s="106" t="s">
        <v>94</v>
      </c>
      <c r="R67" s="106"/>
      <c r="S67" s="106"/>
      <c r="T67" s="106"/>
      <c r="U67" s="106"/>
      <c r="V67" s="64"/>
      <c r="W67" s="106" t="s">
        <v>89</v>
      </c>
      <c r="X67" s="106"/>
      <c r="Y67" s="106"/>
      <c r="Z67" s="106"/>
      <c r="AA67" s="106"/>
      <c r="AB67" s="64"/>
      <c r="AC67" s="106" t="s">
        <v>90</v>
      </c>
      <c r="AD67" s="106"/>
      <c r="AE67" s="106"/>
      <c r="AF67" s="106"/>
      <c r="AG67" s="106"/>
      <c r="AH67" s="64"/>
      <c r="AI67" s="106" t="s">
        <v>91</v>
      </c>
      <c r="AJ67" s="106"/>
      <c r="AK67" s="106"/>
      <c r="AL67" s="64"/>
      <c r="AM67" s="102">
        <v>403000</v>
      </c>
      <c r="AN67" s="102"/>
      <c r="AO67" s="102"/>
      <c r="AP67" s="64"/>
      <c r="AQ67" s="102">
        <v>950</v>
      </c>
      <c r="AR67" s="102"/>
      <c r="AS67" s="64"/>
      <c r="AT67" s="29" t="s">
        <v>94</v>
      </c>
    </row>
    <row r="68" spans="1:46" ht="21.75" customHeight="1" x14ac:dyDescent="0.4">
      <c r="A68" s="29" t="s">
        <v>156</v>
      </c>
      <c r="B68" s="64"/>
      <c r="C68" s="29" t="s">
        <v>89</v>
      </c>
      <c r="D68" s="64"/>
      <c r="E68" s="29" t="s">
        <v>90</v>
      </c>
      <c r="F68" s="64"/>
      <c r="G68" s="106" t="s">
        <v>91</v>
      </c>
      <c r="H68" s="106"/>
      <c r="I68" s="106"/>
      <c r="J68" s="64"/>
      <c r="K68" s="14">
        <v>15258000</v>
      </c>
      <c r="L68" s="14"/>
      <c r="M68" s="102">
        <v>3750</v>
      </c>
      <c r="N68" s="102"/>
      <c r="O68" s="102"/>
      <c r="P68" s="64"/>
      <c r="Q68" s="106" t="s">
        <v>102</v>
      </c>
      <c r="R68" s="106"/>
      <c r="S68" s="106"/>
      <c r="T68" s="106"/>
      <c r="U68" s="106"/>
      <c r="V68" s="64"/>
      <c r="W68" s="106" t="s">
        <v>89</v>
      </c>
      <c r="X68" s="106"/>
      <c r="Y68" s="106"/>
      <c r="Z68" s="106"/>
      <c r="AA68" s="106"/>
      <c r="AB68" s="64"/>
      <c r="AC68" s="106" t="s">
        <v>91</v>
      </c>
      <c r="AD68" s="106"/>
      <c r="AE68" s="106"/>
      <c r="AF68" s="106"/>
      <c r="AG68" s="106"/>
      <c r="AH68" s="64"/>
      <c r="AI68" s="106" t="s">
        <v>91</v>
      </c>
      <c r="AJ68" s="106"/>
      <c r="AK68" s="106"/>
      <c r="AL68" s="64"/>
      <c r="AM68" s="102">
        <v>0</v>
      </c>
      <c r="AN68" s="102"/>
      <c r="AO68" s="102"/>
      <c r="AP68" s="64"/>
      <c r="AQ68" s="102">
        <v>0</v>
      </c>
      <c r="AR68" s="102"/>
      <c r="AS68" s="64"/>
      <c r="AT68" s="29" t="s">
        <v>91</v>
      </c>
    </row>
    <row r="69" spans="1:46" ht="21.75" customHeight="1" x14ac:dyDescent="0.4">
      <c r="A69" s="29" t="s">
        <v>157</v>
      </c>
      <c r="B69" s="64"/>
      <c r="C69" s="29" t="s">
        <v>89</v>
      </c>
      <c r="D69" s="64"/>
      <c r="E69" s="29" t="s">
        <v>90</v>
      </c>
      <c r="F69" s="64"/>
      <c r="G69" s="106" t="s">
        <v>91</v>
      </c>
      <c r="H69" s="106"/>
      <c r="I69" s="106"/>
      <c r="J69" s="64"/>
      <c r="K69" s="14">
        <v>43476000</v>
      </c>
      <c r="L69" s="14"/>
      <c r="M69" s="102">
        <v>950</v>
      </c>
      <c r="N69" s="102"/>
      <c r="O69" s="102"/>
      <c r="P69" s="64"/>
      <c r="Q69" s="106" t="s">
        <v>112</v>
      </c>
      <c r="R69" s="106"/>
      <c r="S69" s="106"/>
      <c r="T69" s="106"/>
      <c r="U69" s="106"/>
      <c r="V69" s="64"/>
      <c r="W69" s="106" t="s">
        <v>89</v>
      </c>
      <c r="X69" s="106"/>
      <c r="Y69" s="106"/>
      <c r="Z69" s="106"/>
      <c r="AA69" s="106"/>
      <c r="AB69" s="64"/>
      <c r="AC69" s="106" t="s">
        <v>91</v>
      </c>
      <c r="AD69" s="106"/>
      <c r="AE69" s="106"/>
      <c r="AF69" s="106"/>
      <c r="AG69" s="106"/>
      <c r="AH69" s="64"/>
      <c r="AI69" s="106" t="s">
        <v>91</v>
      </c>
      <c r="AJ69" s="106"/>
      <c r="AK69" s="106"/>
      <c r="AL69" s="64"/>
      <c r="AM69" s="102">
        <v>0</v>
      </c>
      <c r="AN69" s="102"/>
      <c r="AO69" s="102"/>
      <c r="AP69" s="64"/>
      <c r="AQ69" s="102">
        <v>0</v>
      </c>
      <c r="AR69" s="102"/>
      <c r="AS69" s="64"/>
      <c r="AT69" s="29" t="s">
        <v>91</v>
      </c>
    </row>
    <row r="70" spans="1:46" ht="21.75" customHeight="1" x14ac:dyDescent="0.4">
      <c r="A70" s="29" t="s">
        <v>158</v>
      </c>
      <c r="B70" s="64"/>
      <c r="C70" s="29" t="s">
        <v>89</v>
      </c>
      <c r="D70" s="64"/>
      <c r="E70" s="29" t="s">
        <v>90</v>
      </c>
      <c r="F70" s="64"/>
      <c r="G70" s="106" t="s">
        <v>91</v>
      </c>
      <c r="H70" s="106"/>
      <c r="I70" s="106"/>
      <c r="J70" s="64"/>
      <c r="K70" s="14">
        <v>14144000</v>
      </c>
      <c r="L70" s="14"/>
      <c r="M70" s="102">
        <v>3750</v>
      </c>
      <c r="N70" s="102"/>
      <c r="O70" s="102"/>
      <c r="P70" s="64"/>
      <c r="Q70" s="106" t="s">
        <v>109</v>
      </c>
      <c r="R70" s="106"/>
      <c r="S70" s="106"/>
      <c r="T70" s="106"/>
      <c r="U70" s="106"/>
      <c r="V70" s="64"/>
      <c r="W70" s="106" t="s">
        <v>89</v>
      </c>
      <c r="X70" s="106"/>
      <c r="Y70" s="106"/>
      <c r="Z70" s="106"/>
      <c r="AA70" s="106"/>
      <c r="AB70" s="64"/>
      <c r="AC70" s="106" t="s">
        <v>90</v>
      </c>
      <c r="AD70" s="106"/>
      <c r="AE70" s="106"/>
      <c r="AF70" s="106"/>
      <c r="AG70" s="106"/>
      <c r="AH70" s="64"/>
      <c r="AI70" s="106" t="s">
        <v>91</v>
      </c>
      <c r="AJ70" s="106"/>
      <c r="AK70" s="106"/>
      <c r="AL70" s="64"/>
      <c r="AM70" s="102">
        <v>26030000</v>
      </c>
      <c r="AN70" s="102"/>
      <c r="AO70" s="102"/>
      <c r="AP70" s="64"/>
      <c r="AQ70" s="102">
        <v>3750</v>
      </c>
      <c r="AR70" s="102"/>
      <c r="AS70" s="64"/>
      <c r="AT70" s="29" t="s">
        <v>109</v>
      </c>
    </row>
    <row r="71" spans="1:46" ht="21.75" customHeight="1" x14ac:dyDescent="0.4">
      <c r="A71" s="29" t="s">
        <v>159</v>
      </c>
      <c r="B71" s="64"/>
      <c r="C71" s="29" t="s">
        <v>89</v>
      </c>
      <c r="D71" s="64"/>
      <c r="E71" s="29" t="s">
        <v>90</v>
      </c>
      <c r="F71" s="64"/>
      <c r="G71" s="106" t="s">
        <v>91</v>
      </c>
      <c r="H71" s="106"/>
      <c r="I71" s="106"/>
      <c r="J71" s="64"/>
      <c r="K71" s="14">
        <v>430000</v>
      </c>
      <c r="L71" s="14"/>
      <c r="M71" s="102">
        <v>6500</v>
      </c>
      <c r="N71" s="102"/>
      <c r="O71" s="102"/>
      <c r="P71" s="64"/>
      <c r="Q71" s="106" t="s">
        <v>98</v>
      </c>
      <c r="R71" s="106"/>
      <c r="S71" s="106"/>
      <c r="T71" s="106"/>
      <c r="U71" s="106"/>
      <c r="V71" s="64"/>
      <c r="W71" s="106" t="s">
        <v>89</v>
      </c>
      <c r="X71" s="106"/>
      <c r="Y71" s="106"/>
      <c r="Z71" s="106"/>
      <c r="AA71" s="106"/>
      <c r="AB71" s="64"/>
      <c r="AC71" s="106" t="s">
        <v>90</v>
      </c>
      <c r="AD71" s="106"/>
      <c r="AE71" s="106"/>
      <c r="AF71" s="106"/>
      <c r="AG71" s="106"/>
      <c r="AH71" s="64"/>
      <c r="AI71" s="106" t="s">
        <v>91</v>
      </c>
      <c r="AJ71" s="106"/>
      <c r="AK71" s="106"/>
      <c r="AL71" s="64"/>
      <c r="AM71" s="102">
        <v>430000</v>
      </c>
      <c r="AN71" s="102"/>
      <c r="AO71" s="102"/>
      <c r="AP71" s="64"/>
      <c r="AQ71" s="102">
        <v>6500</v>
      </c>
      <c r="AR71" s="102"/>
      <c r="AS71" s="64"/>
      <c r="AT71" s="29" t="s">
        <v>98</v>
      </c>
    </row>
    <row r="72" spans="1:46" ht="21.75" customHeight="1" x14ac:dyDescent="0.4">
      <c r="A72" s="29" t="s">
        <v>160</v>
      </c>
      <c r="B72" s="64"/>
      <c r="C72" s="29" t="s">
        <v>89</v>
      </c>
      <c r="D72" s="64"/>
      <c r="E72" s="29" t="s">
        <v>90</v>
      </c>
      <c r="F72" s="64"/>
      <c r="G72" s="106" t="s">
        <v>91</v>
      </c>
      <c r="H72" s="106"/>
      <c r="I72" s="106"/>
      <c r="J72" s="64"/>
      <c r="K72" s="14">
        <v>21602000</v>
      </c>
      <c r="L72" s="14"/>
      <c r="M72" s="102">
        <v>3250</v>
      </c>
      <c r="N72" s="102"/>
      <c r="O72" s="102"/>
      <c r="P72" s="64"/>
      <c r="Q72" s="106" t="s">
        <v>102</v>
      </c>
      <c r="R72" s="106"/>
      <c r="S72" s="106"/>
      <c r="T72" s="106"/>
      <c r="U72" s="106"/>
      <c r="V72" s="64"/>
      <c r="W72" s="106" t="s">
        <v>89</v>
      </c>
      <c r="X72" s="106"/>
      <c r="Y72" s="106"/>
      <c r="Z72" s="106"/>
      <c r="AA72" s="106"/>
      <c r="AB72" s="64"/>
      <c r="AC72" s="106" t="s">
        <v>91</v>
      </c>
      <c r="AD72" s="106"/>
      <c r="AE72" s="106"/>
      <c r="AF72" s="106"/>
      <c r="AG72" s="106"/>
      <c r="AH72" s="64"/>
      <c r="AI72" s="106" t="s">
        <v>91</v>
      </c>
      <c r="AJ72" s="106"/>
      <c r="AK72" s="106"/>
      <c r="AL72" s="64"/>
      <c r="AM72" s="102">
        <v>0</v>
      </c>
      <c r="AN72" s="102"/>
      <c r="AO72" s="102"/>
      <c r="AP72" s="64"/>
      <c r="AQ72" s="102">
        <v>0</v>
      </c>
      <c r="AR72" s="102"/>
      <c r="AS72" s="64"/>
      <c r="AT72" s="29" t="s">
        <v>91</v>
      </c>
    </row>
    <row r="73" spans="1:46" ht="21.75" customHeight="1" x14ac:dyDescent="0.4">
      <c r="A73" s="29" t="s">
        <v>161</v>
      </c>
      <c r="B73" s="64"/>
      <c r="C73" s="29" t="s">
        <v>89</v>
      </c>
      <c r="D73" s="64"/>
      <c r="E73" s="29" t="s">
        <v>90</v>
      </c>
      <c r="F73" s="64"/>
      <c r="G73" s="106" t="s">
        <v>91</v>
      </c>
      <c r="H73" s="106"/>
      <c r="I73" s="106"/>
      <c r="J73" s="64"/>
      <c r="K73" s="14">
        <v>7027000</v>
      </c>
      <c r="L73" s="14"/>
      <c r="M73" s="102">
        <v>1150</v>
      </c>
      <c r="N73" s="102"/>
      <c r="O73" s="102"/>
      <c r="P73" s="64"/>
      <c r="Q73" s="106" t="s">
        <v>94</v>
      </c>
      <c r="R73" s="106"/>
      <c r="S73" s="106"/>
      <c r="T73" s="106"/>
      <c r="U73" s="106"/>
      <c r="V73" s="64"/>
      <c r="W73" s="106" t="s">
        <v>89</v>
      </c>
      <c r="X73" s="106"/>
      <c r="Y73" s="106"/>
      <c r="Z73" s="106"/>
      <c r="AA73" s="106"/>
      <c r="AB73" s="64"/>
      <c r="AC73" s="106" t="s">
        <v>90</v>
      </c>
      <c r="AD73" s="106"/>
      <c r="AE73" s="106"/>
      <c r="AF73" s="106"/>
      <c r="AG73" s="106"/>
      <c r="AH73" s="64"/>
      <c r="AI73" s="106" t="s">
        <v>91</v>
      </c>
      <c r="AJ73" s="106"/>
      <c r="AK73" s="106"/>
      <c r="AL73" s="64"/>
      <c r="AM73" s="102">
        <v>7027000</v>
      </c>
      <c r="AN73" s="102"/>
      <c r="AO73" s="102"/>
      <c r="AP73" s="64"/>
      <c r="AQ73" s="102">
        <v>1150</v>
      </c>
      <c r="AR73" s="102"/>
      <c r="AS73" s="64"/>
      <c r="AT73" s="29" t="s">
        <v>94</v>
      </c>
    </row>
    <row r="74" spans="1:46" ht="21.75" customHeight="1" x14ac:dyDescent="0.4">
      <c r="A74" s="29" t="s">
        <v>162</v>
      </c>
      <c r="B74" s="64"/>
      <c r="C74" s="29" t="s">
        <v>89</v>
      </c>
      <c r="D74" s="64"/>
      <c r="E74" s="29" t="s">
        <v>90</v>
      </c>
      <c r="F74" s="64"/>
      <c r="G74" s="106" t="s">
        <v>91</v>
      </c>
      <c r="H74" s="106"/>
      <c r="I74" s="106"/>
      <c r="J74" s="64"/>
      <c r="K74" s="14">
        <v>11000</v>
      </c>
      <c r="L74" s="14"/>
      <c r="M74" s="102">
        <v>1900</v>
      </c>
      <c r="N74" s="102"/>
      <c r="O74" s="102"/>
      <c r="P74" s="64"/>
      <c r="Q74" s="106" t="s">
        <v>116</v>
      </c>
      <c r="R74" s="106"/>
      <c r="S74" s="106"/>
      <c r="T74" s="106"/>
      <c r="U74" s="106"/>
      <c r="V74" s="64"/>
      <c r="W74" s="106" t="s">
        <v>89</v>
      </c>
      <c r="X74" s="106"/>
      <c r="Y74" s="106"/>
      <c r="Z74" s="106"/>
      <c r="AA74" s="106"/>
      <c r="AB74" s="64"/>
      <c r="AC74" s="106" t="s">
        <v>90</v>
      </c>
      <c r="AD74" s="106"/>
      <c r="AE74" s="106"/>
      <c r="AF74" s="106"/>
      <c r="AG74" s="106"/>
      <c r="AH74" s="64"/>
      <c r="AI74" s="106" t="s">
        <v>91</v>
      </c>
      <c r="AJ74" s="106"/>
      <c r="AK74" s="106"/>
      <c r="AL74" s="64"/>
      <c r="AM74" s="102">
        <v>11000</v>
      </c>
      <c r="AN74" s="102"/>
      <c r="AO74" s="102"/>
      <c r="AP74" s="64"/>
      <c r="AQ74" s="102">
        <v>1900</v>
      </c>
      <c r="AR74" s="102"/>
      <c r="AS74" s="64"/>
      <c r="AT74" s="29" t="s">
        <v>116</v>
      </c>
    </row>
    <row r="75" spans="1:46" ht="21.75" customHeight="1" x14ac:dyDescent="0.4">
      <c r="A75" s="29" t="s">
        <v>163</v>
      </c>
      <c r="B75" s="64"/>
      <c r="C75" s="29" t="s">
        <v>89</v>
      </c>
      <c r="D75" s="64"/>
      <c r="E75" s="29" t="s">
        <v>90</v>
      </c>
      <c r="F75" s="64"/>
      <c r="G75" s="106" t="s">
        <v>91</v>
      </c>
      <c r="H75" s="106"/>
      <c r="I75" s="106"/>
      <c r="J75" s="64"/>
      <c r="K75" s="14">
        <v>28866000</v>
      </c>
      <c r="L75" s="14"/>
      <c r="M75" s="102">
        <v>2400</v>
      </c>
      <c r="N75" s="102"/>
      <c r="O75" s="102"/>
      <c r="P75" s="64"/>
      <c r="Q75" s="106" t="s">
        <v>96</v>
      </c>
      <c r="R75" s="106"/>
      <c r="S75" s="106"/>
      <c r="T75" s="106"/>
      <c r="U75" s="106"/>
      <c r="V75" s="64"/>
      <c r="W75" s="106" t="s">
        <v>89</v>
      </c>
      <c r="X75" s="106"/>
      <c r="Y75" s="106"/>
      <c r="Z75" s="106"/>
      <c r="AA75" s="106"/>
      <c r="AB75" s="64"/>
      <c r="AC75" s="106" t="s">
        <v>91</v>
      </c>
      <c r="AD75" s="106"/>
      <c r="AE75" s="106"/>
      <c r="AF75" s="106"/>
      <c r="AG75" s="106"/>
      <c r="AH75" s="64"/>
      <c r="AI75" s="106" t="s">
        <v>91</v>
      </c>
      <c r="AJ75" s="106"/>
      <c r="AK75" s="106"/>
      <c r="AL75" s="64"/>
      <c r="AM75" s="102">
        <v>0</v>
      </c>
      <c r="AN75" s="102"/>
      <c r="AO75" s="102"/>
      <c r="AP75" s="64"/>
      <c r="AQ75" s="102">
        <v>0</v>
      </c>
      <c r="AR75" s="102"/>
      <c r="AS75" s="64"/>
      <c r="AT75" s="29" t="s">
        <v>91</v>
      </c>
    </row>
    <row r="76" spans="1:46" ht="21.75" customHeight="1" x14ac:dyDescent="0.4">
      <c r="A76" s="29" t="s">
        <v>164</v>
      </c>
      <c r="B76" s="64"/>
      <c r="C76" s="29" t="s">
        <v>89</v>
      </c>
      <c r="D76" s="64"/>
      <c r="E76" s="29" t="s">
        <v>90</v>
      </c>
      <c r="F76" s="64"/>
      <c r="G76" s="106" t="s">
        <v>91</v>
      </c>
      <c r="H76" s="106"/>
      <c r="I76" s="106"/>
      <c r="J76" s="64"/>
      <c r="K76" s="14">
        <v>15000</v>
      </c>
      <c r="L76" s="14"/>
      <c r="M76" s="102">
        <v>650</v>
      </c>
      <c r="N76" s="102"/>
      <c r="O76" s="102"/>
      <c r="P76" s="64"/>
      <c r="Q76" s="106" t="s">
        <v>112</v>
      </c>
      <c r="R76" s="106"/>
      <c r="S76" s="106"/>
      <c r="T76" s="106"/>
      <c r="U76" s="106"/>
      <c r="V76" s="64"/>
      <c r="W76" s="106" t="s">
        <v>89</v>
      </c>
      <c r="X76" s="106"/>
      <c r="Y76" s="106"/>
      <c r="Z76" s="106"/>
      <c r="AA76" s="106"/>
      <c r="AB76" s="64"/>
      <c r="AC76" s="106" t="s">
        <v>91</v>
      </c>
      <c r="AD76" s="106"/>
      <c r="AE76" s="106"/>
      <c r="AF76" s="106"/>
      <c r="AG76" s="106"/>
      <c r="AH76" s="64"/>
      <c r="AI76" s="106" t="s">
        <v>91</v>
      </c>
      <c r="AJ76" s="106"/>
      <c r="AK76" s="106"/>
      <c r="AL76" s="64"/>
      <c r="AM76" s="102">
        <v>0</v>
      </c>
      <c r="AN76" s="102"/>
      <c r="AO76" s="102"/>
      <c r="AP76" s="64"/>
      <c r="AQ76" s="102">
        <v>0</v>
      </c>
      <c r="AR76" s="102"/>
      <c r="AS76" s="64"/>
      <c r="AT76" s="29" t="s">
        <v>91</v>
      </c>
    </row>
    <row r="77" spans="1:46" ht="21.75" customHeight="1" x14ac:dyDescent="0.4">
      <c r="A77" s="29" t="s">
        <v>165</v>
      </c>
      <c r="B77" s="64"/>
      <c r="C77" s="29" t="s">
        <v>89</v>
      </c>
      <c r="D77" s="64"/>
      <c r="E77" s="29" t="s">
        <v>90</v>
      </c>
      <c r="F77" s="64"/>
      <c r="G77" s="106" t="s">
        <v>91</v>
      </c>
      <c r="H77" s="106"/>
      <c r="I77" s="106"/>
      <c r="J77" s="64"/>
      <c r="K77" s="14">
        <v>600000</v>
      </c>
      <c r="L77" s="14"/>
      <c r="M77" s="102">
        <v>850</v>
      </c>
      <c r="N77" s="102"/>
      <c r="O77" s="102"/>
      <c r="P77" s="64"/>
      <c r="Q77" s="106" t="s">
        <v>94</v>
      </c>
      <c r="R77" s="106"/>
      <c r="S77" s="106"/>
      <c r="T77" s="106"/>
      <c r="U77" s="106"/>
      <c r="V77" s="64"/>
      <c r="W77" s="106" t="s">
        <v>89</v>
      </c>
      <c r="X77" s="106"/>
      <c r="Y77" s="106"/>
      <c r="Z77" s="106"/>
      <c r="AA77" s="106"/>
      <c r="AB77" s="64"/>
      <c r="AC77" s="106" t="s">
        <v>90</v>
      </c>
      <c r="AD77" s="106"/>
      <c r="AE77" s="106"/>
      <c r="AF77" s="106"/>
      <c r="AG77" s="106"/>
      <c r="AH77" s="64"/>
      <c r="AI77" s="106" t="s">
        <v>91</v>
      </c>
      <c r="AJ77" s="106"/>
      <c r="AK77" s="106"/>
      <c r="AL77" s="64"/>
      <c r="AM77" s="102">
        <v>600000</v>
      </c>
      <c r="AN77" s="102"/>
      <c r="AO77" s="102"/>
      <c r="AP77" s="64"/>
      <c r="AQ77" s="102">
        <v>850</v>
      </c>
      <c r="AR77" s="102"/>
      <c r="AS77" s="64"/>
      <c r="AT77" s="29" t="s">
        <v>94</v>
      </c>
    </row>
    <row r="78" spans="1:46" ht="21.75" customHeight="1" x14ac:dyDescent="0.4">
      <c r="A78" s="29" t="s">
        <v>166</v>
      </c>
      <c r="B78" s="64"/>
      <c r="C78" s="29" t="s">
        <v>89</v>
      </c>
      <c r="D78" s="64"/>
      <c r="E78" s="29" t="s">
        <v>90</v>
      </c>
      <c r="F78" s="64"/>
      <c r="G78" s="106" t="s">
        <v>91</v>
      </c>
      <c r="H78" s="106"/>
      <c r="I78" s="106"/>
      <c r="J78" s="64"/>
      <c r="K78" s="14">
        <v>20840000</v>
      </c>
      <c r="L78" s="14"/>
      <c r="M78" s="102">
        <v>2200</v>
      </c>
      <c r="N78" s="102"/>
      <c r="O78" s="102"/>
      <c r="P78" s="64"/>
      <c r="Q78" s="106" t="s">
        <v>107</v>
      </c>
      <c r="R78" s="106"/>
      <c r="S78" s="106"/>
      <c r="T78" s="106"/>
      <c r="U78" s="106"/>
      <c r="V78" s="64"/>
      <c r="W78" s="106" t="s">
        <v>89</v>
      </c>
      <c r="X78" s="106"/>
      <c r="Y78" s="106"/>
      <c r="Z78" s="106"/>
      <c r="AA78" s="106"/>
      <c r="AB78" s="64"/>
      <c r="AC78" s="106" t="s">
        <v>90</v>
      </c>
      <c r="AD78" s="106"/>
      <c r="AE78" s="106"/>
      <c r="AF78" s="106"/>
      <c r="AG78" s="106"/>
      <c r="AH78" s="64"/>
      <c r="AI78" s="106" t="s">
        <v>91</v>
      </c>
      <c r="AJ78" s="106"/>
      <c r="AK78" s="106"/>
      <c r="AL78" s="64"/>
      <c r="AM78" s="102">
        <v>106025440</v>
      </c>
      <c r="AN78" s="102"/>
      <c r="AO78" s="102"/>
      <c r="AP78" s="64"/>
      <c r="AQ78" s="102">
        <v>606</v>
      </c>
      <c r="AR78" s="102"/>
      <c r="AS78" s="64"/>
      <c r="AT78" s="29" t="s">
        <v>107</v>
      </c>
    </row>
    <row r="79" spans="1:46" ht="21.75" customHeight="1" x14ac:dyDescent="0.4">
      <c r="A79" s="29" t="s">
        <v>167</v>
      </c>
      <c r="B79" s="64"/>
      <c r="C79" s="29" t="s">
        <v>89</v>
      </c>
      <c r="D79" s="64"/>
      <c r="E79" s="29" t="s">
        <v>90</v>
      </c>
      <c r="F79" s="64"/>
      <c r="G79" s="106" t="s">
        <v>91</v>
      </c>
      <c r="H79" s="106"/>
      <c r="I79" s="106"/>
      <c r="J79" s="64"/>
      <c r="K79" s="14">
        <v>2401000</v>
      </c>
      <c r="L79" s="14"/>
      <c r="M79" s="102">
        <v>1250</v>
      </c>
      <c r="N79" s="102"/>
      <c r="O79" s="102"/>
      <c r="P79" s="64"/>
      <c r="Q79" s="106" t="s">
        <v>144</v>
      </c>
      <c r="R79" s="106"/>
      <c r="S79" s="106"/>
      <c r="T79" s="106"/>
      <c r="U79" s="106"/>
      <c r="V79" s="64"/>
      <c r="W79" s="106" t="s">
        <v>89</v>
      </c>
      <c r="X79" s="106"/>
      <c r="Y79" s="106"/>
      <c r="Z79" s="106"/>
      <c r="AA79" s="106"/>
      <c r="AB79" s="64"/>
      <c r="AC79" s="106" t="s">
        <v>90</v>
      </c>
      <c r="AD79" s="106"/>
      <c r="AE79" s="106"/>
      <c r="AF79" s="106"/>
      <c r="AG79" s="106"/>
      <c r="AH79" s="64"/>
      <c r="AI79" s="106" t="s">
        <v>91</v>
      </c>
      <c r="AJ79" s="106"/>
      <c r="AK79" s="106"/>
      <c r="AL79" s="64"/>
      <c r="AM79" s="102">
        <v>2401000</v>
      </c>
      <c r="AN79" s="102"/>
      <c r="AO79" s="102"/>
      <c r="AP79" s="64"/>
      <c r="AQ79" s="102">
        <v>1250</v>
      </c>
      <c r="AR79" s="102"/>
      <c r="AS79" s="64"/>
      <c r="AT79" s="29" t="s">
        <v>144</v>
      </c>
    </row>
    <row r="80" spans="1:46" ht="21.75" customHeight="1" x14ac:dyDescent="0.4">
      <c r="A80" s="29" t="s">
        <v>168</v>
      </c>
      <c r="B80" s="64"/>
      <c r="C80" s="29" t="s">
        <v>89</v>
      </c>
      <c r="D80" s="64"/>
      <c r="E80" s="29" t="s">
        <v>90</v>
      </c>
      <c r="F80" s="64"/>
      <c r="G80" s="106" t="s">
        <v>91</v>
      </c>
      <c r="H80" s="106"/>
      <c r="I80" s="106"/>
      <c r="J80" s="64"/>
      <c r="K80" s="14">
        <v>3225000</v>
      </c>
      <c r="L80" s="14"/>
      <c r="M80" s="102">
        <v>2000</v>
      </c>
      <c r="N80" s="102"/>
      <c r="O80" s="102"/>
      <c r="P80" s="64"/>
      <c r="Q80" s="106" t="s">
        <v>104</v>
      </c>
      <c r="R80" s="106"/>
      <c r="S80" s="106"/>
      <c r="T80" s="106"/>
      <c r="U80" s="106"/>
      <c r="V80" s="64"/>
      <c r="W80" s="106" t="s">
        <v>89</v>
      </c>
      <c r="X80" s="106"/>
      <c r="Y80" s="106"/>
      <c r="Z80" s="106"/>
      <c r="AA80" s="106"/>
      <c r="AB80" s="64"/>
      <c r="AC80" s="106" t="s">
        <v>91</v>
      </c>
      <c r="AD80" s="106"/>
      <c r="AE80" s="106"/>
      <c r="AF80" s="106"/>
      <c r="AG80" s="106"/>
      <c r="AH80" s="64"/>
      <c r="AI80" s="106" t="s">
        <v>91</v>
      </c>
      <c r="AJ80" s="106"/>
      <c r="AK80" s="106"/>
      <c r="AL80" s="64"/>
      <c r="AM80" s="102">
        <v>0</v>
      </c>
      <c r="AN80" s="102"/>
      <c r="AO80" s="102"/>
      <c r="AP80" s="64"/>
      <c r="AQ80" s="102">
        <v>0</v>
      </c>
      <c r="AR80" s="102"/>
      <c r="AS80" s="64"/>
      <c r="AT80" s="29" t="s">
        <v>91</v>
      </c>
    </row>
    <row r="81" spans="1:47" ht="21.75" customHeight="1" thickBot="1" x14ac:dyDescent="0.45">
      <c r="A81" s="29" t="s">
        <v>734</v>
      </c>
      <c r="B81" s="64"/>
      <c r="C81" s="29"/>
      <c r="D81" s="64"/>
      <c r="E81" s="29"/>
      <c r="F81" s="64"/>
      <c r="G81" s="29"/>
      <c r="H81" s="29"/>
      <c r="I81" s="29"/>
      <c r="J81" s="64"/>
      <c r="K81" s="72">
        <f>SUM(K46:K80)</f>
        <v>1178208000</v>
      </c>
      <c r="L81" s="14"/>
      <c r="M81" s="14"/>
      <c r="N81" s="14"/>
      <c r="O81" s="14"/>
      <c r="P81" s="64"/>
      <c r="Q81" s="29"/>
      <c r="R81" s="29"/>
      <c r="S81" s="29"/>
      <c r="T81" s="29"/>
      <c r="U81" s="29"/>
      <c r="V81" s="64"/>
      <c r="W81" s="29"/>
      <c r="X81" s="29"/>
      <c r="Y81" s="29"/>
      <c r="Z81" s="29"/>
      <c r="AA81" s="29"/>
      <c r="AB81" s="64"/>
      <c r="AC81" s="29"/>
      <c r="AD81" s="29"/>
      <c r="AE81" s="29"/>
      <c r="AF81" s="29"/>
      <c r="AG81" s="29"/>
      <c r="AH81" s="64"/>
      <c r="AI81" s="106"/>
      <c r="AJ81" s="106"/>
      <c r="AK81" s="106"/>
      <c r="AL81" s="64"/>
      <c r="AM81" s="101">
        <f>SUM(AM46:AO80)</f>
        <v>772371692</v>
      </c>
      <c r="AN81" s="101"/>
      <c r="AO81" s="101"/>
      <c r="AP81" s="64"/>
      <c r="AQ81" s="14"/>
      <c r="AR81" s="14"/>
      <c r="AS81" s="64"/>
      <c r="AT81" s="29"/>
    </row>
    <row r="82" spans="1:47" ht="21.75" customHeight="1" thickTop="1" x14ac:dyDescent="0.4">
      <c r="A82" s="103" t="s">
        <v>83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</row>
    <row r="83" spans="1:47" ht="21.75" customHeight="1" x14ac:dyDescent="0.4">
      <c r="C83" s="104" t="s">
        <v>3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</row>
    <row r="84" spans="1:47" ht="21.75" customHeight="1" x14ac:dyDescent="0.4">
      <c r="A84" s="66" t="s">
        <v>76</v>
      </c>
      <c r="C84" s="67" t="s">
        <v>84</v>
      </c>
      <c r="D84" s="62"/>
      <c r="E84" s="67" t="s">
        <v>85</v>
      </c>
      <c r="F84" s="62"/>
      <c r="G84" s="105" t="s">
        <v>86</v>
      </c>
      <c r="H84" s="105"/>
      <c r="I84" s="105"/>
      <c r="J84" s="62"/>
      <c r="K84" s="51" t="s">
        <v>87</v>
      </c>
      <c r="L84" s="67"/>
      <c r="M84" s="99" t="s">
        <v>78</v>
      </c>
      <c r="N84" s="99"/>
      <c r="O84" s="99"/>
      <c r="P84" s="62"/>
      <c r="Q84" s="105" t="s">
        <v>79</v>
      </c>
      <c r="R84" s="99"/>
      <c r="S84" s="99"/>
      <c r="T84" s="99"/>
      <c r="U84" s="105"/>
      <c r="W84" s="105" t="s">
        <v>84</v>
      </c>
      <c r="X84" s="99"/>
      <c r="Y84" s="99"/>
      <c r="Z84" s="99"/>
      <c r="AA84" s="105"/>
      <c r="AB84" s="62"/>
      <c r="AC84" s="105" t="s">
        <v>85</v>
      </c>
      <c r="AD84" s="105"/>
      <c r="AE84" s="105"/>
      <c r="AF84" s="105"/>
      <c r="AG84" s="105"/>
      <c r="AH84" s="62"/>
      <c r="AI84" s="99" t="s">
        <v>86</v>
      </c>
      <c r="AJ84" s="99"/>
      <c r="AK84" s="99"/>
      <c r="AL84" s="62"/>
      <c r="AM84" s="99" t="s">
        <v>87</v>
      </c>
      <c r="AN84" s="99"/>
      <c r="AO84" s="99"/>
      <c r="AP84" s="62"/>
      <c r="AQ84" s="99" t="s">
        <v>78</v>
      </c>
      <c r="AR84" s="99"/>
      <c r="AS84" s="62"/>
      <c r="AT84" s="67" t="s">
        <v>79</v>
      </c>
    </row>
    <row r="85" spans="1:47" ht="21.75" customHeight="1" x14ac:dyDescent="0.4">
      <c r="A85" s="29" t="s">
        <v>738</v>
      </c>
      <c r="B85" s="64"/>
      <c r="C85" s="29"/>
      <c r="D85" s="64"/>
      <c r="E85" s="29"/>
      <c r="F85" s="64"/>
      <c r="G85" s="29"/>
      <c r="H85" s="29"/>
      <c r="I85" s="29"/>
      <c r="J85" s="64"/>
      <c r="K85" s="14">
        <f>K81</f>
        <v>1178208000</v>
      </c>
      <c r="L85" s="14"/>
      <c r="M85" s="14"/>
      <c r="N85" s="14"/>
      <c r="O85" s="14"/>
      <c r="P85" s="64"/>
      <c r="Q85" s="29"/>
      <c r="R85" s="29"/>
      <c r="S85" s="29"/>
      <c r="T85" s="29"/>
      <c r="U85" s="29"/>
      <c r="V85" s="64"/>
      <c r="W85" s="29"/>
      <c r="X85" s="29"/>
      <c r="Y85" s="29"/>
      <c r="Z85" s="29"/>
      <c r="AA85" s="29"/>
      <c r="AB85" s="64"/>
      <c r="AC85" s="29"/>
      <c r="AD85" s="29"/>
      <c r="AE85" s="29"/>
      <c r="AF85" s="29"/>
      <c r="AG85" s="29"/>
      <c r="AH85" s="64"/>
      <c r="AI85" s="29"/>
      <c r="AJ85" s="29"/>
      <c r="AK85" s="29"/>
      <c r="AL85" s="64"/>
      <c r="AM85" s="100">
        <f>AM81</f>
        <v>772371692</v>
      </c>
      <c r="AN85" s="100"/>
      <c r="AO85" s="100"/>
      <c r="AP85" s="64"/>
      <c r="AQ85" s="14"/>
      <c r="AR85" s="14"/>
      <c r="AS85" s="64"/>
      <c r="AT85" s="29"/>
    </row>
    <row r="86" spans="1:47" ht="21.75" customHeight="1" x14ac:dyDescent="0.4">
      <c r="A86" s="29" t="s">
        <v>169</v>
      </c>
      <c r="B86" s="64"/>
      <c r="C86" s="29" t="s">
        <v>89</v>
      </c>
      <c r="D86" s="64"/>
      <c r="E86" s="29" t="s">
        <v>90</v>
      </c>
      <c r="F86" s="64"/>
      <c r="G86" s="106" t="s">
        <v>91</v>
      </c>
      <c r="H86" s="106"/>
      <c r="I86" s="106"/>
      <c r="J86" s="64"/>
      <c r="K86" s="14">
        <v>20858000</v>
      </c>
      <c r="L86" s="14"/>
      <c r="M86" s="102">
        <v>700</v>
      </c>
      <c r="N86" s="102"/>
      <c r="O86" s="102"/>
      <c r="P86" s="64"/>
      <c r="Q86" s="106" t="s">
        <v>109</v>
      </c>
      <c r="R86" s="106"/>
      <c r="S86" s="106"/>
      <c r="T86" s="106"/>
      <c r="U86" s="106"/>
      <c r="V86" s="64"/>
      <c r="W86" s="106" t="s">
        <v>89</v>
      </c>
      <c r="X86" s="106"/>
      <c r="Y86" s="106"/>
      <c r="Z86" s="106"/>
      <c r="AA86" s="106"/>
      <c r="AB86" s="64"/>
      <c r="AC86" s="106" t="s">
        <v>90</v>
      </c>
      <c r="AD86" s="106"/>
      <c r="AE86" s="106"/>
      <c r="AF86" s="106"/>
      <c r="AG86" s="106"/>
      <c r="AH86" s="64"/>
      <c r="AI86" s="106" t="s">
        <v>91</v>
      </c>
      <c r="AJ86" s="106"/>
      <c r="AK86" s="106"/>
      <c r="AL86" s="64"/>
      <c r="AM86" s="102">
        <v>14858000</v>
      </c>
      <c r="AN86" s="102"/>
      <c r="AO86" s="102"/>
      <c r="AP86" s="64"/>
      <c r="AQ86" s="102">
        <v>700</v>
      </c>
      <c r="AR86" s="102"/>
      <c r="AS86" s="64"/>
      <c r="AT86" s="29" t="s">
        <v>109</v>
      </c>
    </row>
    <row r="87" spans="1:47" ht="21.75" customHeight="1" x14ac:dyDescent="0.4">
      <c r="A87" s="29" t="s">
        <v>170</v>
      </c>
      <c r="B87" s="64"/>
      <c r="C87" s="29" t="s">
        <v>89</v>
      </c>
      <c r="D87" s="64"/>
      <c r="E87" s="29" t="s">
        <v>90</v>
      </c>
      <c r="F87" s="64"/>
      <c r="G87" s="106" t="s">
        <v>91</v>
      </c>
      <c r="H87" s="106"/>
      <c r="I87" s="106"/>
      <c r="J87" s="64"/>
      <c r="K87" s="14">
        <v>4023000</v>
      </c>
      <c r="L87" s="14"/>
      <c r="M87" s="102">
        <v>2600</v>
      </c>
      <c r="N87" s="102"/>
      <c r="O87" s="102"/>
      <c r="P87" s="64"/>
      <c r="Q87" s="106" t="s">
        <v>109</v>
      </c>
      <c r="R87" s="106"/>
      <c r="S87" s="106"/>
      <c r="T87" s="106"/>
      <c r="U87" s="106"/>
      <c r="V87" s="64"/>
      <c r="W87" s="106" t="s">
        <v>89</v>
      </c>
      <c r="X87" s="106"/>
      <c r="Y87" s="106"/>
      <c r="Z87" s="106"/>
      <c r="AA87" s="106"/>
      <c r="AB87" s="64"/>
      <c r="AC87" s="106" t="s">
        <v>90</v>
      </c>
      <c r="AD87" s="106"/>
      <c r="AE87" s="106"/>
      <c r="AF87" s="106"/>
      <c r="AG87" s="106"/>
      <c r="AH87" s="64"/>
      <c r="AI87" s="106" t="s">
        <v>91</v>
      </c>
      <c r="AJ87" s="106"/>
      <c r="AK87" s="106"/>
      <c r="AL87" s="64"/>
      <c r="AM87" s="102">
        <v>4023000</v>
      </c>
      <c r="AN87" s="102"/>
      <c r="AO87" s="102"/>
      <c r="AP87" s="64"/>
      <c r="AQ87" s="102">
        <v>2600</v>
      </c>
      <c r="AR87" s="102"/>
      <c r="AS87" s="64"/>
      <c r="AT87" s="29" t="s">
        <v>109</v>
      </c>
    </row>
    <row r="88" spans="1:47" ht="21.75" customHeight="1" x14ac:dyDescent="0.4">
      <c r="A88" s="29" t="s">
        <v>171</v>
      </c>
      <c r="B88" s="64"/>
      <c r="C88" s="29" t="s">
        <v>89</v>
      </c>
      <c r="D88" s="64"/>
      <c r="E88" s="29" t="s">
        <v>90</v>
      </c>
      <c r="F88" s="64"/>
      <c r="G88" s="106" t="s">
        <v>91</v>
      </c>
      <c r="H88" s="106"/>
      <c r="I88" s="106"/>
      <c r="J88" s="64"/>
      <c r="K88" s="14">
        <v>7015000</v>
      </c>
      <c r="L88" s="14"/>
      <c r="M88" s="102">
        <v>850</v>
      </c>
      <c r="N88" s="102"/>
      <c r="O88" s="102"/>
      <c r="P88" s="64"/>
      <c r="Q88" s="106" t="s">
        <v>144</v>
      </c>
      <c r="R88" s="106"/>
      <c r="S88" s="106"/>
      <c r="T88" s="106"/>
      <c r="U88" s="106"/>
      <c r="V88" s="64"/>
      <c r="W88" s="106" t="s">
        <v>89</v>
      </c>
      <c r="X88" s="106"/>
      <c r="Y88" s="106"/>
      <c r="Z88" s="106"/>
      <c r="AA88" s="106"/>
      <c r="AB88" s="64"/>
      <c r="AC88" s="106" t="s">
        <v>90</v>
      </c>
      <c r="AD88" s="106"/>
      <c r="AE88" s="106"/>
      <c r="AF88" s="106"/>
      <c r="AG88" s="106"/>
      <c r="AH88" s="64"/>
      <c r="AI88" s="106" t="s">
        <v>91</v>
      </c>
      <c r="AJ88" s="106"/>
      <c r="AK88" s="106"/>
      <c r="AL88" s="64"/>
      <c r="AM88" s="102">
        <v>7015000</v>
      </c>
      <c r="AN88" s="102"/>
      <c r="AO88" s="102"/>
      <c r="AP88" s="64"/>
      <c r="AQ88" s="102">
        <v>850</v>
      </c>
      <c r="AR88" s="102"/>
      <c r="AS88" s="64"/>
      <c r="AT88" s="29" t="s">
        <v>144</v>
      </c>
    </row>
    <row r="89" spans="1:47" ht="21.75" customHeight="1" x14ac:dyDescent="0.4">
      <c r="A89" s="29" t="s">
        <v>172</v>
      </c>
      <c r="B89" s="64"/>
      <c r="C89" s="29" t="s">
        <v>89</v>
      </c>
      <c r="D89" s="64"/>
      <c r="E89" s="29" t="s">
        <v>90</v>
      </c>
      <c r="F89" s="64"/>
      <c r="G89" s="106" t="s">
        <v>91</v>
      </c>
      <c r="H89" s="106"/>
      <c r="I89" s="106"/>
      <c r="J89" s="64"/>
      <c r="K89" s="14">
        <v>8020000</v>
      </c>
      <c r="L89" s="14"/>
      <c r="M89" s="102">
        <v>750</v>
      </c>
      <c r="N89" s="102"/>
      <c r="O89" s="102"/>
      <c r="P89" s="64"/>
      <c r="Q89" s="106" t="s">
        <v>112</v>
      </c>
      <c r="R89" s="106"/>
      <c r="S89" s="106"/>
      <c r="T89" s="106"/>
      <c r="U89" s="106"/>
      <c r="V89" s="64"/>
      <c r="W89" s="106" t="s">
        <v>89</v>
      </c>
      <c r="X89" s="106"/>
      <c r="Y89" s="106"/>
      <c r="Z89" s="106"/>
      <c r="AA89" s="106"/>
      <c r="AB89" s="64"/>
      <c r="AC89" s="106" t="s">
        <v>91</v>
      </c>
      <c r="AD89" s="106"/>
      <c r="AE89" s="106"/>
      <c r="AF89" s="106"/>
      <c r="AG89" s="106"/>
      <c r="AH89" s="64"/>
      <c r="AI89" s="106" t="s">
        <v>91</v>
      </c>
      <c r="AJ89" s="106"/>
      <c r="AK89" s="106"/>
      <c r="AL89" s="64"/>
      <c r="AM89" s="102">
        <v>0</v>
      </c>
      <c r="AN89" s="102"/>
      <c r="AO89" s="102"/>
      <c r="AP89" s="64"/>
      <c r="AQ89" s="102">
        <v>0</v>
      </c>
      <c r="AR89" s="102"/>
      <c r="AS89" s="64"/>
      <c r="AT89" s="29" t="s">
        <v>91</v>
      </c>
    </row>
    <row r="90" spans="1:47" ht="21.75" customHeight="1" x14ac:dyDescent="0.4">
      <c r="A90" s="29" t="s">
        <v>173</v>
      </c>
      <c r="B90" s="64"/>
      <c r="C90" s="29" t="s">
        <v>89</v>
      </c>
      <c r="D90" s="64"/>
      <c r="E90" s="29" t="s">
        <v>90</v>
      </c>
      <c r="F90" s="64"/>
      <c r="G90" s="106" t="s">
        <v>91</v>
      </c>
      <c r="H90" s="106"/>
      <c r="I90" s="106"/>
      <c r="J90" s="64"/>
      <c r="K90" s="14">
        <v>16308000</v>
      </c>
      <c r="L90" s="14"/>
      <c r="M90" s="102">
        <v>2200</v>
      </c>
      <c r="N90" s="102"/>
      <c r="O90" s="102"/>
      <c r="P90" s="64"/>
      <c r="Q90" s="106" t="s">
        <v>109</v>
      </c>
      <c r="R90" s="106"/>
      <c r="S90" s="106"/>
      <c r="T90" s="106"/>
      <c r="U90" s="106"/>
      <c r="V90" s="64"/>
      <c r="W90" s="106" t="s">
        <v>89</v>
      </c>
      <c r="X90" s="106"/>
      <c r="Y90" s="106"/>
      <c r="Z90" s="106"/>
      <c r="AA90" s="106"/>
      <c r="AB90" s="64"/>
      <c r="AC90" s="106" t="s">
        <v>90</v>
      </c>
      <c r="AD90" s="106"/>
      <c r="AE90" s="106"/>
      <c r="AF90" s="106"/>
      <c r="AG90" s="106"/>
      <c r="AH90" s="64"/>
      <c r="AI90" s="106" t="s">
        <v>91</v>
      </c>
      <c r="AJ90" s="106"/>
      <c r="AK90" s="106"/>
      <c r="AL90" s="64"/>
      <c r="AM90" s="102">
        <v>16308000</v>
      </c>
      <c r="AN90" s="102"/>
      <c r="AO90" s="102"/>
      <c r="AP90" s="64"/>
      <c r="AQ90" s="102">
        <v>2200</v>
      </c>
      <c r="AR90" s="102"/>
      <c r="AS90" s="64"/>
      <c r="AT90" s="29" t="s">
        <v>109</v>
      </c>
    </row>
    <row r="91" spans="1:47" ht="21.75" customHeight="1" x14ac:dyDescent="0.4">
      <c r="A91" s="29" t="s">
        <v>174</v>
      </c>
      <c r="B91" s="64"/>
      <c r="C91" s="29" t="s">
        <v>124</v>
      </c>
      <c r="D91" s="64"/>
      <c r="E91" s="29" t="s">
        <v>90</v>
      </c>
      <c r="F91" s="64"/>
      <c r="G91" s="106" t="s">
        <v>91</v>
      </c>
      <c r="H91" s="106"/>
      <c r="I91" s="106"/>
      <c r="J91" s="64"/>
      <c r="K91" s="14">
        <v>5656000</v>
      </c>
      <c r="L91" s="14"/>
      <c r="M91" s="102">
        <v>2800</v>
      </c>
      <c r="N91" s="102"/>
      <c r="O91" s="102"/>
      <c r="P91" s="64"/>
      <c r="Q91" s="106" t="s">
        <v>102</v>
      </c>
      <c r="R91" s="106"/>
      <c r="S91" s="106"/>
      <c r="T91" s="106"/>
      <c r="U91" s="106"/>
      <c r="V91" s="64"/>
      <c r="W91" s="106" t="s">
        <v>124</v>
      </c>
      <c r="X91" s="106"/>
      <c r="Y91" s="106"/>
      <c r="Z91" s="106"/>
      <c r="AA91" s="106"/>
      <c r="AB91" s="64"/>
      <c r="AC91" s="106" t="s">
        <v>91</v>
      </c>
      <c r="AD91" s="106"/>
      <c r="AE91" s="106"/>
      <c r="AF91" s="106"/>
      <c r="AG91" s="106"/>
      <c r="AH91" s="64"/>
      <c r="AI91" s="106" t="s">
        <v>91</v>
      </c>
      <c r="AJ91" s="106"/>
      <c r="AK91" s="106"/>
      <c r="AL91" s="64"/>
      <c r="AM91" s="102">
        <v>0</v>
      </c>
      <c r="AN91" s="102"/>
      <c r="AO91" s="102"/>
      <c r="AP91" s="64"/>
      <c r="AQ91" s="102">
        <v>0</v>
      </c>
      <c r="AR91" s="102"/>
      <c r="AS91" s="64"/>
      <c r="AT91" s="29" t="s">
        <v>91</v>
      </c>
    </row>
    <row r="92" spans="1:47" ht="21.75" customHeight="1" x14ac:dyDescent="0.4">
      <c r="A92" s="29" t="s">
        <v>175</v>
      </c>
      <c r="B92" s="64"/>
      <c r="C92" s="29" t="s">
        <v>89</v>
      </c>
      <c r="D92" s="64"/>
      <c r="E92" s="29" t="s">
        <v>90</v>
      </c>
      <c r="F92" s="64"/>
      <c r="G92" s="106" t="s">
        <v>91</v>
      </c>
      <c r="H92" s="106"/>
      <c r="I92" s="106"/>
      <c r="J92" s="64"/>
      <c r="K92" s="14">
        <v>46649000</v>
      </c>
      <c r="L92" s="14"/>
      <c r="M92" s="102">
        <v>1150</v>
      </c>
      <c r="N92" s="102"/>
      <c r="O92" s="102"/>
      <c r="P92" s="64"/>
      <c r="Q92" s="106" t="s">
        <v>112</v>
      </c>
      <c r="R92" s="106"/>
      <c r="S92" s="106"/>
      <c r="T92" s="106"/>
      <c r="U92" s="106"/>
      <c r="V92" s="64"/>
      <c r="W92" s="106" t="s">
        <v>89</v>
      </c>
      <c r="X92" s="106"/>
      <c r="Y92" s="106"/>
      <c r="Z92" s="106"/>
      <c r="AA92" s="106"/>
      <c r="AB92" s="64"/>
      <c r="AC92" s="106" t="s">
        <v>91</v>
      </c>
      <c r="AD92" s="106"/>
      <c r="AE92" s="106"/>
      <c r="AF92" s="106"/>
      <c r="AG92" s="106"/>
      <c r="AH92" s="64"/>
      <c r="AI92" s="106" t="s">
        <v>91</v>
      </c>
      <c r="AJ92" s="106"/>
      <c r="AK92" s="106"/>
      <c r="AL92" s="64"/>
      <c r="AM92" s="102">
        <v>0</v>
      </c>
      <c r="AN92" s="102"/>
      <c r="AO92" s="102"/>
      <c r="AP92" s="64"/>
      <c r="AQ92" s="102">
        <v>0</v>
      </c>
      <c r="AR92" s="102"/>
      <c r="AS92" s="64"/>
      <c r="AT92" s="29" t="s">
        <v>91</v>
      </c>
    </row>
    <row r="93" spans="1:47" ht="21.75" customHeight="1" x14ac:dyDescent="0.4">
      <c r="A93" s="29" t="s">
        <v>176</v>
      </c>
      <c r="B93" s="64"/>
      <c r="C93" s="29" t="s">
        <v>89</v>
      </c>
      <c r="D93" s="64"/>
      <c r="E93" s="29" t="s">
        <v>90</v>
      </c>
      <c r="F93" s="64"/>
      <c r="G93" s="106" t="s">
        <v>91</v>
      </c>
      <c r="H93" s="106"/>
      <c r="I93" s="106"/>
      <c r="J93" s="64"/>
      <c r="K93" s="14">
        <v>18333000</v>
      </c>
      <c r="L93" s="14"/>
      <c r="M93" s="102">
        <v>3500</v>
      </c>
      <c r="N93" s="102"/>
      <c r="O93" s="102"/>
      <c r="P93" s="64"/>
      <c r="Q93" s="106" t="s">
        <v>102</v>
      </c>
      <c r="R93" s="106"/>
      <c r="S93" s="106"/>
      <c r="T93" s="106"/>
      <c r="U93" s="106"/>
      <c r="V93" s="64"/>
      <c r="W93" s="106" t="s">
        <v>89</v>
      </c>
      <c r="X93" s="106"/>
      <c r="Y93" s="106"/>
      <c r="Z93" s="106"/>
      <c r="AA93" s="106"/>
      <c r="AB93" s="64"/>
      <c r="AC93" s="106" t="s">
        <v>91</v>
      </c>
      <c r="AD93" s="106"/>
      <c r="AE93" s="106"/>
      <c r="AF93" s="106"/>
      <c r="AG93" s="106"/>
      <c r="AH93" s="64"/>
      <c r="AI93" s="106" t="s">
        <v>91</v>
      </c>
      <c r="AJ93" s="106"/>
      <c r="AK93" s="106"/>
      <c r="AL93" s="64"/>
      <c r="AM93" s="102">
        <v>0</v>
      </c>
      <c r="AN93" s="102"/>
      <c r="AO93" s="102"/>
      <c r="AP93" s="64"/>
      <c r="AQ93" s="102">
        <v>0</v>
      </c>
      <c r="AR93" s="102"/>
      <c r="AS93" s="64"/>
      <c r="AT93" s="29" t="s">
        <v>91</v>
      </c>
    </row>
    <row r="94" spans="1:47" ht="21.75" customHeight="1" x14ac:dyDescent="0.4">
      <c r="A94" s="29" t="s">
        <v>177</v>
      </c>
      <c r="B94" s="64"/>
      <c r="C94" s="29" t="s">
        <v>89</v>
      </c>
      <c r="D94" s="64"/>
      <c r="E94" s="29" t="s">
        <v>90</v>
      </c>
      <c r="F94" s="64"/>
      <c r="G94" s="106" t="s">
        <v>91</v>
      </c>
      <c r="H94" s="106"/>
      <c r="I94" s="106"/>
      <c r="J94" s="64"/>
      <c r="K94" s="14">
        <v>64822000</v>
      </c>
      <c r="L94" s="14"/>
      <c r="M94" s="102">
        <v>400</v>
      </c>
      <c r="N94" s="102"/>
      <c r="O94" s="102"/>
      <c r="P94" s="64"/>
      <c r="Q94" s="106" t="s">
        <v>109</v>
      </c>
      <c r="R94" s="106"/>
      <c r="S94" s="106"/>
      <c r="T94" s="106"/>
      <c r="U94" s="106"/>
      <c r="V94" s="64"/>
      <c r="W94" s="106" t="s">
        <v>89</v>
      </c>
      <c r="X94" s="106"/>
      <c r="Y94" s="106"/>
      <c r="Z94" s="106"/>
      <c r="AA94" s="106"/>
      <c r="AB94" s="64"/>
      <c r="AC94" s="106" t="s">
        <v>90</v>
      </c>
      <c r="AD94" s="106"/>
      <c r="AE94" s="106"/>
      <c r="AF94" s="106"/>
      <c r="AG94" s="106"/>
      <c r="AH94" s="64"/>
      <c r="AI94" s="106" t="s">
        <v>91</v>
      </c>
      <c r="AJ94" s="106"/>
      <c r="AK94" s="106"/>
      <c r="AL94" s="64"/>
      <c r="AM94" s="102">
        <v>64822000</v>
      </c>
      <c r="AN94" s="102"/>
      <c r="AO94" s="102"/>
      <c r="AP94" s="64"/>
      <c r="AQ94" s="102">
        <v>400</v>
      </c>
      <c r="AR94" s="102"/>
      <c r="AS94" s="64"/>
      <c r="AT94" s="29" t="s">
        <v>109</v>
      </c>
    </row>
    <row r="95" spans="1:47" ht="21.75" customHeight="1" x14ac:dyDescent="0.4">
      <c r="A95" s="29" t="s">
        <v>178</v>
      </c>
      <c r="B95" s="64"/>
      <c r="C95" s="29" t="s">
        <v>89</v>
      </c>
      <c r="D95" s="64"/>
      <c r="E95" s="29" t="s">
        <v>90</v>
      </c>
      <c r="F95" s="64"/>
      <c r="G95" s="106" t="s">
        <v>91</v>
      </c>
      <c r="H95" s="106"/>
      <c r="I95" s="106"/>
      <c r="J95" s="64"/>
      <c r="K95" s="14">
        <v>1523000</v>
      </c>
      <c r="L95" s="14"/>
      <c r="M95" s="102">
        <v>1150</v>
      </c>
      <c r="N95" s="102"/>
      <c r="O95" s="102"/>
      <c r="P95" s="64"/>
      <c r="Q95" s="106" t="s">
        <v>144</v>
      </c>
      <c r="R95" s="106"/>
      <c r="S95" s="106"/>
      <c r="T95" s="106"/>
      <c r="U95" s="106"/>
      <c r="V95" s="64"/>
      <c r="W95" s="106" t="s">
        <v>89</v>
      </c>
      <c r="X95" s="106"/>
      <c r="Y95" s="106"/>
      <c r="Z95" s="106"/>
      <c r="AA95" s="106"/>
      <c r="AB95" s="64"/>
      <c r="AC95" s="106" t="s">
        <v>90</v>
      </c>
      <c r="AD95" s="106"/>
      <c r="AE95" s="106"/>
      <c r="AF95" s="106"/>
      <c r="AG95" s="106"/>
      <c r="AH95" s="64"/>
      <c r="AI95" s="106" t="s">
        <v>91</v>
      </c>
      <c r="AJ95" s="106"/>
      <c r="AK95" s="106"/>
      <c r="AL95" s="64"/>
      <c r="AM95" s="102">
        <v>1523000</v>
      </c>
      <c r="AN95" s="102"/>
      <c r="AO95" s="102"/>
      <c r="AP95" s="64"/>
      <c r="AQ95" s="102">
        <v>1150</v>
      </c>
      <c r="AR95" s="102"/>
      <c r="AS95" s="64"/>
      <c r="AT95" s="29" t="s">
        <v>144</v>
      </c>
    </row>
    <row r="96" spans="1:47" ht="21.75" customHeight="1" x14ac:dyDescent="0.4">
      <c r="A96" s="29" t="s">
        <v>179</v>
      </c>
      <c r="B96" s="64"/>
      <c r="C96" s="29" t="s">
        <v>89</v>
      </c>
      <c r="D96" s="64"/>
      <c r="E96" s="29" t="s">
        <v>90</v>
      </c>
      <c r="F96" s="64"/>
      <c r="G96" s="106" t="s">
        <v>91</v>
      </c>
      <c r="H96" s="106"/>
      <c r="I96" s="106"/>
      <c r="J96" s="64"/>
      <c r="K96" s="14">
        <v>320000</v>
      </c>
      <c r="L96" s="14"/>
      <c r="M96" s="102">
        <v>3250</v>
      </c>
      <c r="N96" s="102"/>
      <c r="O96" s="102"/>
      <c r="P96" s="64"/>
      <c r="Q96" s="106" t="s">
        <v>98</v>
      </c>
      <c r="R96" s="106"/>
      <c r="S96" s="106"/>
      <c r="T96" s="106"/>
      <c r="U96" s="106"/>
      <c r="V96" s="64"/>
      <c r="W96" s="106" t="s">
        <v>89</v>
      </c>
      <c r="X96" s="106"/>
      <c r="Y96" s="106"/>
      <c r="Z96" s="106"/>
      <c r="AA96" s="106"/>
      <c r="AB96" s="64"/>
      <c r="AC96" s="106" t="s">
        <v>90</v>
      </c>
      <c r="AD96" s="106"/>
      <c r="AE96" s="106"/>
      <c r="AF96" s="106"/>
      <c r="AG96" s="106"/>
      <c r="AH96" s="64"/>
      <c r="AI96" s="106" t="s">
        <v>91</v>
      </c>
      <c r="AJ96" s="106"/>
      <c r="AK96" s="106"/>
      <c r="AL96" s="64"/>
      <c r="AM96" s="102">
        <v>6746000</v>
      </c>
      <c r="AN96" s="102"/>
      <c r="AO96" s="102"/>
      <c r="AP96" s="64"/>
      <c r="AQ96" s="102">
        <v>3250</v>
      </c>
      <c r="AR96" s="102"/>
      <c r="AS96" s="64"/>
      <c r="AT96" s="29" t="s">
        <v>98</v>
      </c>
    </row>
    <row r="97" spans="1:46" ht="21.75" customHeight="1" x14ac:dyDescent="0.4">
      <c r="A97" s="29" t="s">
        <v>180</v>
      </c>
      <c r="B97" s="64"/>
      <c r="C97" s="29" t="s">
        <v>89</v>
      </c>
      <c r="D97" s="64"/>
      <c r="E97" s="29" t="s">
        <v>90</v>
      </c>
      <c r="F97" s="64"/>
      <c r="G97" s="106" t="s">
        <v>91</v>
      </c>
      <c r="H97" s="106"/>
      <c r="I97" s="106"/>
      <c r="J97" s="64"/>
      <c r="K97" s="14">
        <v>15029000</v>
      </c>
      <c r="L97" s="14"/>
      <c r="M97" s="102">
        <v>200</v>
      </c>
      <c r="N97" s="102"/>
      <c r="O97" s="102"/>
      <c r="P97" s="64"/>
      <c r="Q97" s="106" t="s">
        <v>109</v>
      </c>
      <c r="R97" s="106"/>
      <c r="S97" s="106"/>
      <c r="T97" s="106"/>
      <c r="U97" s="106"/>
      <c r="V97" s="64"/>
      <c r="W97" s="106" t="s">
        <v>89</v>
      </c>
      <c r="X97" s="106"/>
      <c r="Y97" s="106"/>
      <c r="Z97" s="106"/>
      <c r="AA97" s="106"/>
      <c r="AB97" s="64"/>
      <c r="AC97" s="106" t="s">
        <v>90</v>
      </c>
      <c r="AD97" s="106"/>
      <c r="AE97" s="106"/>
      <c r="AF97" s="106"/>
      <c r="AG97" s="106"/>
      <c r="AH97" s="64"/>
      <c r="AI97" s="106" t="s">
        <v>91</v>
      </c>
      <c r="AJ97" s="106"/>
      <c r="AK97" s="106"/>
      <c r="AL97" s="64"/>
      <c r="AM97" s="102">
        <v>15029000</v>
      </c>
      <c r="AN97" s="102"/>
      <c r="AO97" s="102"/>
      <c r="AP97" s="64"/>
      <c r="AQ97" s="102">
        <v>200</v>
      </c>
      <c r="AR97" s="102"/>
      <c r="AS97" s="64"/>
      <c r="AT97" s="29" t="s">
        <v>109</v>
      </c>
    </row>
    <row r="98" spans="1:46" ht="21.75" customHeight="1" x14ac:dyDescent="0.4">
      <c r="A98" s="29" t="s">
        <v>181</v>
      </c>
      <c r="B98" s="64"/>
      <c r="C98" s="29" t="s">
        <v>89</v>
      </c>
      <c r="D98" s="64"/>
      <c r="E98" s="29" t="s">
        <v>90</v>
      </c>
      <c r="F98" s="64"/>
      <c r="G98" s="106" t="s">
        <v>91</v>
      </c>
      <c r="H98" s="106"/>
      <c r="I98" s="106"/>
      <c r="J98" s="64"/>
      <c r="K98" s="14">
        <v>1000000</v>
      </c>
      <c r="L98" s="14"/>
      <c r="M98" s="102">
        <v>2400</v>
      </c>
      <c r="N98" s="102"/>
      <c r="O98" s="102"/>
      <c r="P98" s="64"/>
      <c r="Q98" s="106" t="s">
        <v>109</v>
      </c>
      <c r="R98" s="106"/>
      <c r="S98" s="106"/>
      <c r="T98" s="106"/>
      <c r="U98" s="106"/>
      <c r="V98" s="64"/>
      <c r="W98" s="106" t="s">
        <v>89</v>
      </c>
      <c r="X98" s="106"/>
      <c r="Y98" s="106"/>
      <c r="Z98" s="106"/>
      <c r="AA98" s="106"/>
      <c r="AB98" s="64"/>
      <c r="AC98" s="106" t="s">
        <v>90</v>
      </c>
      <c r="AD98" s="106"/>
      <c r="AE98" s="106"/>
      <c r="AF98" s="106"/>
      <c r="AG98" s="106"/>
      <c r="AH98" s="64"/>
      <c r="AI98" s="106" t="s">
        <v>91</v>
      </c>
      <c r="AJ98" s="106"/>
      <c r="AK98" s="106"/>
      <c r="AL98" s="64"/>
      <c r="AM98" s="102">
        <v>1000000</v>
      </c>
      <c r="AN98" s="102"/>
      <c r="AO98" s="102"/>
      <c r="AP98" s="64"/>
      <c r="AQ98" s="102">
        <v>2400</v>
      </c>
      <c r="AR98" s="102"/>
      <c r="AS98" s="64"/>
      <c r="AT98" s="29" t="s">
        <v>109</v>
      </c>
    </row>
    <row r="99" spans="1:46" ht="21.75" customHeight="1" x14ac:dyDescent="0.4">
      <c r="A99" s="29" t="s">
        <v>182</v>
      </c>
      <c r="B99" s="64"/>
      <c r="C99" s="29" t="s">
        <v>89</v>
      </c>
      <c r="D99" s="64"/>
      <c r="E99" s="29" t="s">
        <v>90</v>
      </c>
      <c r="F99" s="64"/>
      <c r="G99" s="106" t="s">
        <v>91</v>
      </c>
      <c r="H99" s="106"/>
      <c r="I99" s="106"/>
      <c r="J99" s="64"/>
      <c r="K99" s="14">
        <v>214000</v>
      </c>
      <c r="L99" s="14"/>
      <c r="M99" s="102">
        <v>1550</v>
      </c>
      <c r="N99" s="102"/>
      <c r="O99" s="102"/>
      <c r="P99" s="64"/>
      <c r="Q99" s="106" t="s">
        <v>144</v>
      </c>
      <c r="R99" s="106"/>
      <c r="S99" s="106"/>
      <c r="T99" s="106"/>
      <c r="U99" s="106"/>
      <c r="V99" s="64"/>
      <c r="W99" s="106" t="s">
        <v>89</v>
      </c>
      <c r="X99" s="106"/>
      <c r="Y99" s="106"/>
      <c r="Z99" s="106"/>
      <c r="AA99" s="106"/>
      <c r="AB99" s="64"/>
      <c r="AC99" s="106" t="s">
        <v>90</v>
      </c>
      <c r="AD99" s="106"/>
      <c r="AE99" s="106"/>
      <c r="AF99" s="106"/>
      <c r="AG99" s="106"/>
      <c r="AH99" s="64"/>
      <c r="AI99" s="106" t="s">
        <v>91</v>
      </c>
      <c r="AJ99" s="106"/>
      <c r="AK99" s="106"/>
      <c r="AL99" s="64"/>
      <c r="AM99" s="102">
        <v>214000</v>
      </c>
      <c r="AN99" s="102"/>
      <c r="AO99" s="102"/>
      <c r="AP99" s="64"/>
      <c r="AQ99" s="102">
        <v>1550</v>
      </c>
      <c r="AR99" s="102"/>
      <c r="AS99" s="64"/>
      <c r="AT99" s="29" t="s">
        <v>144</v>
      </c>
    </row>
    <row r="100" spans="1:46" ht="21.75" customHeight="1" x14ac:dyDescent="0.4">
      <c r="A100" s="29" t="s">
        <v>183</v>
      </c>
      <c r="B100" s="64"/>
      <c r="C100" s="29" t="s">
        <v>89</v>
      </c>
      <c r="D100" s="64"/>
      <c r="E100" s="29" t="s">
        <v>90</v>
      </c>
      <c r="F100" s="64"/>
      <c r="G100" s="106" t="s">
        <v>91</v>
      </c>
      <c r="H100" s="106"/>
      <c r="I100" s="106"/>
      <c r="J100" s="64"/>
      <c r="K100" s="14">
        <v>976000</v>
      </c>
      <c r="L100" s="14"/>
      <c r="M100" s="102">
        <v>20000</v>
      </c>
      <c r="N100" s="102"/>
      <c r="O100" s="102"/>
      <c r="P100" s="64"/>
      <c r="Q100" s="106" t="s">
        <v>184</v>
      </c>
      <c r="R100" s="106"/>
      <c r="S100" s="106"/>
      <c r="T100" s="106"/>
      <c r="U100" s="106"/>
      <c r="V100" s="64"/>
      <c r="W100" s="106" t="s">
        <v>89</v>
      </c>
      <c r="X100" s="106"/>
      <c r="Y100" s="106"/>
      <c r="Z100" s="106"/>
      <c r="AA100" s="106"/>
      <c r="AB100" s="64"/>
      <c r="AC100" s="106" t="s">
        <v>91</v>
      </c>
      <c r="AD100" s="106"/>
      <c r="AE100" s="106"/>
      <c r="AF100" s="106"/>
      <c r="AG100" s="106"/>
      <c r="AH100" s="64"/>
      <c r="AI100" s="106" t="s">
        <v>91</v>
      </c>
      <c r="AJ100" s="106"/>
      <c r="AK100" s="106"/>
      <c r="AL100" s="64"/>
      <c r="AM100" s="102">
        <v>0</v>
      </c>
      <c r="AN100" s="102"/>
      <c r="AO100" s="102"/>
      <c r="AP100" s="64"/>
      <c r="AQ100" s="102">
        <v>0</v>
      </c>
      <c r="AR100" s="102"/>
      <c r="AS100" s="64"/>
      <c r="AT100" s="29" t="s">
        <v>91</v>
      </c>
    </row>
    <row r="101" spans="1:46" ht="21.75" customHeight="1" x14ac:dyDescent="0.4">
      <c r="A101" s="29" t="s">
        <v>185</v>
      </c>
      <c r="B101" s="64"/>
      <c r="C101" s="29" t="s">
        <v>89</v>
      </c>
      <c r="D101" s="64"/>
      <c r="E101" s="29" t="s">
        <v>90</v>
      </c>
      <c r="F101" s="64"/>
      <c r="G101" s="106" t="s">
        <v>91</v>
      </c>
      <c r="H101" s="106"/>
      <c r="I101" s="106"/>
      <c r="J101" s="64"/>
      <c r="K101" s="14">
        <v>21481000</v>
      </c>
      <c r="L101" s="14"/>
      <c r="M101" s="102">
        <v>2600</v>
      </c>
      <c r="N101" s="102"/>
      <c r="O101" s="102"/>
      <c r="P101" s="64"/>
      <c r="Q101" s="106" t="s">
        <v>121</v>
      </c>
      <c r="R101" s="106"/>
      <c r="S101" s="106"/>
      <c r="T101" s="106"/>
      <c r="U101" s="106"/>
      <c r="V101" s="64"/>
      <c r="W101" s="106" t="s">
        <v>89</v>
      </c>
      <c r="X101" s="106"/>
      <c r="Y101" s="106"/>
      <c r="Z101" s="106"/>
      <c r="AA101" s="106"/>
      <c r="AB101" s="64"/>
      <c r="AC101" s="106" t="s">
        <v>90</v>
      </c>
      <c r="AD101" s="106"/>
      <c r="AE101" s="106"/>
      <c r="AF101" s="106"/>
      <c r="AG101" s="106"/>
      <c r="AH101" s="64"/>
      <c r="AI101" s="106" t="s">
        <v>91</v>
      </c>
      <c r="AJ101" s="106"/>
      <c r="AK101" s="106"/>
      <c r="AL101" s="64"/>
      <c r="AM101" s="102">
        <v>21481000</v>
      </c>
      <c r="AN101" s="102"/>
      <c r="AO101" s="102"/>
      <c r="AP101" s="64"/>
      <c r="AQ101" s="102">
        <v>2600</v>
      </c>
      <c r="AR101" s="102"/>
      <c r="AS101" s="64"/>
      <c r="AT101" s="29" t="s">
        <v>121</v>
      </c>
    </row>
    <row r="102" spans="1:46" ht="21.75" customHeight="1" x14ac:dyDescent="0.4">
      <c r="A102" s="29" t="s">
        <v>186</v>
      </c>
      <c r="B102" s="64"/>
      <c r="C102" s="29" t="s">
        <v>89</v>
      </c>
      <c r="D102" s="64"/>
      <c r="E102" s="29" t="s">
        <v>90</v>
      </c>
      <c r="F102" s="64"/>
      <c r="G102" s="106" t="s">
        <v>91</v>
      </c>
      <c r="H102" s="106"/>
      <c r="I102" s="106"/>
      <c r="J102" s="64"/>
      <c r="K102" s="14">
        <v>12040000</v>
      </c>
      <c r="L102" s="14"/>
      <c r="M102" s="102">
        <v>300</v>
      </c>
      <c r="N102" s="102"/>
      <c r="O102" s="102"/>
      <c r="P102" s="64"/>
      <c r="Q102" s="106" t="s">
        <v>109</v>
      </c>
      <c r="R102" s="106"/>
      <c r="S102" s="106"/>
      <c r="T102" s="106"/>
      <c r="U102" s="106"/>
      <c r="V102" s="64"/>
      <c r="W102" s="106" t="s">
        <v>89</v>
      </c>
      <c r="X102" s="106"/>
      <c r="Y102" s="106"/>
      <c r="Z102" s="106"/>
      <c r="AA102" s="106"/>
      <c r="AB102" s="64"/>
      <c r="AC102" s="106" t="s">
        <v>90</v>
      </c>
      <c r="AD102" s="106"/>
      <c r="AE102" s="106"/>
      <c r="AF102" s="106"/>
      <c r="AG102" s="106"/>
      <c r="AH102" s="64"/>
      <c r="AI102" s="106" t="s">
        <v>91</v>
      </c>
      <c r="AJ102" s="106"/>
      <c r="AK102" s="106"/>
      <c r="AL102" s="64"/>
      <c r="AM102" s="102">
        <v>12040000</v>
      </c>
      <c r="AN102" s="102"/>
      <c r="AO102" s="102"/>
      <c r="AP102" s="64"/>
      <c r="AQ102" s="102">
        <v>300</v>
      </c>
      <c r="AR102" s="102"/>
      <c r="AS102" s="64"/>
      <c r="AT102" s="29" t="s">
        <v>109</v>
      </c>
    </row>
    <row r="103" spans="1:46" ht="21.75" customHeight="1" x14ac:dyDescent="0.4">
      <c r="A103" s="29" t="s">
        <v>187</v>
      </c>
      <c r="B103" s="64"/>
      <c r="C103" s="29" t="s">
        <v>89</v>
      </c>
      <c r="D103" s="64"/>
      <c r="E103" s="29" t="s">
        <v>90</v>
      </c>
      <c r="F103" s="64"/>
      <c r="G103" s="106" t="s">
        <v>91</v>
      </c>
      <c r="H103" s="106"/>
      <c r="I103" s="106"/>
      <c r="J103" s="64"/>
      <c r="K103" s="14">
        <v>14793000</v>
      </c>
      <c r="L103" s="14"/>
      <c r="M103" s="102">
        <v>1000</v>
      </c>
      <c r="N103" s="102"/>
      <c r="O103" s="102"/>
      <c r="P103" s="64"/>
      <c r="Q103" s="106" t="s">
        <v>109</v>
      </c>
      <c r="R103" s="106"/>
      <c r="S103" s="106"/>
      <c r="T103" s="106"/>
      <c r="U103" s="106"/>
      <c r="V103" s="64"/>
      <c r="W103" s="106" t="s">
        <v>89</v>
      </c>
      <c r="X103" s="106"/>
      <c r="Y103" s="106"/>
      <c r="Z103" s="106"/>
      <c r="AA103" s="106"/>
      <c r="AB103" s="64"/>
      <c r="AC103" s="106" t="s">
        <v>91</v>
      </c>
      <c r="AD103" s="106"/>
      <c r="AE103" s="106"/>
      <c r="AF103" s="106"/>
      <c r="AG103" s="106"/>
      <c r="AH103" s="64"/>
      <c r="AI103" s="106" t="s">
        <v>91</v>
      </c>
      <c r="AJ103" s="106"/>
      <c r="AK103" s="106"/>
      <c r="AL103" s="64"/>
      <c r="AM103" s="102">
        <v>0</v>
      </c>
      <c r="AN103" s="102"/>
      <c r="AO103" s="102"/>
      <c r="AP103" s="64"/>
      <c r="AQ103" s="102">
        <v>0</v>
      </c>
      <c r="AR103" s="102"/>
      <c r="AS103" s="64"/>
      <c r="AT103" s="29" t="s">
        <v>91</v>
      </c>
    </row>
    <row r="104" spans="1:46" ht="21.75" customHeight="1" x14ac:dyDescent="0.4">
      <c r="A104" s="29" t="s">
        <v>188</v>
      </c>
      <c r="B104" s="64"/>
      <c r="C104" s="29" t="s">
        <v>89</v>
      </c>
      <c r="D104" s="64"/>
      <c r="E104" s="29" t="s">
        <v>90</v>
      </c>
      <c r="F104" s="64"/>
      <c r="G104" s="106" t="s">
        <v>91</v>
      </c>
      <c r="H104" s="106"/>
      <c r="I104" s="106"/>
      <c r="J104" s="64"/>
      <c r="K104" s="14">
        <v>1978000</v>
      </c>
      <c r="L104" s="14"/>
      <c r="M104" s="102">
        <v>3750</v>
      </c>
      <c r="N104" s="102"/>
      <c r="O104" s="102"/>
      <c r="P104" s="64"/>
      <c r="Q104" s="106" t="s">
        <v>98</v>
      </c>
      <c r="R104" s="106"/>
      <c r="S104" s="106"/>
      <c r="T104" s="106"/>
      <c r="U104" s="106"/>
      <c r="V104" s="64"/>
      <c r="W104" s="106" t="s">
        <v>89</v>
      </c>
      <c r="X104" s="106"/>
      <c r="Y104" s="106"/>
      <c r="Z104" s="106"/>
      <c r="AA104" s="106"/>
      <c r="AB104" s="64"/>
      <c r="AC104" s="106" t="s">
        <v>90</v>
      </c>
      <c r="AD104" s="106"/>
      <c r="AE104" s="106"/>
      <c r="AF104" s="106"/>
      <c r="AG104" s="106"/>
      <c r="AH104" s="64"/>
      <c r="AI104" s="106" t="s">
        <v>91</v>
      </c>
      <c r="AJ104" s="106"/>
      <c r="AK104" s="106"/>
      <c r="AL104" s="64"/>
      <c r="AM104" s="102">
        <v>18378000</v>
      </c>
      <c r="AN104" s="102"/>
      <c r="AO104" s="102"/>
      <c r="AP104" s="64"/>
      <c r="AQ104" s="102">
        <v>3750</v>
      </c>
      <c r="AR104" s="102"/>
      <c r="AS104" s="64"/>
      <c r="AT104" s="29" t="s">
        <v>98</v>
      </c>
    </row>
    <row r="105" spans="1:46" ht="21.75" customHeight="1" x14ac:dyDescent="0.4">
      <c r="A105" s="29" t="s">
        <v>189</v>
      </c>
      <c r="B105" s="64"/>
      <c r="C105" s="29" t="s">
        <v>89</v>
      </c>
      <c r="D105" s="64"/>
      <c r="E105" s="29" t="s">
        <v>90</v>
      </c>
      <c r="F105" s="64"/>
      <c r="G105" s="106" t="s">
        <v>91</v>
      </c>
      <c r="H105" s="106"/>
      <c r="I105" s="106"/>
      <c r="J105" s="64"/>
      <c r="K105" s="14">
        <v>69743000</v>
      </c>
      <c r="L105" s="14"/>
      <c r="M105" s="102">
        <v>2600</v>
      </c>
      <c r="N105" s="102"/>
      <c r="O105" s="102"/>
      <c r="P105" s="64"/>
      <c r="Q105" s="106" t="s">
        <v>102</v>
      </c>
      <c r="R105" s="106"/>
      <c r="S105" s="106"/>
      <c r="T105" s="106"/>
      <c r="U105" s="106"/>
      <c r="V105" s="64"/>
      <c r="W105" s="106" t="s">
        <v>89</v>
      </c>
      <c r="X105" s="106"/>
      <c r="Y105" s="106"/>
      <c r="Z105" s="106"/>
      <c r="AA105" s="106"/>
      <c r="AB105" s="64"/>
      <c r="AC105" s="106" t="s">
        <v>91</v>
      </c>
      <c r="AD105" s="106"/>
      <c r="AE105" s="106"/>
      <c r="AF105" s="106"/>
      <c r="AG105" s="106"/>
      <c r="AH105" s="64"/>
      <c r="AI105" s="106" t="s">
        <v>91</v>
      </c>
      <c r="AJ105" s="106"/>
      <c r="AK105" s="106"/>
      <c r="AL105" s="64"/>
      <c r="AM105" s="102">
        <v>0</v>
      </c>
      <c r="AN105" s="102"/>
      <c r="AO105" s="102"/>
      <c r="AP105" s="64"/>
      <c r="AQ105" s="102">
        <v>0</v>
      </c>
      <c r="AR105" s="102"/>
      <c r="AS105" s="64"/>
      <c r="AT105" s="29" t="s">
        <v>91</v>
      </c>
    </row>
    <row r="106" spans="1:46" ht="21.75" customHeight="1" x14ac:dyDescent="0.4">
      <c r="A106" s="29" t="s">
        <v>190</v>
      </c>
      <c r="B106" s="64"/>
      <c r="C106" s="29" t="s">
        <v>89</v>
      </c>
      <c r="D106" s="64"/>
      <c r="E106" s="29" t="s">
        <v>90</v>
      </c>
      <c r="F106" s="64"/>
      <c r="G106" s="106" t="s">
        <v>91</v>
      </c>
      <c r="H106" s="106"/>
      <c r="I106" s="106"/>
      <c r="J106" s="64"/>
      <c r="K106" s="14">
        <v>2050000</v>
      </c>
      <c r="L106" s="14"/>
      <c r="M106" s="102">
        <v>1100</v>
      </c>
      <c r="N106" s="102"/>
      <c r="O106" s="102"/>
      <c r="P106" s="64"/>
      <c r="Q106" s="106" t="s">
        <v>92</v>
      </c>
      <c r="R106" s="106"/>
      <c r="S106" s="106"/>
      <c r="T106" s="106"/>
      <c r="U106" s="106"/>
      <c r="V106" s="64"/>
      <c r="W106" s="106" t="s">
        <v>89</v>
      </c>
      <c r="X106" s="106"/>
      <c r="Y106" s="106"/>
      <c r="Z106" s="106"/>
      <c r="AA106" s="106"/>
      <c r="AB106" s="64"/>
      <c r="AC106" s="106" t="s">
        <v>90</v>
      </c>
      <c r="AD106" s="106"/>
      <c r="AE106" s="106"/>
      <c r="AF106" s="106"/>
      <c r="AG106" s="106"/>
      <c r="AH106" s="64"/>
      <c r="AI106" s="106" t="s">
        <v>91</v>
      </c>
      <c r="AJ106" s="106"/>
      <c r="AK106" s="106"/>
      <c r="AL106" s="64"/>
      <c r="AM106" s="102">
        <v>2050000</v>
      </c>
      <c r="AN106" s="102"/>
      <c r="AO106" s="102"/>
      <c r="AP106" s="64"/>
      <c r="AQ106" s="102">
        <v>1100</v>
      </c>
      <c r="AR106" s="102"/>
      <c r="AS106" s="64"/>
      <c r="AT106" s="29" t="s">
        <v>92</v>
      </c>
    </row>
    <row r="107" spans="1:46" ht="21.75" customHeight="1" x14ac:dyDescent="0.4">
      <c r="A107" s="29" t="s">
        <v>191</v>
      </c>
      <c r="B107" s="64"/>
      <c r="C107" s="29" t="s">
        <v>89</v>
      </c>
      <c r="D107" s="64"/>
      <c r="E107" s="29" t="s">
        <v>90</v>
      </c>
      <c r="F107" s="64"/>
      <c r="G107" s="106" t="s">
        <v>91</v>
      </c>
      <c r="H107" s="106"/>
      <c r="I107" s="106"/>
      <c r="J107" s="64"/>
      <c r="K107" s="14">
        <v>43338000</v>
      </c>
      <c r="L107" s="14"/>
      <c r="M107" s="102">
        <v>2600</v>
      </c>
      <c r="N107" s="102"/>
      <c r="O107" s="102"/>
      <c r="P107" s="64"/>
      <c r="Q107" s="106" t="s">
        <v>107</v>
      </c>
      <c r="R107" s="106"/>
      <c r="S107" s="106"/>
      <c r="T107" s="106"/>
      <c r="U107" s="106"/>
      <c r="V107" s="64"/>
      <c r="W107" s="106" t="s">
        <v>89</v>
      </c>
      <c r="X107" s="106"/>
      <c r="Y107" s="106"/>
      <c r="Z107" s="106"/>
      <c r="AA107" s="106"/>
      <c r="AB107" s="64"/>
      <c r="AC107" s="106" t="s">
        <v>90</v>
      </c>
      <c r="AD107" s="106"/>
      <c r="AE107" s="106"/>
      <c r="AF107" s="106"/>
      <c r="AG107" s="106"/>
      <c r="AH107" s="64"/>
      <c r="AI107" s="106" t="s">
        <v>91</v>
      </c>
      <c r="AJ107" s="106"/>
      <c r="AK107" s="106"/>
      <c r="AL107" s="64"/>
      <c r="AM107" s="102">
        <v>157441512</v>
      </c>
      <c r="AN107" s="102"/>
      <c r="AO107" s="102"/>
      <c r="AP107" s="64"/>
      <c r="AQ107" s="102">
        <v>716</v>
      </c>
      <c r="AR107" s="102"/>
      <c r="AS107" s="64"/>
      <c r="AT107" s="29" t="s">
        <v>107</v>
      </c>
    </row>
    <row r="108" spans="1:46" ht="21.75" customHeight="1" x14ac:dyDescent="0.4">
      <c r="A108" s="29" t="s">
        <v>192</v>
      </c>
      <c r="B108" s="64"/>
      <c r="C108" s="29" t="s">
        <v>89</v>
      </c>
      <c r="D108" s="64"/>
      <c r="E108" s="29" t="s">
        <v>90</v>
      </c>
      <c r="F108" s="64"/>
      <c r="G108" s="106" t="s">
        <v>91</v>
      </c>
      <c r="H108" s="106"/>
      <c r="I108" s="106"/>
      <c r="J108" s="64"/>
      <c r="K108" s="14">
        <v>22801000</v>
      </c>
      <c r="L108" s="14"/>
      <c r="M108" s="102">
        <v>2200</v>
      </c>
      <c r="N108" s="102"/>
      <c r="O108" s="102"/>
      <c r="P108" s="64"/>
      <c r="Q108" s="106" t="s">
        <v>98</v>
      </c>
      <c r="R108" s="106"/>
      <c r="S108" s="106"/>
      <c r="T108" s="106"/>
      <c r="U108" s="106"/>
      <c r="V108" s="64"/>
      <c r="W108" s="106" t="s">
        <v>89</v>
      </c>
      <c r="X108" s="106"/>
      <c r="Y108" s="106"/>
      <c r="Z108" s="106"/>
      <c r="AA108" s="106"/>
      <c r="AB108" s="64"/>
      <c r="AC108" s="106" t="s">
        <v>90</v>
      </c>
      <c r="AD108" s="106"/>
      <c r="AE108" s="106"/>
      <c r="AF108" s="106"/>
      <c r="AG108" s="106"/>
      <c r="AH108" s="64"/>
      <c r="AI108" s="106" t="s">
        <v>91</v>
      </c>
      <c r="AJ108" s="106"/>
      <c r="AK108" s="106"/>
      <c r="AL108" s="64"/>
      <c r="AM108" s="102">
        <v>22801000</v>
      </c>
      <c r="AN108" s="102"/>
      <c r="AO108" s="102"/>
      <c r="AP108" s="64"/>
      <c r="AQ108" s="102">
        <v>2200</v>
      </c>
      <c r="AR108" s="102"/>
      <c r="AS108" s="64"/>
      <c r="AT108" s="29" t="s">
        <v>98</v>
      </c>
    </row>
    <row r="109" spans="1:46" ht="21.75" customHeight="1" x14ac:dyDescent="0.4">
      <c r="A109" s="29" t="s">
        <v>193</v>
      </c>
      <c r="B109" s="64"/>
      <c r="C109" s="29" t="s">
        <v>89</v>
      </c>
      <c r="D109" s="64"/>
      <c r="E109" s="29" t="s">
        <v>90</v>
      </c>
      <c r="F109" s="64"/>
      <c r="G109" s="106" t="s">
        <v>91</v>
      </c>
      <c r="H109" s="106"/>
      <c r="I109" s="106"/>
      <c r="J109" s="64"/>
      <c r="K109" s="14">
        <v>5107000</v>
      </c>
      <c r="L109" s="14"/>
      <c r="M109" s="102">
        <v>1350</v>
      </c>
      <c r="N109" s="102"/>
      <c r="O109" s="102"/>
      <c r="P109" s="64"/>
      <c r="Q109" s="106" t="s">
        <v>94</v>
      </c>
      <c r="R109" s="106"/>
      <c r="S109" s="106"/>
      <c r="T109" s="106"/>
      <c r="U109" s="106"/>
      <c r="V109" s="64"/>
      <c r="W109" s="106" t="s">
        <v>89</v>
      </c>
      <c r="X109" s="106"/>
      <c r="Y109" s="106"/>
      <c r="Z109" s="106"/>
      <c r="AA109" s="106"/>
      <c r="AB109" s="64"/>
      <c r="AC109" s="106" t="s">
        <v>90</v>
      </c>
      <c r="AD109" s="106"/>
      <c r="AE109" s="106"/>
      <c r="AF109" s="106"/>
      <c r="AG109" s="106"/>
      <c r="AH109" s="64"/>
      <c r="AI109" s="106" t="s">
        <v>91</v>
      </c>
      <c r="AJ109" s="106"/>
      <c r="AK109" s="106"/>
      <c r="AL109" s="64"/>
      <c r="AM109" s="102">
        <v>66116000</v>
      </c>
      <c r="AN109" s="102"/>
      <c r="AO109" s="102"/>
      <c r="AP109" s="64"/>
      <c r="AQ109" s="102">
        <v>1350</v>
      </c>
      <c r="AR109" s="102"/>
      <c r="AS109" s="64"/>
      <c r="AT109" s="29" t="s">
        <v>94</v>
      </c>
    </row>
    <row r="110" spans="1:46" ht="21.75" customHeight="1" x14ac:dyDescent="0.4">
      <c r="A110" s="29" t="s">
        <v>194</v>
      </c>
      <c r="B110" s="64"/>
      <c r="C110" s="29" t="s">
        <v>89</v>
      </c>
      <c r="D110" s="64"/>
      <c r="E110" s="29" t="s">
        <v>90</v>
      </c>
      <c r="F110" s="64"/>
      <c r="G110" s="106" t="s">
        <v>91</v>
      </c>
      <c r="H110" s="106"/>
      <c r="I110" s="106"/>
      <c r="J110" s="64"/>
      <c r="K110" s="14">
        <v>200000</v>
      </c>
      <c r="L110" s="14"/>
      <c r="M110" s="102">
        <v>900</v>
      </c>
      <c r="N110" s="102"/>
      <c r="O110" s="102"/>
      <c r="P110" s="64"/>
      <c r="Q110" s="106" t="s">
        <v>92</v>
      </c>
      <c r="R110" s="106"/>
      <c r="S110" s="106"/>
      <c r="T110" s="106"/>
      <c r="U110" s="106"/>
      <c r="V110" s="64"/>
      <c r="W110" s="106" t="s">
        <v>89</v>
      </c>
      <c r="X110" s="106"/>
      <c r="Y110" s="106"/>
      <c r="Z110" s="106"/>
      <c r="AA110" s="106"/>
      <c r="AB110" s="64"/>
      <c r="AC110" s="106" t="s">
        <v>90</v>
      </c>
      <c r="AD110" s="106"/>
      <c r="AE110" s="106"/>
      <c r="AF110" s="106"/>
      <c r="AG110" s="106"/>
      <c r="AH110" s="64"/>
      <c r="AI110" s="106" t="s">
        <v>91</v>
      </c>
      <c r="AJ110" s="106"/>
      <c r="AK110" s="106"/>
      <c r="AL110" s="64"/>
      <c r="AM110" s="102">
        <v>200000</v>
      </c>
      <c r="AN110" s="102"/>
      <c r="AO110" s="102"/>
      <c r="AP110" s="64"/>
      <c r="AQ110" s="102">
        <v>900</v>
      </c>
      <c r="AR110" s="102"/>
      <c r="AS110" s="64"/>
      <c r="AT110" s="29" t="s">
        <v>92</v>
      </c>
    </row>
    <row r="111" spans="1:46" ht="21.75" customHeight="1" x14ac:dyDescent="0.4">
      <c r="A111" s="29" t="s">
        <v>195</v>
      </c>
      <c r="B111" s="64"/>
      <c r="C111" s="29" t="s">
        <v>89</v>
      </c>
      <c r="D111" s="64"/>
      <c r="E111" s="29" t="s">
        <v>90</v>
      </c>
      <c r="F111" s="64"/>
      <c r="G111" s="106" t="s">
        <v>91</v>
      </c>
      <c r="H111" s="106"/>
      <c r="I111" s="106"/>
      <c r="J111" s="64"/>
      <c r="K111" s="14">
        <v>179000</v>
      </c>
      <c r="L111" s="14"/>
      <c r="M111" s="102">
        <v>800</v>
      </c>
      <c r="N111" s="102"/>
      <c r="O111" s="102"/>
      <c r="P111" s="64"/>
      <c r="Q111" s="106" t="s">
        <v>109</v>
      </c>
      <c r="R111" s="106"/>
      <c r="S111" s="106"/>
      <c r="T111" s="106"/>
      <c r="U111" s="106"/>
      <c r="V111" s="64"/>
      <c r="W111" s="106" t="s">
        <v>89</v>
      </c>
      <c r="X111" s="106"/>
      <c r="Y111" s="106"/>
      <c r="Z111" s="106"/>
      <c r="AA111" s="106"/>
      <c r="AB111" s="64"/>
      <c r="AC111" s="106" t="s">
        <v>91</v>
      </c>
      <c r="AD111" s="106"/>
      <c r="AE111" s="106"/>
      <c r="AF111" s="106"/>
      <c r="AG111" s="106"/>
      <c r="AH111" s="64"/>
      <c r="AI111" s="106" t="s">
        <v>91</v>
      </c>
      <c r="AJ111" s="106"/>
      <c r="AK111" s="106"/>
      <c r="AL111" s="64"/>
      <c r="AM111" s="102">
        <v>0</v>
      </c>
      <c r="AN111" s="102"/>
      <c r="AO111" s="102"/>
      <c r="AP111" s="64"/>
      <c r="AQ111" s="102">
        <v>0</v>
      </c>
      <c r="AR111" s="102"/>
      <c r="AS111" s="64"/>
      <c r="AT111" s="29" t="s">
        <v>91</v>
      </c>
    </row>
    <row r="112" spans="1:46" ht="21.75" customHeight="1" x14ac:dyDescent="0.4">
      <c r="A112" s="29" t="s">
        <v>196</v>
      </c>
      <c r="B112" s="64"/>
      <c r="C112" s="29" t="s">
        <v>89</v>
      </c>
      <c r="D112" s="64"/>
      <c r="E112" s="29" t="s">
        <v>90</v>
      </c>
      <c r="F112" s="64"/>
      <c r="G112" s="106" t="s">
        <v>91</v>
      </c>
      <c r="H112" s="106"/>
      <c r="I112" s="106"/>
      <c r="J112" s="64"/>
      <c r="K112" s="14">
        <v>4991000</v>
      </c>
      <c r="L112" s="14"/>
      <c r="M112" s="102">
        <v>2000</v>
      </c>
      <c r="N112" s="102"/>
      <c r="O112" s="102"/>
      <c r="P112" s="64"/>
      <c r="Q112" s="106" t="s">
        <v>109</v>
      </c>
      <c r="R112" s="106"/>
      <c r="S112" s="106"/>
      <c r="T112" s="106"/>
      <c r="U112" s="106"/>
      <c r="V112" s="64"/>
      <c r="W112" s="106" t="s">
        <v>89</v>
      </c>
      <c r="X112" s="106"/>
      <c r="Y112" s="106"/>
      <c r="Z112" s="106"/>
      <c r="AA112" s="106"/>
      <c r="AB112" s="64"/>
      <c r="AC112" s="106" t="s">
        <v>90</v>
      </c>
      <c r="AD112" s="106"/>
      <c r="AE112" s="106"/>
      <c r="AF112" s="106"/>
      <c r="AG112" s="106"/>
      <c r="AH112" s="64"/>
      <c r="AI112" s="106" t="s">
        <v>91</v>
      </c>
      <c r="AJ112" s="106"/>
      <c r="AK112" s="106"/>
      <c r="AL112" s="64"/>
      <c r="AM112" s="102">
        <v>4991000</v>
      </c>
      <c r="AN112" s="102"/>
      <c r="AO112" s="102"/>
      <c r="AP112" s="64"/>
      <c r="AQ112" s="102">
        <v>2000</v>
      </c>
      <c r="AR112" s="102"/>
      <c r="AS112" s="64"/>
      <c r="AT112" s="29" t="s">
        <v>109</v>
      </c>
    </row>
    <row r="113" spans="1:47" ht="21.75" customHeight="1" x14ac:dyDescent="0.4">
      <c r="A113" s="29" t="s">
        <v>71</v>
      </c>
      <c r="B113" s="64"/>
      <c r="C113" s="29" t="s">
        <v>89</v>
      </c>
      <c r="D113" s="64"/>
      <c r="E113" s="29" t="s">
        <v>90</v>
      </c>
      <c r="F113" s="64"/>
      <c r="G113" s="106" t="s">
        <v>91</v>
      </c>
      <c r="H113" s="106"/>
      <c r="I113" s="106"/>
      <c r="J113" s="64"/>
      <c r="K113" s="14">
        <v>36358000</v>
      </c>
      <c r="L113" s="14"/>
      <c r="M113" s="102">
        <v>1350</v>
      </c>
      <c r="N113" s="102"/>
      <c r="O113" s="102"/>
      <c r="P113" s="64"/>
      <c r="Q113" s="106" t="s">
        <v>112</v>
      </c>
      <c r="R113" s="106"/>
      <c r="S113" s="106"/>
      <c r="T113" s="106"/>
      <c r="U113" s="106"/>
      <c r="V113" s="64"/>
      <c r="W113" s="106" t="s">
        <v>89</v>
      </c>
      <c r="X113" s="106"/>
      <c r="Y113" s="106"/>
      <c r="Z113" s="106"/>
      <c r="AA113" s="106"/>
      <c r="AB113" s="64"/>
      <c r="AC113" s="106" t="s">
        <v>91</v>
      </c>
      <c r="AD113" s="106"/>
      <c r="AE113" s="106"/>
      <c r="AF113" s="106"/>
      <c r="AG113" s="106"/>
      <c r="AH113" s="64"/>
      <c r="AI113" s="106" t="s">
        <v>91</v>
      </c>
      <c r="AJ113" s="106"/>
      <c r="AK113" s="106"/>
      <c r="AL113" s="64"/>
      <c r="AM113" s="102">
        <v>0</v>
      </c>
      <c r="AN113" s="102"/>
      <c r="AO113" s="102"/>
      <c r="AP113" s="64"/>
      <c r="AQ113" s="102">
        <v>0</v>
      </c>
      <c r="AR113" s="102"/>
      <c r="AS113" s="64"/>
      <c r="AT113" s="29" t="s">
        <v>91</v>
      </c>
    </row>
    <row r="114" spans="1:47" ht="21.75" customHeight="1" x14ac:dyDescent="0.4">
      <c r="A114" s="29" t="s">
        <v>197</v>
      </c>
      <c r="B114" s="64"/>
      <c r="C114" s="29" t="s">
        <v>89</v>
      </c>
      <c r="D114" s="64"/>
      <c r="E114" s="29" t="s">
        <v>90</v>
      </c>
      <c r="F114" s="64"/>
      <c r="G114" s="106" t="s">
        <v>91</v>
      </c>
      <c r="H114" s="106"/>
      <c r="I114" s="106"/>
      <c r="J114" s="64"/>
      <c r="K114" s="14">
        <v>1183000</v>
      </c>
      <c r="L114" s="14"/>
      <c r="M114" s="102">
        <v>1050</v>
      </c>
      <c r="N114" s="102"/>
      <c r="O114" s="102"/>
      <c r="P114" s="64"/>
      <c r="Q114" s="106" t="s">
        <v>144</v>
      </c>
      <c r="R114" s="106"/>
      <c r="S114" s="106"/>
      <c r="T114" s="106"/>
      <c r="U114" s="106"/>
      <c r="V114" s="64"/>
      <c r="W114" s="106" t="s">
        <v>89</v>
      </c>
      <c r="X114" s="106"/>
      <c r="Y114" s="106"/>
      <c r="Z114" s="106"/>
      <c r="AA114" s="106"/>
      <c r="AB114" s="64"/>
      <c r="AC114" s="106" t="s">
        <v>90</v>
      </c>
      <c r="AD114" s="106"/>
      <c r="AE114" s="106"/>
      <c r="AF114" s="106"/>
      <c r="AG114" s="106"/>
      <c r="AH114" s="64"/>
      <c r="AI114" s="106" t="s">
        <v>91</v>
      </c>
      <c r="AJ114" s="106"/>
      <c r="AK114" s="106"/>
      <c r="AL114" s="64"/>
      <c r="AM114" s="102">
        <v>1183000</v>
      </c>
      <c r="AN114" s="102"/>
      <c r="AO114" s="102"/>
      <c r="AP114" s="64"/>
      <c r="AQ114" s="102">
        <v>1050</v>
      </c>
      <c r="AR114" s="102"/>
      <c r="AS114" s="64"/>
      <c r="AT114" s="29" t="s">
        <v>144</v>
      </c>
    </row>
    <row r="115" spans="1:47" ht="21.75" customHeight="1" x14ac:dyDescent="0.4">
      <c r="A115" s="29" t="s">
        <v>198</v>
      </c>
      <c r="B115" s="64"/>
      <c r="C115" s="29" t="s">
        <v>89</v>
      </c>
      <c r="D115" s="64"/>
      <c r="E115" s="29" t="s">
        <v>90</v>
      </c>
      <c r="F115" s="64"/>
      <c r="G115" s="106" t="s">
        <v>91</v>
      </c>
      <c r="H115" s="106"/>
      <c r="I115" s="106"/>
      <c r="J115" s="64"/>
      <c r="K115" s="14">
        <v>19278000</v>
      </c>
      <c r="L115" s="14"/>
      <c r="M115" s="102">
        <v>1250</v>
      </c>
      <c r="N115" s="102"/>
      <c r="O115" s="102"/>
      <c r="P115" s="64"/>
      <c r="Q115" s="106" t="s">
        <v>94</v>
      </c>
      <c r="R115" s="106"/>
      <c r="S115" s="106"/>
      <c r="T115" s="106"/>
      <c r="U115" s="106"/>
      <c r="V115" s="64"/>
      <c r="W115" s="106" t="s">
        <v>89</v>
      </c>
      <c r="X115" s="106"/>
      <c r="Y115" s="106"/>
      <c r="Z115" s="106"/>
      <c r="AA115" s="106"/>
      <c r="AB115" s="64"/>
      <c r="AC115" s="106" t="s">
        <v>90</v>
      </c>
      <c r="AD115" s="106"/>
      <c r="AE115" s="106"/>
      <c r="AF115" s="106"/>
      <c r="AG115" s="106"/>
      <c r="AH115" s="64"/>
      <c r="AI115" s="106" t="s">
        <v>91</v>
      </c>
      <c r="AJ115" s="106"/>
      <c r="AK115" s="106"/>
      <c r="AL115" s="64"/>
      <c r="AM115" s="102">
        <v>19278000</v>
      </c>
      <c r="AN115" s="102"/>
      <c r="AO115" s="102"/>
      <c r="AP115" s="64"/>
      <c r="AQ115" s="102">
        <v>1250</v>
      </c>
      <c r="AR115" s="102"/>
      <c r="AS115" s="64"/>
      <c r="AT115" s="29" t="s">
        <v>94</v>
      </c>
    </row>
    <row r="116" spans="1:47" ht="21.75" customHeight="1" x14ac:dyDescent="0.4">
      <c r="A116" s="29" t="s">
        <v>199</v>
      </c>
      <c r="B116" s="64"/>
      <c r="C116" s="29" t="s">
        <v>89</v>
      </c>
      <c r="D116" s="64"/>
      <c r="E116" s="29" t="s">
        <v>90</v>
      </c>
      <c r="F116" s="64"/>
      <c r="G116" s="106" t="s">
        <v>91</v>
      </c>
      <c r="H116" s="106"/>
      <c r="I116" s="106"/>
      <c r="J116" s="64"/>
      <c r="K116" s="14">
        <v>20128000</v>
      </c>
      <c r="L116" s="14"/>
      <c r="M116" s="102">
        <v>2800</v>
      </c>
      <c r="N116" s="102"/>
      <c r="O116" s="102"/>
      <c r="P116" s="64"/>
      <c r="Q116" s="106" t="s">
        <v>107</v>
      </c>
      <c r="R116" s="106"/>
      <c r="S116" s="106"/>
      <c r="T116" s="106"/>
      <c r="U116" s="106"/>
      <c r="V116" s="64"/>
      <c r="W116" s="106" t="s">
        <v>89</v>
      </c>
      <c r="X116" s="106"/>
      <c r="Y116" s="106"/>
      <c r="Z116" s="106"/>
      <c r="AA116" s="106"/>
      <c r="AB116" s="64"/>
      <c r="AC116" s="106" t="s">
        <v>90</v>
      </c>
      <c r="AD116" s="106"/>
      <c r="AE116" s="106"/>
      <c r="AF116" s="106"/>
      <c r="AG116" s="106"/>
      <c r="AH116" s="64"/>
      <c r="AI116" s="106" t="s">
        <v>91</v>
      </c>
      <c r="AJ116" s="106"/>
      <c r="AK116" s="106"/>
      <c r="AL116" s="64"/>
      <c r="AM116" s="102">
        <v>121087338</v>
      </c>
      <c r="AN116" s="102"/>
      <c r="AO116" s="102"/>
      <c r="AP116" s="64"/>
      <c r="AQ116" s="102">
        <v>771</v>
      </c>
      <c r="AR116" s="102"/>
      <c r="AS116" s="64"/>
      <c r="AT116" s="29" t="s">
        <v>107</v>
      </c>
    </row>
    <row r="117" spans="1:47" ht="21.75" customHeight="1" x14ac:dyDescent="0.4">
      <c r="A117" s="29" t="s">
        <v>200</v>
      </c>
      <c r="B117" s="64"/>
      <c r="C117" s="29" t="s">
        <v>89</v>
      </c>
      <c r="D117" s="64"/>
      <c r="E117" s="29" t="s">
        <v>90</v>
      </c>
      <c r="F117" s="64"/>
      <c r="G117" s="106" t="s">
        <v>91</v>
      </c>
      <c r="H117" s="106"/>
      <c r="I117" s="106"/>
      <c r="J117" s="64"/>
      <c r="K117" s="14">
        <v>99670000</v>
      </c>
      <c r="L117" s="14"/>
      <c r="M117" s="102">
        <v>3000</v>
      </c>
      <c r="N117" s="102"/>
      <c r="O117" s="102"/>
      <c r="P117" s="64"/>
      <c r="Q117" s="106" t="s">
        <v>116</v>
      </c>
      <c r="R117" s="106"/>
      <c r="S117" s="106"/>
      <c r="T117" s="106"/>
      <c r="U117" s="106"/>
      <c r="V117" s="64"/>
      <c r="W117" s="106" t="s">
        <v>89</v>
      </c>
      <c r="X117" s="106"/>
      <c r="Y117" s="106"/>
      <c r="Z117" s="106"/>
      <c r="AA117" s="106"/>
      <c r="AB117" s="64"/>
      <c r="AC117" s="106" t="s">
        <v>90</v>
      </c>
      <c r="AD117" s="106"/>
      <c r="AE117" s="106"/>
      <c r="AF117" s="106"/>
      <c r="AG117" s="106"/>
      <c r="AH117" s="64"/>
      <c r="AI117" s="106" t="s">
        <v>91</v>
      </c>
      <c r="AJ117" s="106"/>
      <c r="AK117" s="106"/>
      <c r="AL117" s="64"/>
      <c r="AM117" s="102">
        <v>90495000</v>
      </c>
      <c r="AN117" s="102"/>
      <c r="AO117" s="102"/>
      <c r="AP117" s="64"/>
      <c r="AQ117" s="102">
        <v>3000</v>
      </c>
      <c r="AR117" s="102"/>
      <c r="AS117" s="64"/>
      <c r="AT117" s="29" t="s">
        <v>116</v>
      </c>
    </row>
    <row r="118" spans="1:47" ht="21.75" customHeight="1" x14ac:dyDescent="0.4">
      <c r="A118" s="29" t="s">
        <v>201</v>
      </c>
      <c r="B118" s="64"/>
      <c r="C118" s="29" t="s">
        <v>89</v>
      </c>
      <c r="D118" s="64"/>
      <c r="E118" s="29" t="s">
        <v>90</v>
      </c>
      <c r="F118" s="64"/>
      <c r="G118" s="106" t="s">
        <v>91</v>
      </c>
      <c r="H118" s="106"/>
      <c r="I118" s="106"/>
      <c r="J118" s="64"/>
      <c r="K118" s="14">
        <v>11040000</v>
      </c>
      <c r="L118" s="14"/>
      <c r="M118" s="102">
        <v>1400</v>
      </c>
      <c r="N118" s="102"/>
      <c r="O118" s="102"/>
      <c r="P118" s="64"/>
      <c r="Q118" s="106" t="s">
        <v>104</v>
      </c>
      <c r="R118" s="106"/>
      <c r="S118" s="106"/>
      <c r="T118" s="106"/>
      <c r="U118" s="106"/>
      <c r="V118" s="64"/>
      <c r="W118" s="106" t="s">
        <v>89</v>
      </c>
      <c r="X118" s="106"/>
      <c r="Y118" s="106"/>
      <c r="Z118" s="106"/>
      <c r="AA118" s="106"/>
      <c r="AB118" s="64"/>
      <c r="AC118" s="106" t="s">
        <v>91</v>
      </c>
      <c r="AD118" s="106"/>
      <c r="AE118" s="106"/>
      <c r="AF118" s="106"/>
      <c r="AG118" s="106"/>
      <c r="AH118" s="64"/>
      <c r="AI118" s="106" t="s">
        <v>91</v>
      </c>
      <c r="AJ118" s="106"/>
      <c r="AK118" s="106"/>
      <c r="AL118" s="64"/>
      <c r="AM118" s="102">
        <v>0</v>
      </c>
      <c r="AN118" s="102"/>
      <c r="AO118" s="102"/>
      <c r="AP118" s="64"/>
      <c r="AQ118" s="102">
        <v>0</v>
      </c>
      <c r="AR118" s="102"/>
      <c r="AS118" s="64"/>
      <c r="AT118" s="29" t="s">
        <v>91</v>
      </c>
    </row>
    <row r="119" spans="1:47" ht="21.75" customHeight="1" x14ac:dyDescent="0.4">
      <c r="A119" s="29" t="s">
        <v>202</v>
      </c>
      <c r="B119" s="64"/>
      <c r="C119" s="29" t="s">
        <v>89</v>
      </c>
      <c r="D119" s="64"/>
      <c r="E119" s="29" t="s">
        <v>90</v>
      </c>
      <c r="F119" s="64"/>
      <c r="G119" s="106" t="s">
        <v>91</v>
      </c>
      <c r="H119" s="106"/>
      <c r="I119" s="106"/>
      <c r="J119" s="64"/>
      <c r="K119" s="14">
        <v>126000</v>
      </c>
      <c r="L119" s="14"/>
      <c r="M119" s="102">
        <v>2000</v>
      </c>
      <c r="N119" s="102"/>
      <c r="O119" s="102"/>
      <c r="P119" s="64"/>
      <c r="Q119" s="106" t="s">
        <v>116</v>
      </c>
      <c r="R119" s="106"/>
      <c r="S119" s="106"/>
      <c r="T119" s="106"/>
      <c r="U119" s="106"/>
      <c r="V119" s="64"/>
      <c r="W119" s="106" t="s">
        <v>89</v>
      </c>
      <c r="X119" s="106"/>
      <c r="Y119" s="106"/>
      <c r="Z119" s="106"/>
      <c r="AA119" s="106"/>
      <c r="AB119" s="64"/>
      <c r="AC119" s="106" t="s">
        <v>90</v>
      </c>
      <c r="AD119" s="106"/>
      <c r="AE119" s="106"/>
      <c r="AF119" s="106"/>
      <c r="AG119" s="106"/>
      <c r="AH119" s="64"/>
      <c r="AI119" s="106" t="s">
        <v>91</v>
      </c>
      <c r="AJ119" s="106"/>
      <c r="AK119" s="106"/>
      <c r="AL119" s="64"/>
      <c r="AM119" s="102">
        <v>126000</v>
      </c>
      <c r="AN119" s="102"/>
      <c r="AO119" s="102"/>
      <c r="AP119" s="64"/>
      <c r="AQ119" s="102">
        <v>2000</v>
      </c>
      <c r="AR119" s="102"/>
      <c r="AS119" s="64"/>
      <c r="AT119" s="29" t="s">
        <v>116</v>
      </c>
    </row>
    <row r="120" spans="1:47" ht="21.75" customHeight="1" x14ac:dyDescent="0.4">
      <c r="A120" s="29" t="s">
        <v>203</v>
      </c>
      <c r="B120" s="64"/>
      <c r="C120" s="29" t="s">
        <v>89</v>
      </c>
      <c r="D120" s="64"/>
      <c r="E120" s="29" t="s">
        <v>90</v>
      </c>
      <c r="F120" s="64"/>
      <c r="G120" s="106" t="s">
        <v>91</v>
      </c>
      <c r="H120" s="106"/>
      <c r="I120" s="106"/>
      <c r="J120" s="64"/>
      <c r="K120" s="14">
        <v>11374000</v>
      </c>
      <c r="L120" s="14"/>
      <c r="M120" s="102">
        <v>2600</v>
      </c>
      <c r="N120" s="102"/>
      <c r="O120" s="102"/>
      <c r="P120" s="64"/>
      <c r="Q120" s="106" t="s">
        <v>116</v>
      </c>
      <c r="R120" s="106"/>
      <c r="S120" s="106"/>
      <c r="T120" s="106"/>
      <c r="U120" s="106"/>
      <c r="V120" s="64"/>
      <c r="W120" s="106" t="s">
        <v>89</v>
      </c>
      <c r="X120" s="106"/>
      <c r="Y120" s="106"/>
      <c r="Z120" s="106"/>
      <c r="AA120" s="106"/>
      <c r="AB120" s="64"/>
      <c r="AC120" s="106" t="s">
        <v>90</v>
      </c>
      <c r="AD120" s="106"/>
      <c r="AE120" s="106"/>
      <c r="AF120" s="106"/>
      <c r="AG120" s="106"/>
      <c r="AH120" s="64"/>
      <c r="AI120" s="106" t="s">
        <v>91</v>
      </c>
      <c r="AJ120" s="106"/>
      <c r="AK120" s="106"/>
      <c r="AL120" s="64"/>
      <c r="AM120" s="102">
        <v>9369000</v>
      </c>
      <c r="AN120" s="102"/>
      <c r="AO120" s="102"/>
      <c r="AP120" s="64"/>
      <c r="AQ120" s="102">
        <v>2600</v>
      </c>
      <c r="AR120" s="102"/>
      <c r="AS120" s="64"/>
      <c r="AT120" s="29" t="s">
        <v>116</v>
      </c>
    </row>
    <row r="121" spans="1:47" ht="21.75" customHeight="1" x14ac:dyDescent="0.4">
      <c r="A121" s="29" t="s">
        <v>734</v>
      </c>
      <c r="B121" s="64"/>
      <c r="C121" s="29"/>
      <c r="D121" s="64"/>
      <c r="E121" s="29"/>
      <c r="F121" s="64"/>
      <c r="G121" s="29"/>
      <c r="H121" s="29"/>
      <c r="I121" s="29"/>
      <c r="J121" s="64"/>
      <c r="K121" s="14">
        <f>SUM(K85:K120)</f>
        <v>1786812000</v>
      </c>
      <c r="L121" s="14"/>
      <c r="M121" s="14"/>
      <c r="N121" s="14"/>
      <c r="O121" s="14"/>
      <c r="P121" s="64"/>
      <c r="Q121" s="29"/>
      <c r="R121" s="29"/>
      <c r="S121" s="29"/>
      <c r="T121" s="29"/>
      <c r="U121" s="29"/>
      <c r="V121" s="64"/>
      <c r="W121" s="29"/>
      <c r="X121" s="29"/>
      <c r="Y121" s="29"/>
      <c r="Z121" s="29"/>
      <c r="AA121" s="29"/>
      <c r="AB121" s="64"/>
      <c r="AC121" s="29"/>
      <c r="AD121" s="29"/>
      <c r="AE121" s="29"/>
      <c r="AF121" s="29"/>
      <c r="AG121" s="29"/>
      <c r="AH121" s="64"/>
      <c r="AI121" s="29"/>
      <c r="AJ121" s="29"/>
      <c r="AK121" s="29"/>
      <c r="AL121" s="64"/>
      <c r="AM121" s="102">
        <f>SUM(AM85:AO120)</f>
        <v>1450946542</v>
      </c>
      <c r="AN121" s="102"/>
      <c r="AO121" s="102"/>
      <c r="AP121" s="64"/>
      <c r="AQ121" s="14"/>
      <c r="AR121" s="14"/>
      <c r="AS121" s="64"/>
      <c r="AT121" s="29"/>
    </row>
    <row r="122" spans="1:47" ht="21.75" customHeight="1" x14ac:dyDescent="0.4">
      <c r="A122" s="103" t="s">
        <v>83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</row>
    <row r="123" spans="1:47" ht="21.75" customHeight="1" x14ac:dyDescent="0.4">
      <c r="C123" s="104" t="s">
        <v>3</v>
      </c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W123" s="104" t="s">
        <v>5</v>
      </c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</row>
    <row r="124" spans="1:47" ht="21.75" customHeight="1" x14ac:dyDescent="0.4">
      <c r="A124" s="66" t="s">
        <v>76</v>
      </c>
      <c r="C124" s="67" t="s">
        <v>84</v>
      </c>
      <c r="D124" s="62"/>
      <c r="E124" s="67" t="s">
        <v>85</v>
      </c>
      <c r="F124" s="62"/>
      <c r="G124" s="105" t="s">
        <v>86</v>
      </c>
      <c r="H124" s="105"/>
      <c r="I124" s="105"/>
      <c r="J124" s="62"/>
      <c r="K124" s="51" t="s">
        <v>87</v>
      </c>
      <c r="L124" s="67"/>
      <c r="M124" s="99" t="s">
        <v>78</v>
      </c>
      <c r="N124" s="99"/>
      <c r="O124" s="99"/>
      <c r="P124" s="62"/>
      <c r="Q124" s="105" t="s">
        <v>79</v>
      </c>
      <c r="R124" s="99"/>
      <c r="S124" s="99"/>
      <c r="T124" s="99"/>
      <c r="U124" s="105"/>
      <c r="W124" s="105" t="s">
        <v>84</v>
      </c>
      <c r="X124" s="99"/>
      <c r="Y124" s="99"/>
      <c r="Z124" s="99"/>
      <c r="AA124" s="105"/>
      <c r="AB124" s="62"/>
      <c r="AC124" s="105" t="s">
        <v>85</v>
      </c>
      <c r="AD124" s="105"/>
      <c r="AE124" s="105"/>
      <c r="AF124" s="105"/>
      <c r="AG124" s="105"/>
      <c r="AH124" s="62"/>
      <c r="AI124" s="99" t="s">
        <v>86</v>
      </c>
      <c r="AJ124" s="99"/>
      <c r="AK124" s="99"/>
      <c r="AL124" s="62"/>
      <c r="AM124" s="99" t="s">
        <v>87</v>
      </c>
      <c r="AN124" s="99"/>
      <c r="AO124" s="99"/>
      <c r="AP124" s="62"/>
      <c r="AQ124" s="99" t="s">
        <v>78</v>
      </c>
      <c r="AR124" s="99"/>
      <c r="AS124" s="62"/>
      <c r="AT124" s="67" t="s">
        <v>79</v>
      </c>
    </row>
    <row r="125" spans="1:47" ht="21.75" customHeight="1" x14ac:dyDescent="0.4">
      <c r="A125" s="29" t="s">
        <v>738</v>
      </c>
      <c r="B125" s="64"/>
      <c r="C125" s="29"/>
      <c r="D125" s="64"/>
      <c r="E125" s="29"/>
      <c r="F125" s="64"/>
      <c r="G125" s="29"/>
      <c r="H125" s="29"/>
      <c r="I125" s="29"/>
      <c r="J125" s="64"/>
      <c r="K125" s="14">
        <f>K121</f>
        <v>1786812000</v>
      </c>
      <c r="L125" s="14"/>
      <c r="M125" s="14"/>
      <c r="N125" s="14"/>
      <c r="O125" s="14"/>
      <c r="P125" s="64"/>
      <c r="Q125" s="29"/>
      <c r="R125" s="29"/>
      <c r="S125" s="29"/>
      <c r="T125" s="29"/>
      <c r="U125" s="29"/>
      <c r="V125" s="64"/>
      <c r="W125" s="29"/>
      <c r="X125" s="29"/>
      <c r="Y125" s="29"/>
      <c r="Z125" s="29"/>
      <c r="AA125" s="29"/>
      <c r="AB125" s="64"/>
      <c r="AC125" s="29"/>
      <c r="AD125" s="29"/>
      <c r="AE125" s="29"/>
      <c r="AF125" s="29"/>
      <c r="AG125" s="29"/>
      <c r="AH125" s="64"/>
      <c r="AI125" s="29"/>
      <c r="AJ125" s="29"/>
      <c r="AK125" s="29"/>
      <c r="AL125" s="64"/>
      <c r="AM125" s="100">
        <f>AM121</f>
        <v>1450946542</v>
      </c>
      <c r="AN125" s="100"/>
      <c r="AO125" s="100"/>
      <c r="AP125" s="64"/>
      <c r="AQ125" s="14"/>
      <c r="AR125" s="14"/>
      <c r="AS125" s="64"/>
      <c r="AT125" s="29"/>
    </row>
    <row r="126" spans="1:47" ht="21.75" customHeight="1" x14ac:dyDescent="0.4">
      <c r="A126" s="29" t="s">
        <v>204</v>
      </c>
      <c r="B126" s="64"/>
      <c r="C126" s="29" t="s">
        <v>89</v>
      </c>
      <c r="D126" s="64"/>
      <c r="E126" s="29" t="s">
        <v>90</v>
      </c>
      <c r="F126" s="64"/>
      <c r="G126" s="106" t="s">
        <v>91</v>
      </c>
      <c r="H126" s="106"/>
      <c r="I126" s="106"/>
      <c r="J126" s="64"/>
      <c r="K126" s="14">
        <v>98084000</v>
      </c>
      <c r="L126" s="14"/>
      <c r="M126" s="102">
        <v>600</v>
      </c>
      <c r="N126" s="102"/>
      <c r="O126" s="102"/>
      <c r="P126" s="64"/>
      <c r="Q126" s="106" t="s">
        <v>109</v>
      </c>
      <c r="R126" s="106"/>
      <c r="S126" s="106"/>
      <c r="T126" s="106"/>
      <c r="U126" s="106"/>
      <c r="V126" s="64"/>
      <c r="W126" s="106" t="s">
        <v>89</v>
      </c>
      <c r="X126" s="106"/>
      <c r="Y126" s="106"/>
      <c r="Z126" s="106"/>
      <c r="AA126" s="106"/>
      <c r="AB126" s="64"/>
      <c r="AC126" s="106" t="s">
        <v>90</v>
      </c>
      <c r="AD126" s="106"/>
      <c r="AE126" s="106"/>
      <c r="AF126" s="106"/>
      <c r="AG126" s="106"/>
      <c r="AH126" s="64"/>
      <c r="AI126" s="106" t="s">
        <v>91</v>
      </c>
      <c r="AJ126" s="106"/>
      <c r="AK126" s="106"/>
      <c r="AL126" s="64"/>
      <c r="AM126" s="102">
        <v>107182000</v>
      </c>
      <c r="AN126" s="102"/>
      <c r="AO126" s="102"/>
      <c r="AP126" s="64"/>
      <c r="AQ126" s="102">
        <v>600</v>
      </c>
      <c r="AR126" s="102"/>
      <c r="AS126" s="64"/>
      <c r="AT126" s="29" t="s">
        <v>109</v>
      </c>
    </row>
    <row r="127" spans="1:47" ht="21.75" customHeight="1" x14ac:dyDescent="0.4">
      <c r="A127" s="29" t="s">
        <v>205</v>
      </c>
      <c r="B127" s="64"/>
      <c r="C127" s="29" t="s">
        <v>89</v>
      </c>
      <c r="D127" s="64"/>
      <c r="E127" s="29" t="s">
        <v>90</v>
      </c>
      <c r="F127" s="64"/>
      <c r="G127" s="106" t="s">
        <v>91</v>
      </c>
      <c r="H127" s="106"/>
      <c r="I127" s="106"/>
      <c r="J127" s="64"/>
      <c r="K127" s="14">
        <v>3400000</v>
      </c>
      <c r="L127" s="14"/>
      <c r="M127" s="102">
        <v>3750</v>
      </c>
      <c r="N127" s="102"/>
      <c r="O127" s="102"/>
      <c r="P127" s="64"/>
      <c r="Q127" s="106" t="s">
        <v>112</v>
      </c>
      <c r="R127" s="106"/>
      <c r="S127" s="106"/>
      <c r="T127" s="106"/>
      <c r="U127" s="106"/>
      <c r="V127" s="64"/>
      <c r="W127" s="106" t="s">
        <v>89</v>
      </c>
      <c r="X127" s="106"/>
      <c r="Y127" s="106"/>
      <c r="Z127" s="106"/>
      <c r="AA127" s="106"/>
      <c r="AB127" s="64"/>
      <c r="AC127" s="106" t="s">
        <v>91</v>
      </c>
      <c r="AD127" s="106"/>
      <c r="AE127" s="106"/>
      <c r="AF127" s="106"/>
      <c r="AG127" s="106"/>
      <c r="AH127" s="64"/>
      <c r="AI127" s="106" t="s">
        <v>91</v>
      </c>
      <c r="AJ127" s="106"/>
      <c r="AK127" s="106"/>
      <c r="AL127" s="64"/>
      <c r="AM127" s="102">
        <v>0</v>
      </c>
      <c r="AN127" s="102"/>
      <c r="AO127" s="102"/>
      <c r="AP127" s="64"/>
      <c r="AQ127" s="102">
        <v>0</v>
      </c>
      <c r="AR127" s="102"/>
      <c r="AS127" s="64"/>
      <c r="AT127" s="29" t="s">
        <v>91</v>
      </c>
    </row>
    <row r="128" spans="1:47" ht="21.75" customHeight="1" x14ac:dyDescent="0.4">
      <c r="A128" s="29" t="s">
        <v>206</v>
      </c>
      <c r="B128" s="64"/>
      <c r="C128" s="29" t="s">
        <v>89</v>
      </c>
      <c r="D128" s="64"/>
      <c r="E128" s="29" t="s">
        <v>90</v>
      </c>
      <c r="F128" s="64"/>
      <c r="G128" s="106" t="s">
        <v>91</v>
      </c>
      <c r="H128" s="106"/>
      <c r="I128" s="106"/>
      <c r="J128" s="64"/>
      <c r="K128" s="14">
        <v>255000</v>
      </c>
      <c r="L128" s="14"/>
      <c r="M128" s="102">
        <v>4500</v>
      </c>
      <c r="N128" s="102"/>
      <c r="O128" s="102"/>
      <c r="P128" s="64"/>
      <c r="Q128" s="106" t="s">
        <v>98</v>
      </c>
      <c r="R128" s="106"/>
      <c r="S128" s="106"/>
      <c r="T128" s="106"/>
      <c r="U128" s="106"/>
      <c r="V128" s="64"/>
      <c r="W128" s="106" t="s">
        <v>89</v>
      </c>
      <c r="X128" s="106"/>
      <c r="Y128" s="106"/>
      <c r="Z128" s="106"/>
      <c r="AA128" s="106"/>
      <c r="AB128" s="64"/>
      <c r="AC128" s="106" t="s">
        <v>90</v>
      </c>
      <c r="AD128" s="106"/>
      <c r="AE128" s="106"/>
      <c r="AF128" s="106"/>
      <c r="AG128" s="106"/>
      <c r="AH128" s="64"/>
      <c r="AI128" s="106" t="s">
        <v>91</v>
      </c>
      <c r="AJ128" s="106"/>
      <c r="AK128" s="106"/>
      <c r="AL128" s="64"/>
      <c r="AM128" s="102">
        <v>255000</v>
      </c>
      <c r="AN128" s="102"/>
      <c r="AO128" s="102"/>
      <c r="AP128" s="64"/>
      <c r="AQ128" s="102">
        <v>4500</v>
      </c>
      <c r="AR128" s="102"/>
      <c r="AS128" s="64"/>
      <c r="AT128" s="29" t="s">
        <v>98</v>
      </c>
    </row>
    <row r="129" spans="1:46" ht="21.75" customHeight="1" x14ac:dyDescent="0.4">
      <c r="A129" s="29" t="s">
        <v>207</v>
      </c>
      <c r="B129" s="64"/>
      <c r="C129" s="29" t="s">
        <v>89</v>
      </c>
      <c r="D129" s="64"/>
      <c r="E129" s="29" t="s">
        <v>90</v>
      </c>
      <c r="F129" s="64"/>
      <c r="G129" s="106" t="s">
        <v>91</v>
      </c>
      <c r="H129" s="106"/>
      <c r="I129" s="106"/>
      <c r="J129" s="64"/>
      <c r="K129" s="14">
        <v>2025000</v>
      </c>
      <c r="L129" s="14"/>
      <c r="M129" s="102">
        <v>3500</v>
      </c>
      <c r="N129" s="102"/>
      <c r="O129" s="102"/>
      <c r="P129" s="64"/>
      <c r="Q129" s="106" t="s">
        <v>109</v>
      </c>
      <c r="R129" s="106"/>
      <c r="S129" s="106"/>
      <c r="T129" s="106"/>
      <c r="U129" s="106"/>
      <c r="V129" s="64"/>
      <c r="W129" s="106" t="s">
        <v>89</v>
      </c>
      <c r="X129" s="106"/>
      <c r="Y129" s="106"/>
      <c r="Z129" s="106"/>
      <c r="AA129" s="106"/>
      <c r="AB129" s="64"/>
      <c r="AC129" s="106" t="s">
        <v>90</v>
      </c>
      <c r="AD129" s="106"/>
      <c r="AE129" s="106"/>
      <c r="AF129" s="106"/>
      <c r="AG129" s="106"/>
      <c r="AH129" s="64"/>
      <c r="AI129" s="106" t="s">
        <v>91</v>
      </c>
      <c r="AJ129" s="106"/>
      <c r="AK129" s="106"/>
      <c r="AL129" s="64"/>
      <c r="AM129" s="102">
        <v>2648000</v>
      </c>
      <c r="AN129" s="102"/>
      <c r="AO129" s="102"/>
      <c r="AP129" s="64"/>
      <c r="AQ129" s="102">
        <v>3500</v>
      </c>
      <c r="AR129" s="102"/>
      <c r="AS129" s="64"/>
      <c r="AT129" s="29" t="s">
        <v>109</v>
      </c>
    </row>
    <row r="130" spans="1:46" ht="21.75" customHeight="1" x14ac:dyDescent="0.4">
      <c r="A130" s="29" t="s">
        <v>208</v>
      </c>
      <c r="B130" s="64"/>
      <c r="C130" s="29" t="s">
        <v>89</v>
      </c>
      <c r="D130" s="64"/>
      <c r="E130" s="29" t="s">
        <v>90</v>
      </c>
      <c r="F130" s="64"/>
      <c r="G130" s="106" t="s">
        <v>91</v>
      </c>
      <c r="H130" s="106"/>
      <c r="I130" s="106"/>
      <c r="J130" s="64"/>
      <c r="K130" s="14">
        <v>15820000</v>
      </c>
      <c r="L130" s="14"/>
      <c r="M130" s="102">
        <v>3000</v>
      </c>
      <c r="N130" s="102"/>
      <c r="O130" s="102"/>
      <c r="P130" s="64"/>
      <c r="Q130" s="106" t="s">
        <v>102</v>
      </c>
      <c r="R130" s="106"/>
      <c r="S130" s="106"/>
      <c r="T130" s="106"/>
      <c r="U130" s="106"/>
      <c r="V130" s="64"/>
      <c r="W130" s="106" t="s">
        <v>89</v>
      </c>
      <c r="X130" s="106"/>
      <c r="Y130" s="106"/>
      <c r="Z130" s="106"/>
      <c r="AA130" s="106"/>
      <c r="AB130" s="64"/>
      <c r="AC130" s="106" t="s">
        <v>91</v>
      </c>
      <c r="AD130" s="106"/>
      <c r="AE130" s="106"/>
      <c r="AF130" s="106"/>
      <c r="AG130" s="106"/>
      <c r="AH130" s="64"/>
      <c r="AI130" s="106" t="s">
        <v>91</v>
      </c>
      <c r="AJ130" s="106"/>
      <c r="AK130" s="106"/>
      <c r="AL130" s="64"/>
      <c r="AM130" s="102">
        <v>0</v>
      </c>
      <c r="AN130" s="102"/>
      <c r="AO130" s="102"/>
      <c r="AP130" s="64"/>
      <c r="AQ130" s="102">
        <v>0</v>
      </c>
      <c r="AR130" s="102"/>
      <c r="AS130" s="64"/>
      <c r="AT130" s="29" t="s">
        <v>91</v>
      </c>
    </row>
    <row r="131" spans="1:46" ht="21.75" customHeight="1" x14ac:dyDescent="0.4">
      <c r="A131" s="29" t="s">
        <v>209</v>
      </c>
      <c r="B131" s="64"/>
      <c r="C131" s="29" t="s">
        <v>89</v>
      </c>
      <c r="D131" s="64"/>
      <c r="E131" s="29" t="s">
        <v>90</v>
      </c>
      <c r="F131" s="64"/>
      <c r="G131" s="106" t="s">
        <v>91</v>
      </c>
      <c r="H131" s="106"/>
      <c r="I131" s="106"/>
      <c r="J131" s="64"/>
      <c r="K131" s="14">
        <v>12280000</v>
      </c>
      <c r="L131" s="14"/>
      <c r="M131" s="102">
        <v>900</v>
      </c>
      <c r="N131" s="102"/>
      <c r="O131" s="102"/>
      <c r="P131" s="64"/>
      <c r="Q131" s="106" t="s">
        <v>109</v>
      </c>
      <c r="R131" s="106"/>
      <c r="S131" s="106"/>
      <c r="T131" s="106"/>
      <c r="U131" s="106"/>
      <c r="V131" s="64"/>
      <c r="W131" s="106" t="s">
        <v>89</v>
      </c>
      <c r="X131" s="106"/>
      <c r="Y131" s="106"/>
      <c r="Z131" s="106"/>
      <c r="AA131" s="106"/>
      <c r="AB131" s="64"/>
      <c r="AC131" s="106" t="s">
        <v>90</v>
      </c>
      <c r="AD131" s="106"/>
      <c r="AE131" s="106"/>
      <c r="AF131" s="106"/>
      <c r="AG131" s="106"/>
      <c r="AH131" s="64"/>
      <c r="AI131" s="106" t="s">
        <v>91</v>
      </c>
      <c r="AJ131" s="106"/>
      <c r="AK131" s="106"/>
      <c r="AL131" s="64"/>
      <c r="AM131" s="102">
        <v>1562000</v>
      </c>
      <c r="AN131" s="102"/>
      <c r="AO131" s="102"/>
      <c r="AP131" s="64"/>
      <c r="AQ131" s="102">
        <v>900</v>
      </c>
      <c r="AR131" s="102"/>
      <c r="AS131" s="64"/>
      <c r="AT131" s="29" t="s">
        <v>109</v>
      </c>
    </row>
    <row r="132" spans="1:46" ht="21.75" customHeight="1" x14ac:dyDescent="0.4">
      <c r="A132" s="29" t="s">
        <v>210</v>
      </c>
      <c r="B132" s="64"/>
      <c r="C132" s="29" t="s">
        <v>89</v>
      </c>
      <c r="D132" s="64"/>
      <c r="E132" s="29" t="s">
        <v>90</v>
      </c>
      <c r="F132" s="64"/>
      <c r="G132" s="106" t="s">
        <v>91</v>
      </c>
      <c r="H132" s="106"/>
      <c r="I132" s="106"/>
      <c r="J132" s="64"/>
      <c r="K132" s="14">
        <v>360000</v>
      </c>
      <c r="L132" s="14"/>
      <c r="M132" s="102">
        <v>1100</v>
      </c>
      <c r="N132" s="102"/>
      <c r="O132" s="102"/>
      <c r="P132" s="64"/>
      <c r="Q132" s="106" t="s">
        <v>128</v>
      </c>
      <c r="R132" s="106"/>
      <c r="S132" s="106"/>
      <c r="T132" s="106"/>
      <c r="U132" s="106"/>
      <c r="V132" s="64"/>
      <c r="W132" s="106" t="s">
        <v>89</v>
      </c>
      <c r="X132" s="106"/>
      <c r="Y132" s="106"/>
      <c r="Z132" s="106"/>
      <c r="AA132" s="106"/>
      <c r="AB132" s="64"/>
      <c r="AC132" s="106" t="s">
        <v>91</v>
      </c>
      <c r="AD132" s="106"/>
      <c r="AE132" s="106"/>
      <c r="AF132" s="106"/>
      <c r="AG132" s="106"/>
      <c r="AH132" s="64"/>
      <c r="AI132" s="106" t="s">
        <v>91</v>
      </c>
      <c r="AJ132" s="106"/>
      <c r="AK132" s="106"/>
      <c r="AL132" s="64"/>
      <c r="AM132" s="102">
        <v>0</v>
      </c>
      <c r="AN132" s="102"/>
      <c r="AO132" s="102"/>
      <c r="AP132" s="64"/>
      <c r="AQ132" s="102">
        <v>0</v>
      </c>
      <c r="AR132" s="102"/>
      <c r="AS132" s="64"/>
      <c r="AT132" s="29" t="s">
        <v>91</v>
      </c>
    </row>
    <row r="133" spans="1:46" ht="21.75" customHeight="1" x14ac:dyDescent="0.4">
      <c r="A133" s="29" t="s">
        <v>211</v>
      </c>
      <c r="B133" s="64"/>
      <c r="C133" s="29" t="s">
        <v>89</v>
      </c>
      <c r="D133" s="64"/>
      <c r="E133" s="29" t="s">
        <v>90</v>
      </c>
      <c r="F133" s="64"/>
      <c r="G133" s="106" t="s">
        <v>91</v>
      </c>
      <c r="H133" s="106"/>
      <c r="I133" s="106"/>
      <c r="J133" s="64"/>
      <c r="K133" s="14">
        <v>2000000</v>
      </c>
      <c r="L133" s="14"/>
      <c r="M133" s="102">
        <v>3250</v>
      </c>
      <c r="N133" s="102"/>
      <c r="O133" s="102"/>
      <c r="P133" s="64"/>
      <c r="Q133" s="106" t="s">
        <v>121</v>
      </c>
      <c r="R133" s="106"/>
      <c r="S133" s="106"/>
      <c r="T133" s="106"/>
      <c r="U133" s="106"/>
      <c r="V133" s="64"/>
      <c r="W133" s="106" t="s">
        <v>89</v>
      </c>
      <c r="X133" s="106"/>
      <c r="Y133" s="106"/>
      <c r="Z133" s="106"/>
      <c r="AA133" s="106"/>
      <c r="AB133" s="64"/>
      <c r="AC133" s="106" t="s">
        <v>90</v>
      </c>
      <c r="AD133" s="106"/>
      <c r="AE133" s="106"/>
      <c r="AF133" s="106"/>
      <c r="AG133" s="106"/>
      <c r="AH133" s="64"/>
      <c r="AI133" s="106" t="s">
        <v>91</v>
      </c>
      <c r="AJ133" s="106"/>
      <c r="AK133" s="106"/>
      <c r="AL133" s="64"/>
      <c r="AM133" s="102">
        <v>2000000</v>
      </c>
      <c r="AN133" s="102"/>
      <c r="AO133" s="102"/>
      <c r="AP133" s="64"/>
      <c r="AQ133" s="102">
        <v>3250</v>
      </c>
      <c r="AR133" s="102"/>
      <c r="AS133" s="64"/>
      <c r="AT133" s="29" t="s">
        <v>121</v>
      </c>
    </row>
    <row r="134" spans="1:46" ht="21.75" customHeight="1" x14ac:dyDescent="0.4">
      <c r="A134" s="29" t="s">
        <v>212</v>
      </c>
      <c r="B134" s="64"/>
      <c r="C134" s="29" t="s">
        <v>89</v>
      </c>
      <c r="D134" s="64"/>
      <c r="E134" s="29" t="s">
        <v>90</v>
      </c>
      <c r="F134" s="64"/>
      <c r="G134" s="106" t="s">
        <v>91</v>
      </c>
      <c r="H134" s="106"/>
      <c r="I134" s="106"/>
      <c r="J134" s="64"/>
      <c r="K134" s="14">
        <v>14052000</v>
      </c>
      <c r="L134" s="14"/>
      <c r="M134" s="102">
        <v>2800</v>
      </c>
      <c r="N134" s="102"/>
      <c r="O134" s="102"/>
      <c r="P134" s="64"/>
      <c r="Q134" s="106" t="s">
        <v>109</v>
      </c>
      <c r="R134" s="106"/>
      <c r="S134" s="106"/>
      <c r="T134" s="106"/>
      <c r="U134" s="106"/>
      <c r="V134" s="64"/>
      <c r="W134" s="106" t="s">
        <v>89</v>
      </c>
      <c r="X134" s="106"/>
      <c r="Y134" s="106"/>
      <c r="Z134" s="106"/>
      <c r="AA134" s="106"/>
      <c r="AB134" s="64"/>
      <c r="AC134" s="106" t="s">
        <v>90</v>
      </c>
      <c r="AD134" s="106"/>
      <c r="AE134" s="106"/>
      <c r="AF134" s="106"/>
      <c r="AG134" s="106"/>
      <c r="AH134" s="64"/>
      <c r="AI134" s="106" t="s">
        <v>91</v>
      </c>
      <c r="AJ134" s="106"/>
      <c r="AK134" s="106"/>
      <c r="AL134" s="64"/>
      <c r="AM134" s="102">
        <v>14052000</v>
      </c>
      <c r="AN134" s="102"/>
      <c r="AO134" s="102"/>
      <c r="AP134" s="64"/>
      <c r="AQ134" s="102">
        <v>2800</v>
      </c>
      <c r="AR134" s="102"/>
      <c r="AS134" s="64"/>
      <c r="AT134" s="29" t="s">
        <v>109</v>
      </c>
    </row>
    <row r="135" spans="1:46" ht="21.75" customHeight="1" x14ac:dyDescent="0.4">
      <c r="A135" s="29" t="s">
        <v>213</v>
      </c>
      <c r="B135" s="64"/>
      <c r="C135" s="29" t="s">
        <v>89</v>
      </c>
      <c r="D135" s="64"/>
      <c r="E135" s="29" t="s">
        <v>90</v>
      </c>
      <c r="F135" s="64"/>
      <c r="G135" s="106" t="s">
        <v>91</v>
      </c>
      <c r="H135" s="106"/>
      <c r="I135" s="106"/>
      <c r="J135" s="64"/>
      <c r="K135" s="14">
        <v>93000</v>
      </c>
      <c r="L135" s="14"/>
      <c r="M135" s="102">
        <v>1900</v>
      </c>
      <c r="N135" s="102"/>
      <c r="O135" s="102"/>
      <c r="P135" s="64"/>
      <c r="Q135" s="106" t="s">
        <v>102</v>
      </c>
      <c r="R135" s="106"/>
      <c r="S135" s="106"/>
      <c r="T135" s="106"/>
      <c r="U135" s="106"/>
      <c r="V135" s="64"/>
      <c r="W135" s="106" t="s">
        <v>89</v>
      </c>
      <c r="X135" s="106"/>
      <c r="Y135" s="106"/>
      <c r="Z135" s="106"/>
      <c r="AA135" s="106"/>
      <c r="AB135" s="64"/>
      <c r="AC135" s="106" t="s">
        <v>91</v>
      </c>
      <c r="AD135" s="106"/>
      <c r="AE135" s="106"/>
      <c r="AF135" s="106"/>
      <c r="AG135" s="106"/>
      <c r="AH135" s="64"/>
      <c r="AI135" s="106" t="s">
        <v>91</v>
      </c>
      <c r="AJ135" s="106"/>
      <c r="AK135" s="106"/>
      <c r="AL135" s="64"/>
      <c r="AM135" s="102">
        <v>0</v>
      </c>
      <c r="AN135" s="102"/>
      <c r="AO135" s="102"/>
      <c r="AP135" s="64"/>
      <c r="AQ135" s="102">
        <v>0</v>
      </c>
      <c r="AR135" s="102"/>
      <c r="AS135" s="64"/>
      <c r="AT135" s="29" t="s">
        <v>91</v>
      </c>
    </row>
    <row r="136" spans="1:46" ht="21.75" customHeight="1" x14ac:dyDescent="0.4">
      <c r="A136" s="29" t="s">
        <v>214</v>
      </c>
      <c r="B136" s="64"/>
      <c r="C136" s="29" t="s">
        <v>89</v>
      </c>
      <c r="D136" s="64"/>
      <c r="E136" s="29" t="s">
        <v>90</v>
      </c>
      <c r="F136" s="64"/>
      <c r="G136" s="106" t="s">
        <v>91</v>
      </c>
      <c r="H136" s="106"/>
      <c r="I136" s="106"/>
      <c r="J136" s="64"/>
      <c r="K136" s="14">
        <v>17141000</v>
      </c>
      <c r="L136" s="14"/>
      <c r="M136" s="102">
        <v>2400</v>
      </c>
      <c r="N136" s="102"/>
      <c r="O136" s="102"/>
      <c r="P136" s="64"/>
      <c r="Q136" s="106" t="s">
        <v>107</v>
      </c>
      <c r="R136" s="106"/>
      <c r="S136" s="106"/>
      <c r="T136" s="106"/>
      <c r="U136" s="106"/>
      <c r="V136" s="64"/>
      <c r="W136" s="106" t="s">
        <v>89</v>
      </c>
      <c r="X136" s="106"/>
      <c r="Y136" s="106"/>
      <c r="Z136" s="106"/>
      <c r="AA136" s="106"/>
      <c r="AB136" s="64"/>
      <c r="AC136" s="106" t="s">
        <v>90</v>
      </c>
      <c r="AD136" s="106"/>
      <c r="AE136" s="106"/>
      <c r="AF136" s="106"/>
      <c r="AG136" s="106"/>
      <c r="AH136" s="64"/>
      <c r="AI136" s="106" t="s">
        <v>91</v>
      </c>
      <c r="AJ136" s="106"/>
      <c r="AK136" s="106"/>
      <c r="AL136" s="64"/>
      <c r="AM136" s="102">
        <v>66826725</v>
      </c>
      <c r="AN136" s="102"/>
      <c r="AO136" s="102"/>
      <c r="AP136" s="64"/>
      <c r="AQ136" s="102">
        <v>661</v>
      </c>
      <c r="AR136" s="102"/>
      <c r="AS136" s="64"/>
      <c r="AT136" s="29" t="s">
        <v>107</v>
      </c>
    </row>
    <row r="137" spans="1:46" ht="21.75" customHeight="1" x14ac:dyDescent="0.4">
      <c r="A137" s="29" t="s">
        <v>215</v>
      </c>
      <c r="B137" s="64"/>
      <c r="C137" s="29" t="s">
        <v>89</v>
      </c>
      <c r="D137" s="64"/>
      <c r="E137" s="29" t="s">
        <v>90</v>
      </c>
      <c r="F137" s="64"/>
      <c r="G137" s="106" t="s">
        <v>91</v>
      </c>
      <c r="H137" s="106"/>
      <c r="I137" s="106"/>
      <c r="J137" s="64"/>
      <c r="K137" s="14">
        <v>27212000</v>
      </c>
      <c r="L137" s="14"/>
      <c r="M137" s="102">
        <v>3000</v>
      </c>
      <c r="N137" s="102"/>
      <c r="O137" s="102"/>
      <c r="P137" s="64"/>
      <c r="Q137" s="106" t="s">
        <v>109</v>
      </c>
      <c r="R137" s="106"/>
      <c r="S137" s="106"/>
      <c r="T137" s="106"/>
      <c r="U137" s="106"/>
      <c r="V137" s="64"/>
      <c r="W137" s="106" t="s">
        <v>89</v>
      </c>
      <c r="X137" s="106"/>
      <c r="Y137" s="106"/>
      <c r="Z137" s="106"/>
      <c r="AA137" s="106"/>
      <c r="AB137" s="64"/>
      <c r="AC137" s="106" t="s">
        <v>90</v>
      </c>
      <c r="AD137" s="106"/>
      <c r="AE137" s="106"/>
      <c r="AF137" s="106"/>
      <c r="AG137" s="106"/>
      <c r="AH137" s="64"/>
      <c r="AI137" s="106" t="s">
        <v>91</v>
      </c>
      <c r="AJ137" s="106"/>
      <c r="AK137" s="106"/>
      <c r="AL137" s="64"/>
      <c r="AM137" s="102">
        <v>34590000</v>
      </c>
      <c r="AN137" s="102"/>
      <c r="AO137" s="102"/>
      <c r="AP137" s="64"/>
      <c r="AQ137" s="102">
        <v>3000</v>
      </c>
      <c r="AR137" s="102"/>
      <c r="AS137" s="64"/>
      <c r="AT137" s="29" t="s">
        <v>109</v>
      </c>
    </row>
    <row r="138" spans="1:46" ht="21.75" customHeight="1" x14ac:dyDescent="0.4">
      <c r="A138" s="29" t="s">
        <v>216</v>
      </c>
      <c r="B138" s="64"/>
      <c r="C138" s="29" t="s">
        <v>89</v>
      </c>
      <c r="D138" s="64"/>
      <c r="E138" s="29" t="s">
        <v>90</v>
      </c>
      <c r="F138" s="64"/>
      <c r="G138" s="106" t="s">
        <v>91</v>
      </c>
      <c r="H138" s="106"/>
      <c r="I138" s="106"/>
      <c r="J138" s="64"/>
      <c r="K138" s="14">
        <v>2585000</v>
      </c>
      <c r="L138" s="14"/>
      <c r="M138" s="102">
        <v>3500</v>
      </c>
      <c r="N138" s="102"/>
      <c r="O138" s="102"/>
      <c r="P138" s="64"/>
      <c r="Q138" s="106" t="s">
        <v>98</v>
      </c>
      <c r="R138" s="106"/>
      <c r="S138" s="106"/>
      <c r="T138" s="106"/>
      <c r="U138" s="106"/>
      <c r="V138" s="64"/>
      <c r="W138" s="106" t="s">
        <v>89</v>
      </c>
      <c r="X138" s="106"/>
      <c r="Y138" s="106"/>
      <c r="Z138" s="106"/>
      <c r="AA138" s="106"/>
      <c r="AB138" s="64"/>
      <c r="AC138" s="106" t="s">
        <v>90</v>
      </c>
      <c r="AD138" s="106"/>
      <c r="AE138" s="106"/>
      <c r="AF138" s="106"/>
      <c r="AG138" s="106"/>
      <c r="AH138" s="64"/>
      <c r="AI138" s="106" t="s">
        <v>91</v>
      </c>
      <c r="AJ138" s="106"/>
      <c r="AK138" s="106"/>
      <c r="AL138" s="64"/>
      <c r="AM138" s="102">
        <v>19444000</v>
      </c>
      <c r="AN138" s="102"/>
      <c r="AO138" s="102"/>
      <c r="AP138" s="64"/>
      <c r="AQ138" s="102">
        <v>3500</v>
      </c>
      <c r="AR138" s="102"/>
      <c r="AS138" s="64"/>
      <c r="AT138" s="29" t="s">
        <v>98</v>
      </c>
    </row>
    <row r="139" spans="1:46" ht="21.75" customHeight="1" x14ac:dyDescent="0.4">
      <c r="A139" s="29" t="s">
        <v>217</v>
      </c>
      <c r="B139" s="64"/>
      <c r="C139" s="29" t="s">
        <v>89</v>
      </c>
      <c r="D139" s="64"/>
      <c r="E139" s="29" t="s">
        <v>90</v>
      </c>
      <c r="F139" s="64"/>
      <c r="G139" s="106" t="s">
        <v>91</v>
      </c>
      <c r="H139" s="106"/>
      <c r="I139" s="106"/>
      <c r="J139" s="64"/>
      <c r="K139" s="14">
        <v>5147000</v>
      </c>
      <c r="L139" s="14"/>
      <c r="M139" s="102">
        <v>2400</v>
      </c>
      <c r="N139" s="102"/>
      <c r="O139" s="102"/>
      <c r="P139" s="64"/>
      <c r="Q139" s="106" t="s">
        <v>121</v>
      </c>
      <c r="R139" s="106"/>
      <c r="S139" s="106"/>
      <c r="T139" s="106"/>
      <c r="U139" s="106"/>
      <c r="V139" s="64"/>
      <c r="W139" s="106" t="s">
        <v>89</v>
      </c>
      <c r="X139" s="106"/>
      <c r="Y139" s="106"/>
      <c r="Z139" s="106"/>
      <c r="AA139" s="106"/>
      <c r="AB139" s="64"/>
      <c r="AC139" s="106" t="s">
        <v>90</v>
      </c>
      <c r="AD139" s="106"/>
      <c r="AE139" s="106"/>
      <c r="AF139" s="106"/>
      <c r="AG139" s="106"/>
      <c r="AH139" s="64"/>
      <c r="AI139" s="106" t="s">
        <v>91</v>
      </c>
      <c r="AJ139" s="106"/>
      <c r="AK139" s="106"/>
      <c r="AL139" s="64"/>
      <c r="AM139" s="102">
        <v>5147000</v>
      </c>
      <c r="AN139" s="102"/>
      <c r="AO139" s="102"/>
      <c r="AP139" s="64"/>
      <c r="AQ139" s="102">
        <v>2400</v>
      </c>
      <c r="AR139" s="102"/>
      <c r="AS139" s="64"/>
      <c r="AT139" s="29" t="s">
        <v>121</v>
      </c>
    </row>
    <row r="140" spans="1:46" ht="21.75" customHeight="1" x14ac:dyDescent="0.4">
      <c r="A140" s="29" t="s">
        <v>218</v>
      </c>
      <c r="B140" s="64"/>
      <c r="C140" s="29" t="s">
        <v>89</v>
      </c>
      <c r="D140" s="64"/>
      <c r="E140" s="29" t="s">
        <v>90</v>
      </c>
      <c r="F140" s="64"/>
      <c r="G140" s="106" t="s">
        <v>91</v>
      </c>
      <c r="H140" s="106"/>
      <c r="I140" s="106"/>
      <c r="J140" s="64"/>
      <c r="K140" s="14">
        <v>1843000</v>
      </c>
      <c r="L140" s="14"/>
      <c r="M140" s="102">
        <v>2200</v>
      </c>
      <c r="N140" s="102"/>
      <c r="O140" s="102"/>
      <c r="P140" s="64"/>
      <c r="Q140" s="106" t="s">
        <v>96</v>
      </c>
      <c r="R140" s="106"/>
      <c r="S140" s="106"/>
      <c r="T140" s="106"/>
      <c r="U140" s="106"/>
      <c r="V140" s="64"/>
      <c r="W140" s="106" t="s">
        <v>89</v>
      </c>
      <c r="X140" s="106"/>
      <c r="Y140" s="106"/>
      <c r="Z140" s="106"/>
      <c r="AA140" s="106"/>
      <c r="AB140" s="64"/>
      <c r="AC140" s="106" t="s">
        <v>91</v>
      </c>
      <c r="AD140" s="106"/>
      <c r="AE140" s="106"/>
      <c r="AF140" s="106"/>
      <c r="AG140" s="106"/>
      <c r="AH140" s="64"/>
      <c r="AI140" s="106" t="s">
        <v>91</v>
      </c>
      <c r="AJ140" s="106"/>
      <c r="AK140" s="106"/>
      <c r="AL140" s="64"/>
      <c r="AM140" s="102">
        <v>0</v>
      </c>
      <c r="AN140" s="102"/>
      <c r="AO140" s="102"/>
      <c r="AP140" s="64"/>
      <c r="AQ140" s="102">
        <v>0</v>
      </c>
      <c r="AR140" s="102"/>
      <c r="AS140" s="64"/>
      <c r="AT140" s="29" t="s">
        <v>91</v>
      </c>
    </row>
    <row r="141" spans="1:46" ht="21.75" customHeight="1" x14ac:dyDescent="0.4">
      <c r="A141" s="29" t="s">
        <v>219</v>
      </c>
      <c r="B141" s="64"/>
      <c r="C141" s="29" t="s">
        <v>89</v>
      </c>
      <c r="D141" s="64"/>
      <c r="E141" s="29" t="s">
        <v>90</v>
      </c>
      <c r="F141" s="64"/>
      <c r="G141" s="106" t="s">
        <v>91</v>
      </c>
      <c r="H141" s="106"/>
      <c r="I141" s="106"/>
      <c r="J141" s="64"/>
      <c r="K141" s="14">
        <v>2000000</v>
      </c>
      <c r="L141" s="14"/>
      <c r="M141" s="102">
        <v>9000</v>
      </c>
      <c r="N141" s="102"/>
      <c r="O141" s="102"/>
      <c r="P141" s="64"/>
      <c r="Q141" s="106" t="s">
        <v>112</v>
      </c>
      <c r="R141" s="106"/>
      <c r="S141" s="106"/>
      <c r="T141" s="106"/>
      <c r="U141" s="106"/>
      <c r="V141" s="64"/>
      <c r="W141" s="106" t="s">
        <v>89</v>
      </c>
      <c r="X141" s="106"/>
      <c r="Y141" s="106"/>
      <c r="Z141" s="106"/>
      <c r="AA141" s="106"/>
      <c r="AB141" s="64"/>
      <c r="AC141" s="106" t="s">
        <v>91</v>
      </c>
      <c r="AD141" s="106"/>
      <c r="AE141" s="106"/>
      <c r="AF141" s="106"/>
      <c r="AG141" s="106"/>
      <c r="AH141" s="64"/>
      <c r="AI141" s="106" t="s">
        <v>91</v>
      </c>
      <c r="AJ141" s="106"/>
      <c r="AK141" s="106"/>
      <c r="AL141" s="64"/>
      <c r="AM141" s="102">
        <v>0</v>
      </c>
      <c r="AN141" s="102"/>
      <c r="AO141" s="102"/>
      <c r="AP141" s="64"/>
      <c r="AQ141" s="102">
        <v>0</v>
      </c>
      <c r="AR141" s="102"/>
      <c r="AS141" s="64"/>
      <c r="AT141" s="29" t="s">
        <v>91</v>
      </c>
    </row>
    <row r="142" spans="1:46" ht="21.75" customHeight="1" x14ac:dyDescent="0.4">
      <c r="A142" s="29" t="s">
        <v>220</v>
      </c>
      <c r="B142" s="64"/>
      <c r="C142" s="29" t="s">
        <v>89</v>
      </c>
      <c r="D142" s="64"/>
      <c r="E142" s="29" t="s">
        <v>90</v>
      </c>
      <c r="F142" s="64"/>
      <c r="G142" s="106" t="s">
        <v>91</v>
      </c>
      <c r="H142" s="106"/>
      <c r="I142" s="106"/>
      <c r="J142" s="64"/>
      <c r="K142" s="14">
        <v>4800000</v>
      </c>
      <c r="L142" s="14"/>
      <c r="M142" s="102">
        <v>4000</v>
      </c>
      <c r="N142" s="102"/>
      <c r="O142" s="102"/>
      <c r="P142" s="64"/>
      <c r="Q142" s="106" t="s">
        <v>112</v>
      </c>
      <c r="R142" s="106"/>
      <c r="S142" s="106"/>
      <c r="T142" s="106"/>
      <c r="U142" s="106"/>
      <c r="V142" s="64"/>
      <c r="W142" s="106" t="s">
        <v>89</v>
      </c>
      <c r="X142" s="106"/>
      <c r="Y142" s="106"/>
      <c r="Z142" s="106"/>
      <c r="AA142" s="106"/>
      <c r="AB142" s="64"/>
      <c r="AC142" s="106" t="s">
        <v>91</v>
      </c>
      <c r="AD142" s="106"/>
      <c r="AE142" s="106"/>
      <c r="AF142" s="106"/>
      <c r="AG142" s="106"/>
      <c r="AH142" s="64"/>
      <c r="AI142" s="106" t="s">
        <v>91</v>
      </c>
      <c r="AJ142" s="106"/>
      <c r="AK142" s="106"/>
      <c r="AL142" s="64"/>
      <c r="AM142" s="102">
        <v>0</v>
      </c>
      <c r="AN142" s="102"/>
      <c r="AO142" s="102"/>
      <c r="AP142" s="64"/>
      <c r="AQ142" s="102">
        <v>0</v>
      </c>
      <c r="AR142" s="102"/>
      <c r="AS142" s="64"/>
      <c r="AT142" s="29" t="s">
        <v>91</v>
      </c>
    </row>
    <row r="143" spans="1:46" ht="21.75" customHeight="1" x14ac:dyDescent="0.4">
      <c r="A143" s="29" t="s">
        <v>221</v>
      </c>
      <c r="B143" s="64"/>
      <c r="C143" s="29" t="s">
        <v>89</v>
      </c>
      <c r="D143" s="64"/>
      <c r="E143" s="29" t="s">
        <v>91</v>
      </c>
      <c r="F143" s="64"/>
      <c r="G143" s="106" t="s">
        <v>91</v>
      </c>
      <c r="H143" s="106"/>
      <c r="I143" s="106"/>
      <c r="J143" s="64"/>
      <c r="K143" s="14">
        <v>0</v>
      </c>
      <c r="L143" s="14"/>
      <c r="M143" s="102">
        <v>0</v>
      </c>
      <c r="N143" s="102"/>
      <c r="O143" s="102"/>
      <c r="P143" s="64"/>
      <c r="Q143" s="106" t="s">
        <v>91</v>
      </c>
      <c r="R143" s="106"/>
      <c r="S143" s="106"/>
      <c r="T143" s="106"/>
      <c r="U143" s="106"/>
      <c r="V143" s="64"/>
      <c r="W143" s="106" t="s">
        <v>89</v>
      </c>
      <c r="X143" s="106"/>
      <c r="Y143" s="106"/>
      <c r="Z143" s="106"/>
      <c r="AA143" s="106"/>
      <c r="AB143" s="64"/>
      <c r="AC143" s="106" t="s">
        <v>90</v>
      </c>
      <c r="AD143" s="106"/>
      <c r="AE143" s="106"/>
      <c r="AF143" s="106"/>
      <c r="AG143" s="106"/>
      <c r="AH143" s="64"/>
      <c r="AI143" s="106" t="s">
        <v>91</v>
      </c>
      <c r="AJ143" s="106"/>
      <c r="AK143" s="106"/>
      <c r="AL143" s="64"/>
      <c r="AM143" s="102">
        <v>4000000</v>
      </c>
      <c r="AN143" s="102"/>
      <c r="AO143" s="102"/>
      <c r="AP143" s="64"/>
      <c r="AQ143" s="102">
        <v>2200</v>
      </c>
      <c r="AR143" s="102"/>
      <c r="AS143" s="64"/>
      <c r="AT143" s="29" t="s">
        <v>142</v>
      </c>
    </row>
    <row r="144" spans="1:46" ht="21.75" customHeight="1" x14ac:dyDescent="0.4">
      <c r="A144" s="29" t="s">
        <v>222</v>
      </c>
      <c r="B144" s="64"/>
      <c r="C144" s="29" t="s">
        <v>89</v>
      </c>
      <c r="D144" s="64"/>
      <c r="E144" s="29" t="s">
        <v>91</v>
      </c>
      <c r="F144" s="64"/>
      <c r="G144" s="106" t="s">
        <v>91</v>
      </c>
      <c r="H144" s="106"/>
      <c r="I144" s="106"/>
      <c r="J144" s="64"/>
      <c r="K144" s="14">
        <v>0</v>
      </c>
      <c r="L144" s="14"/>
      <c r="M144" s="102">
        <v>0</v>
      </c>
      <c r="N144" s="102"/>
      <c r="O144" s="102"/>
      <c r="P144" s="64"/>
      <c r="Q144" s="106" t="s">
        <v>91</v>
      </c>
      <c r="R144" s="106"/>
      <c r="S144" s="106"/>
      <c r="T144" s="106"/>
      <c r="U144" s="106"/>
      <c r="V144" s="64"/>
      <c r="W144" s="106" t="s">
        <v>89</v>
      </c>
      <c r="X144" s="106"/>
      <c r="Y144" s="106"/>
      <c r="Z144" s="106"/>
      <c r="AA144" s="106"/>
      <c r="AB144" s="64"/>
      <c r="AC144" s="106" t="s">
        <v>90</v>
      </c>
      <c r="AD144" s="106"/>
      <c r="AE144" s="106"/>
      <c r="AF144" s="106"/>
      <c r="AG144" s="106"/>
      <c r="AH144" s="64"/>
      <c r="AI144" s="106" t="s">
        <v>91</v>
      </c>
      <c r="AJ144" s="106"/>
      <c r="AK144" s="106"/>
      <c r="AL144" s="64"/>
      <c r="AM144" s="102">
        <v>1350000</v>
      </c>
      <c r="AN144" s="102"/>
      <c r="AO144" s="102"/>
      <c r="AP144" s="64"/>
      <c r="AQ144" s="102">
        <v>1700</v>
      </c>
      <c r="AR144" s="102"/>
      <c r="AS144" s="64"/>
      <c r="AT144" s="29" t="s">
        <v>142</v>
      </c>
    </row>
    <row r="145" spans="1:46" ht="21.75" customHeight="1" x14ac:dyDescent="0.4">
      <c r="A145" s="29" t="s">
        <v>223</v>
      </c>
      <c r="B145" s="64"/>
      <c r="C145" s="29" t="s">
        <v>89</v>
      </c>
      <c r="D145" s="64"/>
      <c r="E145" s="29" t="s">
        <v>91</v>
      </c>
      <c r="F145" s="64"/>
      <c r="G145" s="106" t="s">
        <v>91</v>
      </c>
      <c r="H145" s="106"/>
      <c r="I145" s="106"/>
      <c r="J145" s="64"/>
      <c r="K145" s="14">
        <v>0</v>
      </c>
      <c r="L145" s="14"/>
      <c r="M145" s="102">
        <v>0</v>
      </c>
      <c r="N145" s="102"/>
      <c r="O145" s="102"/>
      <c r="P145" s="64"/>
      <c r="Q145" s="106" t="s">
        <v>91</v>
      </c>
      <c r="R145" s="106"/>
      <c r="S145" s="106"/>
      <c r="T145" s="106"/>
      <c r="U145" s="106"/>
      <c r="V145" s="64"/>
      <c r="W145" s="106" t="s">
        <v>89</v>
      </c>
      <c r="X145" s="106"/>
      <c r="Y145" s="106"/>
      <c r="Z145" s="106"/>
      <c r="AA145" s="106"/>
      <c r="AB145" s="64"/>
      <c r="AC145" s="106" t="s">
        <v>90</v>
      </c>
      <c r="AD145" s="106"/>
      <c r="AE145" s="106"/>
      <c r="AF145" s="106"/>
      <c r="AG145" s="106"/>
      <c r="AH145" s="64"/>
      <c r="AI145" s="106" t="s">
        <v>91</v>
      </c>
      <c r="AJ145" s="106"/>
      <c r="AK145" s="106"/>
      <c r="AL145" s="64"/>
      <c r="AM145" s="102">
        <v>3600000</v>
      </c>
      <c r="AN145" s="102"/>
      <c r="AO145" s="102"/>
      <c r="AP145" s="64"/>
      <c r="AQ145" s="102">
        <v>2200</v>
      </c>
      <c r="AR145" s="102"/>
      <c r="AS145" s="64"/>
      <c r="AT145" s="29" t="s">
        <v>224</v>
      </c>
    </row>
    <row r="146" spans="1:46" ht="21.75" customHeight="1" x14ac:dyDescent="0.4">
      <c r="A146" s="29" t="s">
        <v>225</v>
      </c>
      <c r="B146" s="64"/>
      <c r="C146" s="29" t="s">
        <v>89</v>
      </c>
      <c r="D146" s="64"/>
      <c r="E146" s="29" t="s">
        <v>91</v>
      </c>
      <c r="F146" s="64"/>
      <c r="G146" s="106" t="s">
        <v>91</v>
      </c>
      <c r="H146" s="106"/>
      <c r="I146" s="106"/>
      <c r="J146" s="64"/>
      <c r="K146" s="14">
        <v>0</v>
      </c>
      <c r="L146" s="14"/>
      <c r="M146" s="102">
        <v>0</v>
      </c>
      <c r="N146" s="102"/>
      <c r="O146" s="102"/>
      <c r="P146" s="64"/>
      <c r="Q146" s="106" t="s">
        <v>91</v>
      </c>
      <c r="R146" s="106"/>
      <c r="S146" s="106"/>
      <c r="T146" s="106"/>
      <c r="U146" s="106"/>
      <c r="V146" s="64"/>
      <c r="W146" s="106" t="s">
        <v>89</v>
      </c>
      <c r="X146" s="106"/>
      <c r="Y146" s="106"/>
      <c r="Z146" s="106"/>
      <c r="AA146" s="106"/>
      <c r="AB146" s="64"/>
      <c r="AC146" s="106" t="s">
        <v>90</v>
      </c>
      <c r="AD146" s="106"/>
      <c r="AE146" s="106"/>
      <c r="AF146" s="106"/>
      <c r="AG146" s="106"/>
      <c r="AH146" s="64"/>
      <c r="AI146" s="106" t="s">
        <v>91</v>
      </c>
      <c r="AJ146" s="106"/>
      <c r="AK146" s="106"/>
      <c r="AL146" s="64"/>
      <c r="AM146" s="102">
        <v>1005000</v>
      </c>
      <c r="AN146" s="102"/>
      <c r="AO146" s="102"/>
      <c r="AP146" s="64"/>
      <c r="AQ146" s="102">
        <v>2200</v>
      </c>
      <c r="AR146" s="102"/>
      <c r="AS146" s="64"/>
      <c r="AT146" s="29" t="s">
        <v>226</v>
      </c>
    </row>
    <row r="147" spans="1:46" ht="21.75" customHeight="1" x14ac:dyDescent="0.4">
      <c r="A147" s="29" t="s">
        <v>227</v>
      </c>
      <c r="B147" s="64"/>
      <c r="C147" s="29" t="s">
        <v>89</v>
      </c>
      <c r="D147" s="64"/>
      <c r="E147" s="29" t="s">
        <v>91</v>
      </c>
      <c r="F147" s="64"/>
      <c r="G147" s="106" t="s">
        <v>91</v>
      </c>
      <c r="H147" s="106"/>
      <c r="I147" s="106"/>
      <c r="J147" s="64"/>
      <c r="K147" s="14">
        <v>0</v>
      </c>
      <c r="L147" s="14"/>
      <c r="M147" s="102">
        <v>0</v>
      </c>
      <c r="N147" s="102"/>
      <c r="O147" s="102"/>
      <c r="P147" s="64"/>
      <c r="Q147" s="106" t="s">
        <v>91</v>
      </c>
      <c r="R147" s="106"/>
      <c r="S147" s="106"/>
      <c r="T147" s="106"/>
      <c r="U147" s="106"/>
      <c r="V147" s="64"/>
      <c r="W147" s="106" t="s">
        <v>89</v>
      </c>
      <c r="X147" s="106"/>
      <c r="Y147" s="106"/>
      <c r="Z147" s="106"/>
      <c r="AA147" s="106"/>
      <c r="AB147" s="64"/>
      <c r="AC147" s="106" t="s">
        <v>90</v>
      </c>
      <c r="AD147" s="106"/>
      <c r="AE147" s="106"/>
      <c r="AF147" s="106"/>
      <c r="AG147" s="106"/>
      <c r="AH147" s="64"/>
      <c r="AI147" s="106" t="s">
        <v>91</v>
      </c>
      <c r="AJ147" s="106"/>
      <c r="AK147" s="106"/>
      <c r="AL147" s="64"/>
      <c r="AM147" s="102">
        <v>2000000</v>
      </c>
      <c r="AN147" s="102"/>
      <c r="AO147" s="102"/>
      <c r="AP147" s="64"/>
      <c r="AQ147" s="102">
        <v>3750</v>
      </c>
      <c r="AR147" s="102"/>
      <c r="AS147" s="64"/>
      <c r="AT147" s="29" t="s">
        <v>226</v>
      </c>
    </row>
    <row r="148" spans="1:46" ht="21.75" customHeight="1" x14ac:dyDescent="0.4">
      <c r="A148" s="29" t="s">
        <v>228</v>
      </c>
      <c r="B148" s="64"/>
      <c r="C148" s="29" t="s">
        <v>89</v>
      </c>
      <c r="D148" s="64"/>
      <c r="E148" s="29" t="s">
        <v>91</v>
      </c>
      <c r="F148" s="64"/>
      <c r="G148" s="106" t="s">
        <v>91</v>
      </c>
      <c r="H148" s="106"/>
      <c r="I148" s="106"/>
      <c r="J148" s="64"/>
      <c r="K148" s="14">
        <v>0</v>
      </c>
      <c r="L148" s="14"/>
      <c r="M148" s="102">
        <v>0</v>
      </c>
      <c r="N148" s="102"/>
      <c r="O148" s="102"/>
      <c r="P148" s="64"/>
      <c r="Q148" s="106" t="s">
        <v>91</v>
      </c>
      <c r="R148" s="106"/>
      <c r="S148" s="106"/>
      <c r="T148" s="106"/>
      <c r="U148" s="106"/>
      <c r="V148" s="64"/>
      <c r="W148" s="106" t="s">
        <v>89</v>
      </c>
      <c r="X148" s="106"/>
      <c r="Y148" s="106"/>
      <c r="Z148" s="106"/>
      <c r="AA148" s="106"/>
      <c r="AB148" s="64"/>
      <c r="AC148" s="106" t="s">
        <v>90</v>
      </c>
      <c r="AD148" s="106"/>
      <c r="AE148" s="106"/>
      <c r="AF148" s="106"/>
      <c r="AG148" s="106"/>
      <c r="AH148" s="64"/>
      <c r="AI148" s="106" t="s">
        <v>91</v>
      </c>
      <c r="AJ148" s="106"/>
      <c r="AK148" s="106"/>
      <c r="AL148" s="64"/>
      <c r="AM148" s="102">
        <v>3370000</v>
      </c>
      <c r="AN148" s="102"/>
      <c r="AO148" s="102"/>
      <c r="AP148" s="64"/>
      <c r="AQ148" s="102">
        <v>2000</v>
      </c>
      <c r="AR148" s="102"/>
      <c r="AS148" s="64"/>
      <c r="AT148" s="29" t="s">
        <v>142</v>
      </c>
    </row>
    <row r="149" spans="1:46" ht="21.75" customHeight="1" x14ac:dyDescent="0.4">
      <c r="A149" s="29" t="s">
        <v>229</v>
      </c>
      <c r="B149" s="64"/>
      <c r="C149" s="29" t="s">
        <v>89</v>
      </c>
      <c r="D149" s="64"/>
      <c r="E149" s="29" t="s">
        <v>91</v>
      </c>
      <c r="F149" s="64"/>
      <c r="G149" s="106" t="s">
        <v>91</v>
      </c>
      <c r="H149" s="106"/>
      <c r="I149" s="106"/>
      <c r="J149" s="64"/>
      <c r="K149" s="14">
        <v>0</v>
      </c>
      <c r="L149" s="14"/>
      <c r="M149" s="102">
        <v>0</v>
      </c>
      <c r="N149" s="102"/>
      <c r="O149" s="102"/>
      <c r="P149" s="64"/>
      <c r="Q149" s="106" t="s">
        <v>91</v>
      </c>
      <c r="R149" s="106"/>
      <c r="S149" s="106"/>
      <c r="T149" s="106"/>
      <c r="U149" s="106"/>
      <c r="V149" s="64"/>
      <c r="W149" s="106" t="s">
        <v>89</v>
      </c>
      <c r="X149" s="106"/>
      <c r="Y149" s="106"/>
      <c r="Z149" s="106"/>
      <c r="AA149" s="106"/>
      <c r="AB149" s="64"/>
      <c r="AC149" s="106" t="s">
        <v>90</v>
      </c>
      <c r="AD149" s="106"/>
      <c r="AE149" s="106"/>
      <c r="AF149" s="106"/>
      <c r="AG149" s="106"/>
      <c r="AH149" s="64"/>
      <c r="AI149" s="106" t="s">
        <v>91</v>
      </c>
      <c r="AJ149" s="106"/>
      <c r="AK149" s="106"/>
      <c r="AL149" s="64"/>
      <c r="AM149" s="102">
        <v>6984000</v>
      </c>
      <c r="AN149" s="102"/>
      <c r="AO149" s="102"/>
      <c r="AP149" s="64"/>
      <c r="AQ149" s="102">
        <v>500</v>
      </c>
      <c r="AR149" s="102"/>
      <c r="AS149" s="64"/>
      <c r="AT149" s="29" t="s">
        <v>121</v>
      </c>
    </row>
    <row r="150" spans="1:46" ht="21.75" customHeight="1" x14ac:dyDescent="0.4">
      <c r="A150" s="29" t="s">
        <v>230</v>
      </c>
      <c r="B150" s="64"/>
      <c r="C150" s="29" t="s">
        <v>89</v>
      </c>
      <c r="D150" s="64"/>
      <c r="E150" s="29" t="s">
        <v>91</v>
      </c>
      <c r="F150" s="64"/>
      <c r="G150" s="106" t="s">
        <v>91</v>
      </c>
      <c r="H150" s="106"/>
      <c r="I150" s="106"/>
      <c r="J150" s="64"/>
      <c r="K150" s="14">
        <v>0</v>
      </c>
      <c r="L150" s="14"/>
      <c r="M150" s="102">
        <v>0</v>
      </c>
      <c r="N150" s="102"/>
      <c r="O150" s="102"/>
      <c r="P150" s="64"/>
      <c r="Q150" s="106" t="s">
        <v>91</v>
      </c>
      <c r="R150" s="106"/>
      <c r="S150" s="106"/>
      <c r="T150" s="106"/>
      <c r="U150" s="106"/>
      <c r="V150" s="64"/>
      <c r="W150" s="106" t="s">
        <v>89</v>
      </c>
      <c r="X150" s="106"/>
      <c r="Y150" s="106"/>
      <c r="Z150" s="106"/>
      <c r="AA150" s="106"/>
      <c r="AB150" s="64"/>
      <c r="AC150" s="106" t="s">
        <v>90</v>
      </c>
      <c r="AD150" s="106"/>
      <c r="AE150" s="106"/>
      <c r="AF150" s="106"/>
      <c r="AG150" s="106"/>
      <c r="AH150" s="64"/>
      <c r="AI150" s="106" t="s">
        <v>91</v>
      </c>
      <c r="AJ150" s="106"/>
      <c r="AK150" s="106"/>
      <c r="AL150" s="64"/>
      <c r="AM150" s="102">
        <v>11076634</v>
      </c>
      <c r="AN150" s="102"/>
      <c r="AO150" s="102"/>
      <c r="AP150" s="64"/>
      <c r="AQ150" s="102">
        <v>551</v>
      </c>
      <c r="AR150" s="102"/>
      <c r="AS150" s="64"/>
      <c r="AT150" s="29" t="s">
        <v>107</v>
      </c>
    </row>
    <row r="151" spans="1:46" ht="21.75" customHeight="1" x14ac:dyDescent="0.4">
      <c r="A151" s="29" t="s">
        <v>231</v>
      </c>
      <c r="B151" s="64"/>
      <c r="C151" s="29" t="s">
        <v>89</v>
      </c>
      <c r="D151" s="64"/>
      <c r="E151" s="29" t="s">
        <v>91</v>
      </c>
      <c r="F151" s="64"/>
      <c r="G151" s="106" t="s">
        <v>91</v>
      </c>
      <c r="H151" s="106"/>
      <c r="I151" s="106"/>
      <c r="J151" s="64"/>
      <c r="K151" s="14">
        <v>0</v>
      </c>
      <c r="L151" s="14"/>
      <c r="M151" s="102">
        <v>0</v>
      </c>
      <c r="N151" s="102"/>
      <c r="O151" s="102"/>
      <c r="P151" s="64"/>
      <c r="Q151" s="106" t="s">
        <v>91</v>
      </c>
      <c r="R151" s="106"/>
      <c r="S151" s="106"/>
      <c r="T151" s="106"/>
      <c r="U151" s="106"/>
      <c r="V151" s="64"/>
      <c r="W151" s="106" t="s">
        <v>89</v>
      </c>
      <c r="X151" s="106"/>
      <c r="Y151" s="106"/>
      <c r="Z151" s="106"/>
      <c r="AA151" s="106"/>
      <c r="AB151" s="64"/>
      <c r="AC151" s="106" t="s">
        <v>90</v>
      </c>
      <c r="AD151" s="106"/>
      <c r="AE151" s="106"/>
      <c r="AF151" s="106"/>
      <c r="AG151" s="106"/>
      <c r="AH151" s="64"/>
      <c r="AI151" s="106" t="s">
        <v>91</v>
      </c>
      <c r="AJ151" s="106"/>
      <c r="AK151" s="106"/>
      <c r="AL151" s="64"/>
      <c r="AM151" s="102">
        <v>4000000</v>
      </c>
      <c r="AN151" s="102"/>
      <c r="AO151" s="102"/>
      <c r="AP151" s="64"/>
      <c r="AQ151" s="102">
        <v>3500</v>
      </c>
      <c r="AR151" s="102"/>
      <c r="AS151" s="64"/>
      <c r="AT151" s="29" t="s">
        <v>121</v>
      </c>
    </row>
    <row r="152" spans="1:46" ht="21.75" customHeight="1" x14ac:dyDescent="0.4">
      <c r="A152" s="29" t="s">
        <v>232</v>
      </c>
      <c r="B152" s="64"/>
      <c r="C152" s="29" t="s">
        <v>89</v>
      </c>
      <c r="D152" s="64"/>
      <c r="E152" s="29" t="s">
        <v>91</v>
      </c>
      <c r="F152" s="64"/>
      <c r="G152" s="106" t="s">
        <v>91</v>
      </c>
      <c r="H152" s="106"/>
      <c r="I152" s="106"/>
      <c r="J152" s="64"/>
      <c r="K152" s="14">
        <v>0</v>
      </c>
      <c r="L152" s="14"/>
      <c r="M152" s="102">
        <v>0</v>
      </c>
      <c r="N152" s="102"/>
      <c r="O152" s="102"/>
      <c r="P152" s="64"/>
      <c r="Q152" s="106" t="s">
        <v>91</v>
      </c>
      <c r="R152" s="106"/>
      <c r="S152" s="106"/>
      <c r="T152" s="106"/>
      <c r="U152" s="106"/>
      <c r="V152" s="64"/>
      <c r="W152" s="106" t="s">
        <v>89</v>
      </c>
      <c r="X152" s="106"/>
      <c r="Y152" s="106"/>
      <c r="Z152" s="106"/>
      <c r="AA152" s="106"/>
      <c r="AB152" s="64"/>
      <c r="AC152" s="106" t="s">
        <v>90</v>
      </c>
      <c r="AD152" s="106"/>
      <c r="AE152" s="106"/>
      <c r="AF152" s="106"/>
      <c r="AG152" s="106"/>
      <c r="AH152" s="64"/>
      <c r="AI152" s="106" t="s">
        <v>91</v>
      </c>
      <c r="AJ152" s="106"/>
      <c r="AK152" s="106"/>
      <c r="AL152" s="64"/>
      <c r="AM152" s="102">
        <v>2000000</v>
      </c>
      <c r="AN152" s="102"/>
      <c r="AO152" s="102"/>
      <c r="AP152" s="64"/>
      <c r="AQ152" s="102">
        <v>3000</v>
      </c>
      <c r="AR152" s="102"/>
      <c r="AS152" s="64"/>
      <c r="AT152" s="29" t="s">
        <v>109</v>
      </c>
    </row>
    <row r="153" spans="1:46" ht="21.75" customHeight="1" x14ac:dyDescent="0.4">
      <c r="A153" s="29" t="s">
        <v>233</v>
      </c>
      <c r="B153" s="64"/>
      <c r="C153" s="29" t="s">
        <v>89</v>
      </c>
      <c r="D153" s="64"/>
      <c r="E153" s="29" t="s">
        <v>91</v>
      </c>
      <c r="F153" s="64"/>
      <c r="G153" s="106" t="s">
        <v>91</v>
      </c>
      <c r="H153" s="106"/>
      <c r="I153" s="106"/>
      <c r="J153" s="64"/>
      <c r="K153" s="14">
        <v>0</v>
      </c>
      <c r="L153" s="14"/>
      <c r="M153" s="102">
        <v>0</v>
      </c>
      <c r="N153" s="102"/>
      <c r="O153" s="102"/>
      <c r="P153" s="64"/>
      <c r="Q153" s="106" t="s">
        <v>91</v>
      </c>
      <c r="R153" s="106"/>
      <c r="S153" s="106"/>
      <c r="T153" s="106"/>
      <c r="U153" s="106"/>
      <c r="V153" s="64"/>
      <c r="W153" s="106" t="s">
        <v>89</v>
      </c>
      <c r="X153" s="106"/>
      <c r="Y153" s="106"/>
      <c r="Z153" s="106"/>
      <c r="AA153" s="106"/>
      <c r="AB153" s="64"/>
      <c r="AC153" s="106" t="s">
        <v>90</v>
      </c>
      <c r="AD153" s="106"/>
      <c r="AE153" s="106"/>
      <c r="AF153" s="106"/>
      <c r="AG153" s="106"/>
      <c r="AH153" s="64"/>
      <c r="AI153" s="106" t="s">
        <v>91</v>
      </c>
      <c r="AJ153" s="106"/>
      <c r="AK153" s="106"/>
      <c r="AL153" s="64"/>
      <c r="AM153" s="102">
        <v>10000000</v>
      </c>
      <c r="AN153" s="102"/>
      <c r="AO153" s="102"/>
      <c r="AP153" s="64"/>
      <c r="AQ153" s="102">
        <v>1900</v>
      </c>
      <c r="AR153" s="102"/>
      <c r="AS153" s="64"/>
      <c r="AT153" s="29" t="s">
        <v>142</v>
      </c>
    </row>
    <row r="154" spans="1:46" ht="21.75" customHeight="1" x14ac:dyDescent="0.4">
      <c r="A154" s="29" t="s">
        <v>234</v>
      </c>
      <c r="B154" s="64"/>
      <c r="C154" s="29" t="s">
        <v>89</v>
      </c>
      <c r="D154" s="64"/>
      <c r="E154" s="29" t="s">
        <v>91</v>
      </c>
      <c r="F154" s="64"/>
      <c r="G154" s="106" t="s">
        <v>91</v>
      </c>
      <c r="H154" s="106"/>
      <c r="I154" s="106"/>
      <c r="J154" s="64"/>
      <c r="K154" s="14">
        <v>0</v>
      </c>
      <c r="L154" s="14"/>
      <c r="M154" s="102">
        <v>0</v>
      </c>
      <c r="N154" s="102"/>
      <c r="O154" s="102"/>
      <c r="P154" s="64"/>
      <c r="Q154" s="106" t="s">
        <v>91</v>
      </c>
      <c r="R154" s="106"/>
      <c r="S154" s="106"/>
      <c r="T154" s="106"/>
      <c r="U154" s="106"/>
      <c r="V154" s="64"/>
      <c r="W154" s="106" t="s">
        <v>89</v>
      </c>
      <c r="X154" s="106"/>
      <c r="Y154" s="106"/>
      <c r="Z154" s="106"/>
      <c r="AA154" s="106"/>
      <c r="AB154" s="64"/>
      <c r="AC154" s="106" t="s">
        <v>90</v>
      </c>
      <c r="AD154" s="106"/>
      <c r="AE154" s="106"/>
      <c r="AF154" s="106"/>
      <c r="AG154" s="106"/>
      <c r="AH154" s="64"/>
      <c r="AI154" s="106" t="s">
        <v>91</v>
      </c>
      <c r="AJ154" s="106"/>
      <c r="AK154" s="106"/>
      <c r="AL154" s="64"/>
      <c r="AM154" s="102">
        <v>1000000</v>
      </c>
      <c r="AN154" s="102"/>
      <c r="AO154" s="102"/>
      <c r="AP154" s="64"/>
      <c r="AQ154" s="102">
        <v>1350</v>
      </c>
      <c r="AR154" s="102"/>
      <c r="AS154" s="64"/>
      <c r="AT154" s="29" t="s">
        <v>144</v>
      </c>
    </row>
    <row r="155" spans="1:46" ht="21.75" customHeight="1" x14ac:dyDescent="0.4">
      <c r="A155" s="29" t="s">
        <v>235</v>
      </c>
      <c r="B155" s="64"/>
      <c r="C155" s="29" t="s">
        <v>89</v>
      </c>
      <c r="D155" s="64"/>
      <c r="E155" s="29" t="s">
        <v>91</v>
      </c>
      <c r="F155" s="64"/>
      <c r="G155" s="106" t="s">
        <v>91</v>
      </c>
      <c r="H155" s="106"/>
      <c r="I155" s="106"/>
      <c r="J155" s="64"/>
      <c r="K155" s="14">
        <v>0</v>
      </c>
      <c r="L155" s="14"/>
      <c r="M155" s="102">
        <v>0</v>
      </c>
      <c r="N155" s="102"/>
      <c r="O155" s="102"/>
      <c r="P155" s="64"/>
      <c r="Q155" s="106" t="s">
        <v>91</v>
      </c>
      <c r="R155" s="106"/>
      <c r="S155" s="106"/>
      <c r="T155" s="106"/>
      <c r="U155" s="106"/>
      <c r="V155" s="64"/>
      <c r="W155" s="106" t="s">
        <v>89</v>
      </c>
      <c r="X155" s="106"/>
      <c r="Y155" s="106"/>
      <c r="Z155" s="106"/>
      <c r="AA155" s="106"/>
      <c r="AB155" s="64"/>
      <c r="AC155" s="106" t="s">
        <v>90</v>
      </c>
      <c r="AD155" s="106"/>
      <c r="AE155" s="106"/>
      <c r="AF155" s="106"/>
      <c r="AG155" s="106"/>
      <c r="AH155" s="64"/>
      <c r="AI155" s="106" t="s">
        <v>91</v>
      </c>
      <c r="AJ155" s="106"/>
      <c r="AK155" s="106"/>
      <c r="AL155" s="64"/>
      <c r="AM155" s="102">
        <v>4794000</v>
      </c>
      <c r="AN155" s="102"/>
      <c r="AO155" s="102"/>
      <c r="AP155" s="64"/>
      <c r="AQ155" s="102">
        <v>5000</v>
      </c>
      <c r="AR155" s="102"/>
      <c r="AS155" s="64"/>
      <c r="AT155" s="29" t="s">
        <v>98</v>
      </c>
    </row>
    <row r="156" spans="1:46" ht="21.75" customHeight="1" x14ac:dyDescent="0.4">
      <c r="A156" s="29" t="s">
        <v>236</v>
      </c>
      <c r="B156" s="64"/>
      <c r="C156" s="29" t="s">
        <v>89</v>
      </c>
      <c r="D156" s="64"/>
      <c r="E156" s="29" t="s">
        <v>91</v>
      </c>
      <c r="F156" s="64"/>
      <c r="G156" s="106" t="s">
        <v>91</v>
      </c>
      <c r="H156" s="106"/>
      <c r="I156" s="106"/>
      <c r="J156" s="64"/>
      <c r="K156" s="14">
        <v>0</v>
      </c>
      <c r="L156" s="14"/>
      <c r="M156" s="102">
        <v>0</v>
      </c>
      <c r="N156" s="102"/>
      <c r="O156" s="102"/>
      <c r="P156" s="64"/>
      <c r="Q156" s="106" t="s">
        <v>91</v>
      </c>
      <c r="R156" s="106"/>
      <c r="S156" s="106"/>
      <c r="T156" s="106"/>
      <c r="U156" s="106"/>
      <c r="V156" s="64"/>
      <c r="W156" s="106" t="s">
        <v>89</v>
      </c>
      <c r="X156" s="106"/>
      <c r="Y156" s="106"/>
      <c r="Z156" s="106"/>
      <c r="AA156" s="106"/>
      <c r="AB156" s="64"/>
      <c r="AC156" s="106" t="s">
        <v>90</v>
      </c>
      <c r="AD156" s="106"/>
      <c r="AE156" s="106"/>
      <c r="AF156" s="106"/>
      <c r="AG156" s="106"/>
      <c r="AH156" s="64"/>
      <c r="AI156" s="106" t="s">
        <v>91</v>
      </c>
      <c r="AJ156" s="106"/>
      <c r="AK156" s="106"/>
      <c r="AL156" s="64"/>
      <c r="AM156" s="102">
        <v>1000000</v>
      </c>
      <c r="AN156" s="102"/>
      <c r="AO156" s="102"/>
      <c r="AP156" s="64"/>
      <c r="AQ156" s="102">
        <v>600</v>
      </c>
      <c r="AR156" s="102"/>
      <c r="AS156" s="64"/>
      <c r="AT156" s="29" t="s">
        <v>121</v>
      </c>
    </row>
    <row r="157" spans="1:46" ht="21.75" customHeight="1" x14ac:dyDescent="0.4">
      <c r="A157" s="29" t="s">
        <v>237</v>
      </c>
      <c r="B157" s="64"/>
      <c r="C157" s="29" t="s">
        <v>89</v>
      </c>
      <c r="D157" s="64"/>
      <c r="E157" s="29" t="s">
        <v>91</v>
      </c>
      <c r="F157" s="64"/>
      <c r="G157" s="106" t="s">
        <v>91</v>
      </c>
      <c r="H157" s="106"/>
      <c r="I157" s="106"/>
      <c r="J157" s="64"/>
      <c r="K157" s="14">
        <v>0</v>
      </c>
      <c r="L157" s="14"/>
      <c r="M157" s="102">
        <v>0</v>
      </c>
      <c r="N157" s="102"/>
      <c r="O157" s="102"/>
      <c r="P157" s="64"/>
      <c r="Q157" s="106" t="s">
        <v>91</v>
      </c>
      <c r="R157" s="106"/>
      <c r="S157" s="106"/>
      <c r="T157" s="106"/>
      <c r="U157" s="106"/>
      <c r="V157" s="64"/>
      <c r="W157" s="106" t="s">
        <v>89</v>
      </c>
      <c r="X157" s="106"/>
      <c r="Y157" s="106"/>
      <c r="Z157" s="106"/>
      <c r="AA157" s="106"/>
      <c r="AB157" s="64"/>
      <c r="AC157" s="106" t="s">
        <v>90</v>
      </c>
      <c r="AD157" s="106"/>
      <c r="AE157" s="106"/>
      <c r="AF157" s="106"/>
      <c r="AG157" s="106"/>
      <c r="AH157" s="64"/>
      <c r="AI157" s="106" t="s">
        <v>91</v>
      </c>
      <c r="AJ157" s="106"/>
      <c r="AK157" s="106"/>
      <c r="AL157" s="64"/>
      <c r="AM157" s="102">
        <v>2000000</v>
      </c>
      <c r="AN157" s="102"/>
      <c r="AO157" s="102"/>
      <c r="AP157" s="64"/>
      <c r="AQ157" s="102">
        <v>400</v>
      </c>
      <c r="AR157" s="102"/>
      <c r="AS157" s="64"/>
      <c r="AT157" s="29" t="s">
        <v>121</v>
      </c>
    </row>
    <row r="158" spans="1:46" ht="21.75" customHeight="1" x14ac:dyDescent="0.4">
      <c r="A158" s="29" t="s">
        <v>238</v>
      </c>
      <c r="B158" s="64"/>
      <c r="C158" s="29" t="s">
        <v>89</v>
      </c>
      <c r="D158" s="64"/>
      <c r="E158" s="29" t="s">
        <v>91</v>
      </c>
      <c r="F158" s="64"/>
      <c r="G158" s="106" t="s">
        <v>91</v>
      </c>
      <c r="H158" s="106"/>
      <c r="I158" s="106"/>
      <c r="J158" s="64"/>
      <c r="K158" s="14">
        <v>0</v>
      </c>
      <c r="L158" s="14"/>
      <c r="M158" s="102">
        <v>0</v>
      </c>
      <c r="N158" s="102"/>
      <c r="O158" s="102"/>
      <c r="P158" s="64"/>
      <c r="Q158" s="106" t="s">
        <v>91</v>
      </c>
      <c r="R158" s="106"/>
      <c r="S158" s="106"/>
      <c r="T158" s="106"/>
      <c r="U158" s="106"/>
      <c r="V158" s="64"/>
      <c r="W158" s="106" t="s">
        <v>89</v>
      </c>
      <c r="X158" s="106"/>
      <c r="Y158" s="106"/>
      <c r="Z158" s="106"/>
      <c r="AA158" s="106"/>
      <c r="AB158" s="64"/>
      <c r="AC158" s="106" t="s">
        <v>90</v>
      </c>
      <c r="AD158" s="106"/>
      <c r="AE158" s="106"/>
      <c r="AF158" s="106"/>
      <c r="AG158" s="106"/>
      <c r="AH158" s="64"/>
      <c r="AI158" s="106" t="s">
        <v>91</v>
      </c>
      <c r="AJ158" s="106"/>
      <c r="AK158" s="106"/>
      <c r="AL158" s="64"/>
      <c r="AM158" s="102">
        <v>191000</v>
      </c>
      <c r="AN158" s="102"/>
      <c r="AO158" s="102"/>
      <c r="AP158" s="64"/>
      <c r="AQ158" s="102">
        <v>3000</v>
      </c>
      <c r="AR158" s="102"/>
      <c r="AS158" s="64"/>
      <c r="AT158" s="29" t="s">
        <v>226</v>
      </c>
    </row>
    <row r="159" spans="1:46" ht="21.75" customHeight="1" x14ac:dyDescent="0.4">
      <c r="A159" s="29" t="s">
        <v>239</v>
      </c>
      <c r="B159" s="64"/>
      <c r="C159" s="29" t="s">
        <v>89</v>
      </c>
      <c r="D159" s="64"/>
      <c r="E159" s="29" t="s">
        <v>91</v>
      </c>
      <c r="F159" s="64"/>
      <c r="G159" s="106" t="s">
        <v>91</v>
      </c>
      <c r="H159" s="106"/>
      <c r="I159" s="106"/>
      <c r="J159" s="64"/>
      <c r="K159" s="14">
        <v>0</v>
      </c>
      <c r="L159" s="14"/>
      <c r="M159" s="102">
        <v>0</v>
      </c>
      <c r="N159" s="102"/>
      <c r="O159" s="102"/>
      <c r="P159" s="64"/>
      <c r="Q159" s="106" t="s">
        <v>91</v>
      </c>
      <c r="R159" s="106"/>
      <c r="S159" s="106"/>
      <c r="T159" s="106"/>
      <c r="U159" s="106"/>
      <c r="V159" s="64"/>
      <c r="W159" s="106" t="s">
        <v>89</v>
      </c>
      <c r="X159" s="106"/>
      <c r="Y159" s="106"/>
      <c r="Z159" s="106"/>
      <c r="AA159" s="106"/>
      <c r="AB159" s="64"/>
      <c r="AC159" s="106" t="s">
        <v>90</v>
      </c>
      <c r="AD159" s="106"/>
      <c r="AE159" s="106"/>
      <c r="AF159" s="106"/>
      <c r="AG159" s="106"/>
      <c r="AH159" s="64"/>
      <c r="AI159" s="106" t="s">
        <v>91</v>
      </c>
      <c r="AJ159" s="106"/>
      <c r="AK159" s="106"/>
      <c r="AL159" s="64"/>
      <c r="AM159" s="102">
        <v>1880000</v>
      </c>
      <c r="AN159" s="102"/>
      <c r="AO159" s="102"/>
      <c r="AP159" s="64"/>
      <c r="AQ159" s="102">
        <v>1450</v>
      </c>
      <c r="AR159" s="102"/>
      <c r="AS159" s="64"/>
      <c r="AT159" s="29" t="s">
        <v>144</v>
      </c>
    </row>
    <row r="160" spans="1:46" ht="21.75" customHeight="1" x14ac:dyDescent="0.4">
      <c r="A160" s="29" t="s">
        <v>240</v>
      </c>
      <c r="B160" s="64"/>
      <c r="C160" s="29" t="s">
        <v>89</v>
      </c>
      <c r="D160" s="64"/>
      <c r="E160" s="29" t="s">
        <v>91</v>
      </c>
      <c r="F160" s="64"/>
      <c r="G160" s="106" t="s">
        <v>91</v>
      </c>
      <c r="H160" s="106"/>
      <c r="I160" s="106"/>
      <c r="J160" s="64"/>
      <c r="K160" s="14">
        <v>0</v>
      </c>
      <c r="L160" s="14"/>
      <c r="M160" s="102">
        <v>0</v>
      </c>
      <c r="N160" s="102"/>
      <c r="O160" s="102"/>
      <c r="P160" s="64"/>
      <c r="Q160" s="106" t="s">
        <v>91</v>
      </c>
      <c r="R160" s="106"/>
      <c r="S160" s="106"/>
      <c r="T160" s="106"/>
      <c r="U160" s="106"/>
      <c r="V160" s="64"/>
      <c r="W160" s="106" t="s">
        <v>89</v>
      </c>
      <c r="X160" s="106"/>
      <c r="Y160" s="106"/>
      <c r="Z160" s="106"/>
      <c r="AA160" s="106"/>
      <c r="AB160" s="64"/>
      <c r="AC160" s="106" t="s">
        <v>90</v>
      </c>
      <c r="AD160" s="106"/>
      <c r="AE160" s="106"/>
      <c r="AF160" s="106"/>
      <c r="AG160" s="106"/>
      <c r="AH160" s="64"/>
      <c r="AI160" s="106" t="s">
        <v>91</v>
      </c>
      <c r="AJ160" s="106"/>
      <c r="AK160" s="106"/>
      <c r="AL160" s="64"/>
      <c r="AM160" s="102">
        <v>1188000</v>
      </c>
      <c r="AN160" s="102"/>
      <c r="AO160" s="102"/>
      <c r="AP160" s="64"/>
      <c r="AQ160" s="102">
        <v>400</v>
      </c>
      <c r="AR160" s="102"/>
      <c r="AS160" s="64"/>
      <c r="AT160" s="29" t="s">
        <v>92</v>
      </c>
    </row>
    <row r="161" spans="1:47" ht="21.75" customHeight="1" thickBot="1" x14ac:dyDescent="0.45">
      <c r="A161" s="29" t="s">
        <v>734</v>
      </c>
      <c r="B161" s="64"/>
      <c r="C161" s="29"/>
      <c r="D161" s="64"/>
      <c r="E161" s="29"/>
      <c r="F161" s="64"/>
      <c r="G161" s="29"/>
      <c r="H161" s="29"/>
      <c r="I161" s="29"/>
      <c r="J161" s="64"/>
      <c r="K161" s="72">
        <f>SUM(K125:K160)</f>
        <v>1995909000</v>
      </c>
      <c r="L161" s="14"/>
      <c r="M161" s="14"/>
      <c r="N161" s="14"/>
      <c r="O161" s="14"/>
      <c r="P161" s="64"/>
      <c r="Q161" s="29"/>
      <c r="R161" s="29"/>
      <c r="S161" s="29"/>
      <c r="T161" s="29"/>
      <c r="U161" s="29"/>
      <c r="V161" s="64"/>
      <c r="W161" s="29"/>
      <c r="X161" s="29"/>
      <c r="Y161" s="29"/>
      <c r="Z161" s="29"/>
      <c r="AA161" s="29"/>
      <c r="AB161" s="64"/>
      <c r="AC161" s="29"/>
      <c r="AD161" s="29"/>
      <c r="AE161" s="29"/>
      <c r="AF161" s="29"/>
      <c r="AG161" s="29"/>
      <c r="AH161" s="64"/>
      <c r="AI161" s="29"/>
      <c r="AJ161" s="29"/>
      <c r="AK161" s="29"/>
      <c r="AL161" s="64"/>
      <c r="AM161" s="101">
        <f>SUM(AM125:AO160)</f>
        <v>1766091901</v>
      </c>
      <c r="AN161" s="101"/>
      <c r="AO161" s="101"/>
      <c r="AP161" s="64"/>
      <c r="AQ161" s="14"/>
      <c r="AR161" s="14"/>
      <c r="AS161" s="64"/>
      <c r="AT161" s="29"/>
    </row>
    <row r="162" spans="1:47" ht="21.75" customHeight="1" thickTop="1" x14ac:dyDescent="0.4">
      <c r="A162" s="103" t="s">
        <v>83</v>
      </c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</row>
    <row r="163" spans="1:47" ht="21.75" customHeight="1" x14ac:dyDescent="0.4">
      <c r="C163" s="104" t="s">
        <v>3</v>
      </c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W163" s="104" t="s">
        <v>5</v>
      </c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</row>
    <row r="164" spans="1:47" ht="21.75" customHeight="1" x14ac:dyDescent="0.4">
      <c r="A164" s="66" t="s">
        <v>76</v>
      </c>
      <c r="C164" s="67" t="s">
        <v>84</v>
      </c>
      <c r="D164" s="62"/>
      <c r="E164" s="67" t="s">
        <v>85</v>
      </c>
      <c r="F164" s="62"/>
      <c r="G164" s="105" t="s">
        <v>86</v>
      </c>
      <c r="H164" s="105"/>
      <c r="I164" s="105"/>
      <c r="J164" s="62"/>
      <c r="K164" s="51" t="s">
        <v>87</v>
      </c>
      <c r="L164" s="67"/>
      <c r="M164" s="99" t="s">
        <v>78</v>
      </c>
      <c r="N164" s="99"/>
      <c r="O164" s="99"/>
      <c r="P164" s="62"/>
      <c r="Q164" s="105" t="s">
        <v>79</v>
      </c>
      <c r="R164" s="99"/>
      <c r="S164" s="99"/>
      <c r="T164" s="99"/>
      <c r="U164" s="105"/>
      <c r="W164" s="105" t="s">
        <v>84</v>
      </c>
      <c r="X164" s="99"/>
      <c r="Y164" s="99"/>
      <c r="Z164" s="99"/>
      <c r="AA164" s="105"/>
      <c r="AB164" s="62"/>
      <c r="AC164" s="105" t="s">
        <v>85</v>
      </c>
      <c r="AD164" s="105"/>
      <c r="AE164" s="105"/>
      <c r="AF164" s="105"/>
      <c r="AG164" s="105"/>
      <c r="AH164" s="62"/>
      <c r="AI164" s="99" t="s">
        <v>86</v>
      </c>
      <c r="AJ164" s="99"/>
      <c r="AK164" s="99"/>
      <c r="AL164" s="62"/>
      <c r="AM164" s="99" t="s">
        <v>87</v>
      </c>
      <c r="AN164" s="99"/>
      <c r="AO164" s="99"/>
      <c r="AP164" s="62"/>
      <c r="AQ164" s="99" t="s">
        <v>78</v>
      </c>
      <c r="AR164" s="99"/>
      <c r="AS164" s="62"/>
      <c r="AT164" s="67" t="s">
        <v>79</v>
      </c>
    </row>
    <row r="165" spans="1:47" ht="21.75" customHeight="1" x14ac:dyDescent="0.4">
      <c r="A165" s="29" t="s">
        <v>738</v>
      </c>
      <c r="B165" s="64"/>
      <c r="C165" s="29"/>
      <c r="D165" s="64"/>
      <c r="E165" s="29"/>
      <c r="F165" s="64"/>
      <c r="G165" s="29"/>
      <c r="H165" s="29"/>
      <c r="I165" s="29"/>
      <c r="J165" s="64"/>
      <c r="K165" s="14">
        <f>K161</f>
        <v>1995909000</v>
      </c>
      <c r="L165" s="14"/>
      <c r="M165" s="14"/>
      <c r="N165" s="14"/>
      <c r="O165" s="14"/>
      <c r="P165" s="64"/>
      <c r="Q165" s="29"/>
      <c r="R165" s="29"/>
      <c r="S165" s="29"/>
      <c r="T165" s="29"/>
      <c r="U165" s="29"/>
      <c r="V165" s="64"/>
      <c r="W165" s="29"/>
      <c r="X165" s="29"/>
      <c r="Y165" s="29"/>
      <c r="Z165" s="29"/>
      <c r="AA165" s="29"/>
      <c r="AB165" s="64"/>
      <c r="AC165" s="29"/>
      <c r="AD165" s="29"/>
      <c r="AE165" s="29"/>
      <c r="AF165" s="29"/>
      <c r="AG165" s="29"/>
      <c r="AH165" s="64"/>
      <c r="AI165" s="29"/>
      <c r="AJ165" s="29"/>
      <c r="AK165" s="29"/>
      <c r="AL165" s="64"/>
      <c r="AM165" s="100">
        <f>AM161</f>
        <v>1766091901</v>
      </c>
      <c r="AN165" s="100"/>
      <c r="AO165" s="100"/>
      <c r="AP165" s="64"/>
      <c r="AQ165" s="14"/>
      <c r="AR165" s="14"/>
      <c r="AS165" s="64"/>
      <c r="AT165" s="29"/>
    </row>
    <row r="166" spans="1:47" ht="21.75" customHeight="1" x14ac:dyDescent="0.4">
      <c r="A166" s="29" t="s">
        <v>241</v>
      </c>
      <c r="B166" s="64"/>
      <c r="C166" s="29" t="s">
        <v>89</v>
      </c>
      <c r="D166" s="64"/>
      <c r="E166" s="29" t="s">
        <v>91</v>
      </c>
      <c r="F166" s="64"/>
      <c r="G166" s="106" t="s">
        <v>91</v>
      </c>
      <c r="H166" s="106"/>
      <c r="I166" s="106"/>
      <c r="J166" s="64"/>
      <c r="K166" s="14">
        <v>0</v>
      </c>
      <c r="L166" s="14"/>
      <c r="M166" s="102">
        <v>0</v>
      </c>
      <c r="N166" s="102"/>
      <c r="O166" s="102"/>
      <c r="P166" s="64"/>
      <c r="Q166" s="106" t="s">
        <v>91</v>
      </c>
      <c r="R166" s="106"/>
      <c r="S166" s="106"/>
      <c r="T166" s="106"/>
      <c r="U166" s="106"/>
      <c r="V166" s="64"/>
      <c r="W166" s="106" t="s">
        <v>89</v>
      </c>
      <c r="X166" s="106"/>
      <c r="Y166" s="106"/>
      <c r="Z166" s="106"/>
      <c r="AA166" s="106"/>
      <c r="AB166" s="64"/>
      <c r="AC166" s="106" t="s">
        <v>90</v>
      </c>
      <c r="AD166" s="106"/>
      <c r="AE166" s="106"/>
      <c r="AF166" s="106"/>
      <c r="AG166" s="106"/>
      <c r="AH166" s="64"/>
      <c r="AI166" s="106" t="s">
        <v>91</v>
      </c>
      <c r="AJ166" s="106"/>
      <c r="AK166" s="106"/>
      <c r="AL166" s="64"/>
      <c r="AM166" s="102">
        <v>5000</v>
      </c>
      <c r="AN166" s="102"/>
      <c r="AO166" s="102"/>
      <c r="AP166" s="64"/>
      <c r="AQ166" s="102">
        <v>2000</v>
      </c>
      <c r="AR166" s="102"/>
      <c r="AS166" s="64"/>
      <c r="AT166" s="29" t="s">
        <v>226</v>
      </c>
    </row>
    <row r="167" spans="1:47" ht="21.75" customHeight="1" x14ac:dyDescent="0.4">
      <c r="A167" s="29" t="s">
        <v>242</v>
      </c>
      <c r="B167" s="64"/>
      <c r="C167" s="29" t="s">
        <v>89</v>
      </c>
      <c r="D167" s="64"/>
      <c r="E167" s="29" t="s">
        <v>91</v>
      </c>
      <c r="F167" s="64"/>
      <c r="G167" s="106" t="s">
        <v>91</v>
      </c>
      <c r="H167" s="106"/>
      <c r="I167" s="106"/>
      <c r="J167" s="64"/>
      <c r="K167" s="14">
        <v>0</v>
      </c>
      <c r="L167" s="14"/>
      <c r="M167" s="102">
        <v>0</v>
      </c>
      <c r="N167" s="102"/>
      <c r="O167" s="102"/>
      <c r="P167" s="64"/>
      <c r="Q167" s="106" t="s">
        <v>91</v>
      </c>
      <c r="R167" s="106"/>
      <c r="S167" s="106"/>
      <c r="T167" s="106"/>
      <c r="U167" s="106"/>
      <c r="V167" s="64"/>
      <c r="W167" s="106" t="s">
        <v>89</v>
      </c>
      <c r="X167" s="106"/>
      <c r="Y167" s="106"/>
      <c r="Z167" s="106"/>
      <c r="AA167" s="106"/>
      <c r="AB167" s="64"/>
      <c r="AC167" s="106" t="s">
        <v>90</v>
      </c>
      <c r="AD167" s="106"/>
      <c r="AE167" s="106"/>
      <c r="AF167" s="106"/>
      <c r="AG167" s="106"/>
      <c r="AH167" s="64"/>
      <c r="AI167" s="106" t="s">
        <v>91</v>
      </c>
      <c r="AJ167" s="106"/>
      <c r="AK167" s="106"/>
      <c r="AL167" s="64"/>
      <c r="AM167" s="102">
        <v>71995000</v>
      </c>
      <c r="AN167" s="102"/>
      <c r="AO167" s="102"/>
      <c r="AP167" s="64"/>
      <c r="AQ167" s="102">
        <v>4000</v>
      </c>
      <c r="AR167" s="102"/>
      <c r="AS167" s="64"/>
      <c r="AT167" s="29" t="s">
        <v>98</v>
      </c>
    </row>
    <row r="168" spans="1:47" ht="21.75" customHeight="1" x14ac:dyDescent="0.4">
      <c r="A168" s="29" t="s">
        <v>243</v>
      </c>
      <c r="B168" s="64"/>
      <c r="C168" s="29" t="s">
        <v>89</v>
      </c>
      <c r="D168" s="64"/>
      <c r="E168" s="29" t="s">
        <v>91</v>
      </c>
      <c r="F168" s="64"/>
      <c r="G168" s="106" t="s">
        <v>91</v>
      </c>
      <c r="H168" s="106"/>
      <c r="I168" s="106"/>
      <c r="J168" s="64"/>
      <c r="K168" s="14">
        <v>0</v>
      </c>
      <c r="L168" s="14"/>
      <c r="M168" s="102">
        <v>0</v>
      </c>
      <c r="N168" s="102"/>
      <c r="O168" s="102"/>
      <c r="P168" s="64"/>
      <c r="Q168" s="106" t="s">
        <v>91</v>
      </c>
      <c r="R168" s="106"/>
      <c r="S168" s="106"/>
      <c r="T168" s="106"/>
      <c r="U168" s="106"/>
      <c r="V168" s="64"/>
      <c r="W168" s="106" t="s">
        <v>89</v>
      </c>
      <c r="X168" s="106"/>
      <c r="Y168" s="106"/>
      <c r="Z168" s="106"/>
      <c r="AA168" s="106"/>
      <c r="AB168" s="64"/>
      <c r="AC168" s="106" t="s">
        <v>90</v>
      </c>
      <c r="AD168" s="106"/>
      <c r="AE168" s="106"/>
      <c r="AF168" s="106"/>
      <c r="AG168" s="106"/>
      <c r="AH168" s="64"/>
      <c r="AI168" s="106" t="s">
        <v>91</v>
      </c>
      <c r="AJ168" s="106"/>
      <c r="AK168" s="106"/>
      <c r="AL168" s="64"/>
      <c r="AM168" s="102">
        <v>300000</v>
      </c>
      <c r="AN168" s="102"/>
      <c r="AO168" s="102"/>
      <c r="AP168" s="64"/>
      <c r="AQ168" s="102">
        <v>2600</v>
      </c>
      <c r="AR168" s="102"/>
      <c r="AS168" s="64"/>
      <c r="AT168" s="29" t="s">
        <v>100</v>
      </c>
    </row>
    <row r="169" spans="1:47" ht="21.75" customHeight="1" x14ac:dyDescent="0.4">
      <c r="A169" s="29" t="s">
        <v>244</v>
      </c>
      <c r="B169" s="64"/>
      <c r="C169" s="29" t="s">
        <v>89</v>
      </c>
      <c r="D169" s="64"/>
      <c r="E169" s="29" t="s">
        <v>91</v>
      </c>
      <c r="F169" s="64"/>
      <c r="G169" s="106" t="s">
        <v>91</v>
      </c>
      <c r="H169" s="106"/>
      <c r="I169" s="106"/>
      <c r="J169" s="64"/>
      <c r="K169" s="14">
        <v>0</v>
      </c>
      <c r="L169" s="14"/>
      <c r="M169" s="102">
        <v>0</v>
      </c>
      <c r="N169" s="102"/>
      <c r="O169" s="102"/>
      <c r="P169" s="64"/>
      <c r="Q169" s="106" t="s">
        <v>91</v>
      </c>
      <c r="R169" s="106"/>
      <c r="S169" s="106"/>
      <c r="T169" s="106"/>
      <c r="U169" s="106"/>
      <c r="V169" s="64"/>
      <c r="W169" s="106" t="s">
        <v>89</v>
      </c>
      <c r="X169" s="106"/>
      <c r="Y169" s="106"/>
      <c r="Z169" s="106"/>
      <c r="AA169" s="106"/>
      <c r="AB169" s="64"/>
      <c r="AC169" s="106" t="s">
        <v>90</v>
      </c>
      <c r="AD169" s="106"/>
      <c r="AE169" s="106"/>
      <c r="AF169" s="106"/>
      <c r="AG169" s="106"/>
      <c r="AH169" s="64"/>
      <c r="AI169" s="106" t="s">
        <v>91</v>
      </c>
      <c r="AJ169" s="106"/>
      <c r="AK169" s="106"/>
      <c r="AL169" s="64"/>
      <c r="AM169" s="102">
        <v>1021000</v>
      </c>
      <c r="AN169" s="102"/>
      <c r="AO169" s="102"/>
      <c r="AP169" s="64"/>
      <c r="AQ169" s="102">
        <v>3250</v>
      </c>
      <c r="AR169" s="102"/>
      <c r="AS169" s="64"/>
      <c r="AT169" s="29" t="s">
        <v>226</v>
      </c>
    </row>
    <row r="170" spans="1:47" ht="21.75" customHeight="1" x14ac:dyDescent="0.4">
      <c r="A170" s="29" t="s">
        <v>245</v>
      </c>
      <c r="B170" s="64"/>
      <c r="C170" s="29" t="s">
        <v>89</v>
      </c>
      <c r="D170" s="64"/>
      <c r="E170" s="29" t="s">
        <v>91</v>
      </c>
      <c r="F170" s="64"/>
      <c r="G170" s="106" t="s">
        <v>91</v>
      </c>
      <c r="H170" s="106"/>
      <c r="I170" s="106"/>
      <c r="J170" s="64"/>
      <c r="K170" s="14">
        <v>0</v>
      </c>
      <c r="L170" s="14"/>
      <c r="M170" s="102">
        <v>0</v>
      </c>
      <c r="N170" s="102"/>
      <c r="O170" s="102"/>
      <c r="P170" s="64"/>
      <c r="Q170" s="106" t="s">
        <v>91</v>
      </c>
      <c r="R170" s="106"/>
      <c r="S170" s="106"/>
      <c r="T170" s="106"/>
      <c r="U170" s="106"/>
      <c r="V170" s="64"/>
      <c r="W170" s="106" t="s">
        <v>89</v>
      </c>
      <c r="X170" s="106"/>
      <c r="Y170" s="106"/>
      <c r="Z170" s="106"/>
      <c r="AA170" s="106"/>
      <c r="AB170" s="64"/>
      <c r="AC170" s="106" t="s">
        <v>90</v>
      </c>
      <c r="AD170" s="106"/>
      <c r="AE170" s="106"/>
      <c r="AF170" s="106"/>
      <c r="AG170" s="106"/>
      <c r="AH170" s="64"/>
      <c r="AI170" s="106" t="s">
        <v>91</v>
      </c>
      <c r="AJ170" s="106"/>
      <c r="AK170" s="106"/>
      <c r="AL170" s="64"/>
      <c r="AM170" s="102">
        <v>23002000</v>
      </c>
      <c r="AN170" s="102"/>
      <c r="AO170" s="102"/>
      <c r="AP170" s="64"/>
      <c r="AQ170" s="102">
        <v>4500</v>
      </c>
      <c r="AR170" s="102"/>
      <c r="AS170" s="64"/>
      <c r="AT170" s="29" t="s">
        <v>98</v>
      </c>
    </row>
    <row r="171" spans="1:47" ht="21.75" customHeight="1" x14ac:dyDescent="0.4">
      <c r="A171" s="29" t="s">
        <v>16</v>
      </c>
      <c r="B171" s="64"/>
      <c r="C171" s="29" t="s">
        <v>89</v>
      </c>
      <c r="D171" s="64"/>
      <c r="E171" s="29" t="s">
        <v>246</v>
      </c>
      <c r="F171" s="64"/>
      <c r="G171" s="106" t="s">
        <v>91</v>
      </c>
      <c r="H171" s="106"/>
      <c r="I171" s="106"/>
      <c r="J171" s="64"/>
      <c r="K171" s="14">
        <v>11986000</v>
      </c>
      <c r="L171" s="14"/>
      <c r="M171" s="102">
        <v>40000</v>
      </c>
      <c r="N171" s="102"/>
      <c r="O171" s="102"/>
      <c r="P171" s="64"/>
      <c r="Q171" s="106" t="s">
        <v>5</v>
      </c>
      <c r="R171" s="106"/>
      <c r="S171" s="106"/>
      <c r="T171" s="106"/>
      <c r="U171" s="106"/>
      <c r="V171" s="64"/>
      <c r="W171" s="106" t="s">
        <v>89</v>
      </c>
      <c r="X171" s="106"/>
      <c r="Y171" s="106"/>
      <c r="Z171" s="106"/>
      <c r="AA171" s="106"/>
      <c r="AB171" s="64"/>
      <c r="AC171" s="106" t="s">
        <v>91</v>
      </c>
      <c r="AD171" s="106"/>
      <c r="AE171" s="106"/>
      <c r="AF171" s="106"/>
      <c r="AG171" s="106"/>
      <c r="AH171" s="64"/>
      <c r="AI171" s="106" t="s">
        <v>91</v>
      </c>
      <c r="AJ171" s="106"/>
      <c r="AK171" s="106"/>
      <c r="AL171" s="64"/>
      <c r="AM171" s="102">
        <v>0</v>
      </c>
      <c r="AN171" s="102"/>
      <c r="AO171" s="102"/>
      <c r="AP171" s="64"/>
      <c r="AQ171" s="102">
        <v>0</v>
      </c>
      <c r="AR171" s="102"/>
      <c r="AS171" s="64"/>
      <c r="AT171" s="29" t="s">
        <v>91</v>
      </c>
    </row>
    <row r="172" spans="1:47" ht="21.75" customHeight="1" x14ac:dyDescent="0.4">
      <c r="A172" s="29" t="s">
        <v>17</v>
      </c>
      <c r="B172" s="64"/>
      <c r="C172" s="29" t="s">
        <v>89</v>
      </c>
      <c r="D172" s="64"/>
      <c r="E172" s="29" t="s">
        <v>246</v>
      </c>
      <c r="F172" s="64"/>
      <c r="G172" s="106" t="s">
        <v>91</v>
      </c>
      <c r="H172" s="106"/>
      <c r="I172" s="106"/>
      <c r="J172" s="64"/>
      <c r="K172" s="14">
        <v>5596000</v>
      </c>
      <c r="L172" s="14"/>
      <c r="M172" s="102">
        <v>40000</v>
      </c>
      <c r="N172" s="102"/>
      <c r="O172" s="102"/>
      <c r="P172" s="64"/>
      <c r="Q172" s="106" t="s">
        <v>125</v>
      </c>
      <c r="R172" s="106"/>
      <c r="S172" s="106"/>
      <c r="T172" s="106"/>
      <c r="U172" s="106"/>
      <c r="V172" s="64"/>
      <c r="W172" s="106" t="s">
        <v>89</v>
      </c>
      <c r="X172" s="106"/>
      <c r="Y172" s="106"/>
      <c r="Z172" s="106"/>
      <c r="AA172" s="106"/>
      <c r="AB172" s="64"/>
      <c r="AC172" s="106" t="s">
        <v>246</v>
      </c>
      <c r="AD172" s="106"/>
      <c r="AE172" s="106"/>
      <c r="AF172" s="106"/>
      <c r="AG172" s="106"/>
      <c r="AH172" s="64"/>
      <c r="AI172" s="106" t="s">
        <v>91</v>
      </c>
      <c r="AJ172" s="106"/>
      <c r="AK172" s="106"/>
      <c r="AL172" s="64"/>
      <c r="AM172" s="102">
        <v>5596000</v>
      </c>
      <c r="AN172" s="102"/>
      <c r="AO172" s="102"/>
      <c r="AP172" s="64"/>
      <c r="AQ172" s="102">
        <v>40000</v>
      </c>
      <c r="AR172" s="102"/>
      <c r="AS172" s="64"/>
      <c r="AT172" s="29" t="s">
        <v>125</v>
      </c>
    </row>
    <row r="173" spans="1:47" ht="21.75" customHeight="1" x14ac:dyDescent="0.4">
      <c r="A173" s="29" t="s">
        <v>18</v>
      </c>
      <c r="B173" s="64"/>
      <c r="C173" s="29" t="s">
        <v>89</v>
      </c>
      <c r="D173" s="64"/>
      <c r="E173" s="29" t="s">
        <v>246</v>
      </c>
      <c r="F173" s="64"/>
      <c r="G173" s="106" t="s">
        <v>91</v>
      </c>
      <c r="H173" s="106"/>
      <c r="I173" s="106"/>
      <c r="J173" s="64"/>
      <c r="K173" s="14">
        <v>2667000</v>
      </c>
      <c r="L173" s="14"/>
      <c r="M173" s="102">
        <v>45000</v>
      </c>
      <c r="N173" s="102"/>
      <c r="O173" s="102"/>
      <c r="P173" s="64"/>
      <c r="Q173" s="106" t="s">
        <v>5</v>
      </c>
      <c r="R173" s="106"/>
      <c r="S173" s="106"/>
      <c r="T173" s="106"/>
      <c r="U173" s="106"/>
      <c r="V173" s="64"/>
      <c r="W173" s="106" t="s">
        <v>89</v>
      </c>
      <c r="X173" s="106"/>
      <c r="Y173" s="106"/>
      <c r="Z173" s="106"/>
      <c r="AA173" s="106"/>
      <c r="AB173" s="64"/>
      <c r="AC173" s="106" t="s">
        <v>91</v>
      </c>
      <c r="AD173" s="106"/>
      <c r="AE173" s="106"/>
      <c r="AF173" s="106"/>
      <c r="AG173" s="106"/>
      <c r="AH173" s="64"/>
      <c r="AI173" s="106" t="s">
        <v>91</v>
      </c>
      <c r="AJ173" s="106"/>
      <c r="AK173" s="106"/>
      <c r="AL173" s="64"/>
      <c r="AM173" s="102">
        <v>0</v>
      </c>
      <c r="AN173" s="102"/>
      <c r="AO173" s="102"/>
      <c r="AP173" s="64"/>
      <c r="AQ173" s="102">
        <v>0</v>
      </c>
      <c r="AR173" s="102"/>
      <c r="AS173" s="64"/>
      <c r="AT173" s="29" t="s">
        <v>91</v>
      </c>
    </row>
    <row r="174" spans="1:47" ht="21.75" customHeight="1" x14ac:dyDescent="0.4">
      <c r="A174" s="29" t="s">
        <v>19</v>
      </c>
      <c r="B174" s="64"/>
      <c r="C174" s="29" t="s">
        <v>89</v>
      </c>
      <c r="D174" s="64"/>
      <c r="E174" s="29" t="s">
        <v>246</v>
      </c>
      <c r="F174" s="64"/>
      <c r="G174" s="106" t="s">
        <v>91</v>
      </c>
      <c r="H174" s="106"/>
      <c r="I174" s="106"/>
      <c r="J174" s="64"/>
      <c r="K174" s="14">
        <v>7600000</v>
      </c>
      <c r="L174" s="14"/>
      <c r="M174" s="102">
        <v>45000</v>
      </c>
      <c r="N174" s="102"/>
      <c r="O174" s="102"/>
      <c r="P174" s="64"/>
      <c r="Q174" s="106" t="s">
        <v>125</v>
      </c>
      <c r="R174" s="106"/>
      <c r="S174" s="106"/>
      <c r="T174" s="106"/>
      <c r="U174" s="106"/>
      <c r="V174" s="64"/>
      <c r="W174" s="106" t="s">
        <v>89</v>
      </c>
      <c r="X174" s="106"/>
      <c r="Y174" s="106"/>
      <c r="Z174" s="106"/>
      <c r="AA174" s="106"/>
      <c r="AB174" s="64"/>
      <c r="AC174" s="106" t="s">
        <v>246</v>
      </c>
      <c r="AD174" s="106"/>
      <c r="AE174" s="106"/>
      <c r="AF174" s="106"/>
      <c r="AG174" s="106"/>
      <c r="AH174" s="64"/>
      <c r="AI174" s="106" t="s">
        <v>91</v>
      </c>
      <c r="AJ174" s="106"/>
      <c r="AK174" s="106"/>
      <c r="AL174" s="64"/>
      <c r="AM174" s="102">
        <v>7879000</v>
      </c>
      <c r="AN174" s="102"/>
      <c r="AO174" s="102"/>
      <c r="AP174" s="64"/>
      <c r="AQ174" s="102">
        <v>45000</v>
      </c>
      <c r="AR174" s="102"/>
      <c r="AS174" s="64"/>
      <c r="AT174" s="29" t="s">
        <v>125</v>
      </c>
    </row>
    <row r="175" spans="1:47" ht="21.75" customHeight="1" x14ac:dyDescent="0.4">
      <c r="A175" s="29" t="s">
        <v>20</v>
      </c>
      <c r="B175" s="64"/>
      <c r="C175" s="29" t="s">
        <v>89</v>
      </c>
      <c r="D175" s="64"/>
      <c r="E175" s="29" t="s">
        <v>246</v>
      </c>
      <c r="F175" s="64"/>
      <c r="G175" s="106" t="s">
        <v>91</v>
      </c>
      <c r="H175" s="106"/>
      <c r="I175" s="106"/>
      <c r="J175" s="64"/>
      <c r="K175" s="14">
        <v>930000</v>
      </c>
      <c r="L175" s="14"/>
      <c r="M175" s="102">
        <v>17000</v>
      </c>
      <c r="N175" s="102"/>
      <c r="O175" s="102"/>
      <c r="P175" s="64"/>
      <c r="Q175" s="106" t="s">
        <v>184</v>
      </c>
      <c r="R175" s="106"/>
      <c r="S175" s="106"/>
      <c r="T175" s="106"/>
      <c r="U175" s="106"/>
      <c r="V175" s="64"/>
      <c r="W175" s="106" t="s">
        <v>89</v>
      </c>
      <c r="X175" s="106"/>
      <c r="Y175" s="106"/>
      <c r="Z175" s="106"/>
      <c r="AA175" s="106"/>
      <c r="AB175" s="64"/>
      <c r="AC175" s="106" t="s">
        <v>91</v>
      </c>
      <c r="AD175" s="106"/>
      <c r="AE175" s="106"/>
      <c r="AF175" s="106"/>
      <c r="AG175" s="106"/>
      <c r="AH175" s="64"/>
      <c r="AI175" s="106" t="s">
        <v>91</v>
      </c>
      <c r="AJ175" s="106"/>
      <c r="AK175" s="106"/>
      <c r="AL175" s="64"/>
      <c r="AM175" s="102">
        <v>0</v>
      </c>
      <c r="AN175" s="102"/>
      <c r="AO175" s="102"/>
      <c r="AP175" s="64"/>
      <c r="AQ175" s="102">
        <v>0</v>
      </c>
      <c r="AR175" s="102"/>
      <c r="AS175" s="64"/>
      <c r="AT175" s="29" t="s">
        <v>91</v>
      </c>
    </row>
    <row r="176" spans="1:47" ht="21.75" customHeight="1" x14ac:dyDescent="0.4">
      <c r="A176" s="29" t="s">
        <v>21</v>
      </c>
      <c r="B176" s="64"/>
      <c r="C176" s="29" t="s">
        <v>89</v>
      </c>
      <c r="D176" s="64"/>
      <c r="E176" s="29" t="s">
        <v>246</v>
      </c>
      <c r="F176" s="64"/>
      <c r="G176" s="106" t="s">
        <v>91</v>
      </c>
      <c r="H176" s="106"/>
      <c r="I176" s="106"/>
      <c r="J176" s="64"/>
      <c r="K176" s="14">
        <v>2000</v>
      </c>
      <c r="L176" s="14"/>
      <c r="M176" s="102">
        <v>18000</v>
      </c>
      <c r="N176" s="102"/>
      <c r="O176" s="102"/>
      <c r="P176" s="64"/>
      <c r="Q176" s="106" t="s">
        <v>184</v>
      </c>
      <c r="R176" s="106"/>
      <c r="S176" s="106"/>
      <c r="T176" s="106"/>
      <c r="U176" s="106"/>
      <c r="V176" s="64"/>
      <c r="W176" s="106" t="s">
        <v>89</v>
      </c>
      <c r="X176" s="106"/>
      <c r="Y176" s="106"/>
      <c r="Z176" s="106"/>
      <c r="AA176" s="106"/>
      <c r="AB176" s="64"/>
      <c r="AC176" s="106" t="s">
        <v>91</v>
      </c>
      <c r="AD176" s="106"/>
      <c r="AE176" s="106"/>
      <c r="AF176" s="106"/>
      <c r="AG176" s="106"/>
      <c r="AH176" s="64"/>
      <c r="AI176" s="106" t="s">
        <v>91</v>
      </c>
      <c r="AJ176" s="106"/>
      <c r="AK176" s="106"/>
      <c r="AL176" s="64"/>
      <c r="AM176" s="102">
        <v>0</v>
      </c>
      <c r="AN176" s="102"/>
      <c r="AO176" s="102"/>
      <c r="AP176" s="64"/>
      <c r="AQ176" s="102">
        <v>0</v>
      </c>
      <c r="AR176" s="102"/>
      <c r="AS176" s="64"/>
      <c r="AT176" s="29" t="s">
        <v>91</v>
      </c>
    </row>
    <row r="177" spans="1:46" ht="21.75" customHeight="1" x14ac:dyDescent="0.4">
      <c r="A177" s="29" t="s">
        <v>22</v>
      </c>
      <c r="B177" s="64"/>
      <c r="C177" s="29" t="s">
        <v>89</v>
      </c>
      <c r="D177" s="64"/>
      <c r="E177" s="29" t="s">
        <v>246</v>
      </c>
      <c r="F177" s="64"/>
      <c r="G177" s="106" t="s">
        <v>91</v>
      </c>
      <c r="H177" s="106"/>
      <c r="I177" s="106"/>
      <c r="J177" s="64"/>
      <c r="K177" s="14">
        <v>44000</v>
      </c>
      <c r="L177" s="14"/>
      <c r="M177" s="102">
        <v>19000</v>
      </c>
      <c r="N177" s="102"/>
      <c r="O177" s="102"/>
      <c r="P177" s="64"/>
      <c r="Q177" s="106" t="s">
        <v>184</v>
      </c>
      <c r="R177" s="106"/>
      <c r="S177" s="106"/>
      <c r="T177" s="106"/>
      <c r="U177" s="106"/>
      <c r="V177" s="64"/>
      <c r="W177" s="106" t="s">
        <v>89</v>
      </c>
      <c r="X177" s="106"/>
      <c r="Y177" s="106"/>
      <c r="Z177" s="106"/>
      <c r="AA177" s="106"/>
      <c r="AB177" s="64"/>
      <c r="AC177" s="106" t="s">
        <v>91</v>
      </c>
      <c r="AD177" s="106"/>
      <c r="AE177" s="106"/>
      <c r="AF177" s="106"/>
      <c r="AG177" s="106"/>
      <c r="AH177" s="64"/>
      <c r="AI177" s="106" t="s">
        <v>91</v>
      </c>
      <c r="AJ177" s="106"/>
      <c r="AK177" s="106"/>
      <c r="AL177" s="64"/>
      <c r="AM177" s="102">
        <v>0</v>
      </c>
      <c r="AN177" s="102"/>
      <c r="AO177" s="102"/>
      <c r="AP177" s="64"/>
      <c r="AQ177" s="102">
        <v>0</v>
      </c>
      <c r="AR177" s="102"/>
      <c r="AS177" s="64"/>
      <c r="AT177" s="29" t="s">
        <v>91</v>
      </c>
    </row>
    <row r="178" spans="1:46" ht="21.75" customHeight="1" x14ac:dyDescent="0.4">
      <c r="A178" s="29" t="s">
        <v>23</v>
      </c>
      <c r="B178" s="64"/>
      <c r="C178" s="29" t="s">
        <v>89</v>
      </c>
      <c r="D178" s="64"/>
      <c r="E178" s="29" t="s">
        <v>246</v>
      </c>
      <c r="F178" s="64"/>
      <c r="G178" s="106" t="s">
        <v>91</v>
      </c>
      <c r="H178" s="106"/>
      <c r="I178" s="106"/>
      <c r="J178" s="64"/>
      <c r="K178" s="14">
        <v>2239000</v>
      </c>
      <c r="L178" s="14"/>
      <c r="M178" s="102">
        <v>2200</v>
      </c>
      <c r="N178" s="102"/>
      <c r="O178" s="102"/>
      <c r="P178" s="64"/>
      <c r="Q178" s="106" t="s">
        <v>102</v>
      </c>
      <c r="R178" s="106"/>
      <c r="S178" s="106"/>
      <c r="T178" s="106"/>
      <c r="U178" s="106"/>
      <c r="V178" s="64"/>
      <c r="W178" s="106" t="s">
        <v>89</v>
      </c>
      <c r="X178" s="106"/>
      <c r="Y178" s="106"/>
      <c r="Z178" s="106"/>
      <c r="AA178" s="106"/>
      <c r="AB178" s="64"/>
      <c r="AC178" s="106" t="s">
        <v>91</v>
      </c>
      <c r="AD178" s="106"/>
      <c r="AE178" s="106"/>
      <c r="AF178" s="106"/>
      <c r="AG178" s="106"/>
      <c r="AH178" s="64"/>
      <c r="AI178" s="106" t="s">
        <v>91</v>
      </c>
      <c r="AJ178" s="106"/>
      <c r="AK178" s="106"/>
      <c r="AL178" s="64"/>
      <c r="AM178" s="102">
        <v>0</v>
      </c>
      <c r="AN178" s="102"/>
      <c r="AO178" s="102"/>
      <c r="AP178" s="64"/>
      <c r="AQ178" s="102">
        <v>0</v>
      </c>
      <c r="AR178" s="102"/>
      <c r="AS178" s="64"/>
      <c r="AT178" s="29" t="s">
        <v>91</v>
      </c>
    </row>
    <row r="179" spans="1:46" ht="21.75" customHeight="1" x14ac:dyDescent="0.4">
      <c r="A179" s="29" t="s">
        <v>24</v>
      </c>
      <c r="B179" s="64"/>
      <c r="C179" s="29" t="s">
        <v>89</v>
      </c>
      <c r="D179" s="64"/>
      <c r="E179" s="29" t="s">
        <v>246</v>
      </c>
      <c r="F179" s="64"/>
      <c r="G179" s="106" t="s">
        <v>91</v>
      </c>
      <c r="H179" s="106"/>
      <c r="I179" s="106"/>
      <c r="J179" s="64"/>
      <c r="K179" s="14">
        <v>48862000</v>
      </c>
      <c r="L179" s="14"/>
      <c r="M179" s="102">
        <v>2400</v>
      </c>
      <c r="N179" s="102"/>
      <c r="O179" s="102"/>
      <c r="P179" s="64"/>
      <c r="Q179" s="106" t="s">
        <v>116</v>
      </c>
      <c r="R179" s="106"/>
      <c r="S179" s="106"/>
      <c r="T179" s="106"/>
      <c r="U179" s="106"/>
      <c r="V179" s="64"/>
      <c r="W179" s="106" t="s">
        <v>89</v>
      </c>
      <c r="X179" s="106"/>
      <c r="Y179" s="106"/>
      <c r="Z179" s="106"/>
      <c r="AA179" s="106"/>
      <c r="AB179" s="64"/>
      <c r="AC179" s="106" t="s">
        <v>246</v>
      </c>
      <c r="AD179" s="106"/>
      <c r="AE179" s="106"/>
      <c r="AF179" s="106"/>
      <c r="AG179" s="106"/>
      <c r="AH179" s="64"/>
      <c r="AI179" s="106" t="s">
        <v>91</v>
      </c>
      <c r="AJ179" s="106"/>
      <c r="AK179" s="106"/>
      <c r="AL179" s="64"/>
      <c r="AM179" s="102">
        <v>49898000</v>
      </c>
      <c r="AN179" s="102"/>
      <c r="AO179" s="102"/>
      <c r="AP179" s="64"/>
      <c r="AQ179" s="102">
        <v>2400</v>
      </c>
      <c r="AR179" s="102"/>
      <c r="AS179" s="64"/>
      <c r="AT179" s="29" t="s">
        <v>116</v>
      </c>
    </row>
    <row r="180" spans="1:46" ht="21.75" customHeight="1" x14ac:dyDescent="0.4">
      <c r="A180" s="29" t="s">
        <v>25</v>
      </c>
      <c r="B180" s="64"/>
      <c r="C180" s="29" t="s">
        <v>89</v>
      </c>
      <c r="D180" s="64"/>
      <c r="E180" s="29" t="s">
        <v>246</v>
      </c>
      <c r="F180" s="64"/>
      <c r="G180" s="106" t="s">
        <v>91</v>
      </c>
      <c r="H180" s="106"/>
      <c r="I180" s="106"/>
      <c r="J180" s="64"/>
      <c r="K180" s="14">
        <v>900000</v>
      </c>
      <c r="L180" s="14"/>
      <c r="M180" s="102">
        <v>10000</v>
      </c>
      <c r="N180" s="102"/>
      <c r="O180" s="102"/>
      <c r="P180" s="64"/>
      <c r="Q180" s="106" t="s">
        <v>5</v>
      </c>
      <c r="R180" s="106"/>
      <c r="S180" s="106"/>
      <c r="T180" s="106"/>
      <c r="U180" s="106"/>
      <c r="V180" s="64"/>
      <c r="W180" s="106" t="s">
        <v>89</v>
      </c>
      <c r="X180" s="106"/>
      <c r="Y180" s="106"/>
      <c r="Z180" s="106"/>
      <c r="AA180" s="106"/>
      <c r="AB180" s="64"/>
      <c r="AC180" s="106" t="s">
        <v>91</v>
      </c>
      <c r="AD180" s="106"/>
      <c r="AE180" s="106"/>
      <c r="AF180" s="106"/>
      <c r="AG180" s="106"/>
      <c r="AH180" s="64"/>
      <c r="AI180" s="106" t="s">
        <v>91</v>
      </c>
      <c r="AJ180" s="106"/>
      <c r="AK180" s="106"/>
      <c r="AL180" s="64"/>
      <c r="AM180" s="102">
        <v>0</v>
      </c>
      <c r="AN180" s="102"/>
      <c r="AO180" s="102"/>
      <c r="AP180" s="64"/>
      <c r="AQ180" s="102">
        <v>0</v>
      </c>
      <c r="AR180" s="102"/>
      <c r="AS180" s="64"/>
      <c r="AT180" s="29" t="s">
        <v>91</v>
      </c>
    </row>
    <row r="181" spans="1:46" ht="21.75" customHeight="1" x14ac:dyDescent="0.4">
      <c r="A181" s="29" t="s">
        <v>26</v>
      </c>
      <c r="B181" s="64"/>
      <c r="C181" s="29" t="s">
        <v>89</v>
      </c>
      <c r="D181" s="64"/>
      <c r="E181" s="29" t="s">
        <v>246</v>
      </c>
      <c r="F181" s="64"/>
      <c r="G181" s="106" t="s">
        <v>91</v>
      </c>
      <c r="H181" s="106"/>
      <c r="I181" s="106"/>
      <c r="J181" s="64"/>
      <c r="K181" s="14">
        <v>3185000</v>
      </c>
      <c r="L181" s="14"/>
      <c r="M181" s="102">
        <v>11000</v>
      </c>
      <c r="N181" s="102"/>
      <c r="O181" s="102"/>
      <c r="P181" s="64"/>
      <c r="Q181" s="106" t="s">
        <v>5</v>
      </c>
      <c r="R181" s="106"/>
      <c r="S181" s="106"/>
      <c r="T181" s="106"/>
      <c r="U181" s="106"/>
      <c r="V181" s="64"/>
      <c r="W181" s="106" t="s">
        <v>89</v>
      </c>
      <c r="X181" s="106"/>
      <c r="Y181" s="106"/>
      <c r="Z181" s="106"/>
      <c r="AA181" s="106"/>
      <c r="AB181" s="64"/>
      <c r="AC181" s="106" t="s">
        <v>91</v>
      </c>
      <c r="AD181" s="106"/>
      <c r="AE181" s="106"/>
      <c r="AF181" s="106"/>
      <c r="AG181" s="106"/>
      <c r="AH181" s="64"/>
      <c r="AI181" s="106" t="s">
        <v>91</v>
      </c>
      <c r="AJ181" s="106"/>
      <c r="AK181" s="106"/>
      <c r="AL181" s="64"/>
      <c r="AM181" s="102">
        <v>0</v>
      </c>
      <c r="AN181" s="102"/>
      <c r="AO181" s="102"/>
      <c r="AP181" s="64"/>
      <c r="AQ181" s="102">
        <v>0</v>
      </c>
      <c r="AR181" s="102"/>
      <c r="AS181" s="64"/>
      <c r="AT181" s="29" t="s">
        <v>91</v>
      </c>
    </row>
    <row r="182" spans="1:46" ht="21.75" customHeight="1" x14ac:dyDescent="0.4">
      <c r="A182" s="29" t="s">
        <v>27</v>
      </c>
      <c r="B182" s="64"/>
      <c r="C182" s="29" t="s">
        <v>89</v>
      </c>
      <c r="D182" s="64"/>
      <c r="E182" s="29" t="s">
        <v>246</v>
      </c>
      <c r="F182" s="64"/>
      <c r="G182" s="106" t="s">
        <v>91</v>
      </c>
      <c r="H182" s="106"/>
      <c r="I182" s="106"/>
      <c r="J182" s="64"/>
      <c r="K182" s="14">
        <v>3140000</v>
      </c>
      <c r="L182" s="14"/>
      <c r="M182" s="102">
        <v>11000</v>
      </c>
      <c r="N182" s="102"/>
      <c r="O182" s="102"/>
      <c r="P182" s="64"/>
      <c r="Q182" s="106" t="s">
        <v>125</v>
      </c>
      <c r="R182" s="106"/>
      <c r="S182" s="106"/>
      <c r="T182" s="106"/>
      <c r="U182" s="106"/>
      <c r="V182" s="64"/>
      <c r="W182" s="106" t="s">
        <v>89</v>
      </c>
      <c r="X182" s="106"/>
      <c r="Y182" s="106"/>
      <c r="Z182" s="106"/>
      <c r="AA182" s="106"/>
      <c r="AB182" s="64"/>
      <c r="AC182" s="106" t="s">
        <v>246</v>
      </c>
      <c r="AD182" s="106"/>
      <c r="AE182" s="106"/>
      <c r="AF182" s="106"/>
      <c r="AG182" s="106"/>
      <c r="AH182" s="64"/>
      <c r="AI182" s="106" t="s">
        <v>91</v>
      </c>
      <c r="AJ182" s="106"/>
      <c r="AK182" s="106"/>
      <c r="AL182" s="64"/>
      <c r="AM182" s="102">
        <v>3140000</v>
      </c>
      <c r="AN182" s="102"/>
      <c r="AO182" s="102"/>
      <c r="AP182" s="64"/>
      <c r="AQ182" s="102">
        <v>11000</v>
      </c>
      <c r="AR182" s="102"/>
      <c r="AS182" s="64"/>
      <c r="AT182" s="29" t="s">
        <v>125</v>
      </c>
    </row>
    <row r="183" spans="1:46" ht="21.75" customHeight="1" x14ac:dyDescent="0.4">
      <c r="A183" s="29" t="s">
        <v>28</v>
      </c>
      <c r="B183" s="64"/>
      <c r="C183" s="29" t="s">
        <v>89</v>
      </c>
      <c r="D183" s="64"/>
      <c r="E183" s="29" t="s">
        <v>246</v>
      </c>
      <c r="F183" s="64"/>
      <c r="G183" s="106" t="s">
        <v>91</v>
      </c>
      <c r="H183" s="106"/>
      <c r="I183" s="106"/>
      <c r="J183" s="64"/>
      <c r="K183" s="14">
        <v>38000</v>
      </c>
      <c r="L183" s="14"/>
      <c r="M183" s="102">
        <v>12000</v>
      </c>
      <c r="N183" s="102"/>
      <c r="O183" s="102"/>
      <c r="P183" s="64"/>
      <c r="Q183" s="106" t="s">
        <v>125</v>
      </c>
      <c r="R183" s="106"/>
      <c r="S183" s="106"/>
      <c r="T183" s="106"/>
      <c r="U183" s="106"/>
      <c r="V183" s="64"/>
      <c r="W183" s="106" t="s">
        <v>89</v>
      </c>
      <c r="X183" s="106"/>
      <c r="Y183" s="106"/>
      <c r="Z183" s="106"/>
      <c r="AA183" s="106"/>
      <c r="AB183" s="64"/>
      <c r="AC183" s="106" t="s">
        <v>246</v>
      </c>
      <c r="AD183" s="106"/>
      <c r="AE183" s="106"/>
      <c r="AF183" s="106"/>
      <c r="AG183" s="106"/>
      <c r="AH183" s="64"/>
      <c r="AI183" s="106" t="s">
        <v>91</v>
      </c>
      <c r="AJ183" s="106"/>
      <c r="AK183" s="106"/>
      <c r="AL183" s="64"/>
      <c r="AM183" s="102">
        <v>38000</v>
      </c>
      <c r="AN183" s="102"/>
      <c r="AO183" s="102"/>
      <c r="AP183" s="64"/>
      <c r="AQ183" s="102">
        <v>12000</v>
      </c>
      <c r="AR183" s="102"/>
      <c r="AS183" s="64"/>
      <c r="AT183" s="29" t="s">
        <v>125</v>
      </c>
    </row>
    <row r="184" spans="1:46" ht="21.75" customHeight="1" x14ac:dyDescent="0.4">
      <c r="A184" s="29" t="s">
        <v>29</v>
      </c>
      <c r="B184" s="64"/>
      <c r="C184" s="29" t="s">
        <v>89</v>
      </c>
      <c r="D184" s="64"/>
      <c r="E184" s="29" t="s">
        <v>246</v>
      </c>
      <c r="F184" s="64"/>
      <c r="G184" s="106" t="s">
        <v>91</v>
      </c>
      <c r="H184" s="106"/>
      <c r="I184" s="106"/>
      <c r="J184" s="64"/>
      <c r="K184" s="14">
        <v>3525000</v>
      </c>
      <c r="L184" s="14"/>
      <c r="M184" s="102">
        <v>9000</v>
      </c>
      <c r="N184" s="102"/>
      <c r="O184" s="102"/>
      <c r="P184" s="64"/>
      <c r="Q184" s="106" t="s">
        <v>5</v>
      </c>
      <c r="R184" s="106"/>
      <c r="S184" s="106"/>
      <c r="T184" s="106"/>
      <c r="U184" s="106"/>
      <c r="V184" s="64"/>
      <c r="W184" s="106" t="s">
        <v>89</v>
      </c>
      <c r="X184" s="106"/>
      <c r="Y184" s="106"/>
      <c r="Z184" s="106"/>
      <c r="AA184" s="106"/>
      <c r="AB184" s="64"/>
      <c r="AC184" s="106" t="s">
        <v>91</v>
      </c>
      <c r="AD184" s="106"/>
      <c r="AE184" s="106"/>
      <c r="AF184" s="106"/>
      <c r="AG184" s="106"/>
      <c r="AH184" s="64"/>
      <c r="AI184" s="106" t="s">
        <v>91</v>
      </c>
      <c r="AJ184" s="106"/>
      <c r="AK184" s="106"/>
      <c r="AL184" s="64"/>
      <c r="AM184" s="102">
        <v>0</v>
      </c>
      <c r="AN184" s="102"/>
      <c r="AO184" s="102"/>
      <c r="AP184" s="64"/>
      <c r="AQ184" s="102">
        <v>0</v>
      </c>
      <c r="AR184" s="102"/>
      <c r="AS184" s="64"/>
      <c r="AT184" s="29" t="s">
        <v>91</v>
      </c>
    </row>
    <row r="185" spans="1:46" ht="21.75" customHeight="1" x14ac:dyDescent="0.4">
      <c r="A185" s="29" t="s">
        <v>30</v>
      </c>
      <c r="B185" s="64"/>
      <c r="C185" s="29" t="s">
        <v>89</v>
      </c>
      <c r="D185" s="64"/>
      <c r="E185" s="29" t="s">
        <v>246</v>
      </c>
      <c r="F185" s="64"/>
      <c r="G185" s="106" t="s">
        <v>91</v>
      </c>
      <c r="H185" s="106"/>
      <c r="I185" s="106"/>
      <c r="J185" s="64"/>
      <c r="K185" s="14">
        <v>3068000</v>
      </c>
      <c r="L185" s="14"/>
      <c r="M185" s="14">
        <v>9500</v>
      </c>
      <c r="N185" s="14"/>
      <c r="O185" s="14"/>
      <c r="P185" s="14"/>
      <c r="Q185" s="14" t="s">
        <v>5</v>
      </c>
      <c r="R185" s="14"/>
      <c r="S185" s="14"/>
      <c r="T185" s="14"/>
      <c r="U185" s="14"/>
      <c r="V185" s="14"/>
      <c r="W185" s="14" t="s">
        <v>89</v>
      </c>
      <c r="X185" s="14"/>
      <c r="Y185" s="14"/>
      <c r="Z185" s="14"/>
      <c r="AA185" s="14"/>
      <c r="AB185" s="14"/>
      <c r="AC185" s="14" t="s">
        <v>91</v>
      </c>
      <c r="AD185" s="14"/>
      <c r="AE185" s="14"/>
      <c r="AF185" s="14"/>
      <c r="AG185" s="14"/>
      <c r="AH185" s="14"/>
      <c r="AI185" s="14" t="s">
        <v>91</v>
      </c>
      <c r="AJ185" s="14"/>
      <c r="AK185" s="14"/>
      <c r="AL185" s="14"/>
      <c r="AM185" s="102">
        <v>0</v>
      </c>
      <c r="AN185" s="102"/>
      <c r="AO185" s="102"/>
      <c r="AP185" s="14"/>
      <c r="AQ185" s="14">
        <v>0</v>
      </c>
      <c r="AR185" s="14"/>
      <c r="AS185" s="64"/>
      <c r="AT185" s="29" t="s">
        <v>91</v>
      </c>
    </row>
    <row r="186" spans="1:46" ht="21.75" customHeight="1" x14ac:dyDescent="0.4">
      <c r="A186" s="29" t="s">
        <v>31</v>
      </c>
      <c r="B186" s="64"/>
      <c r="C186" s="29" t="s">
        <v>89</v>
      </c>
      <c r="D186" s="64"/>
      <c r="E186" s="29" t="s">
        <v>246</v>
      </c>
      <c r="F186" s="64"/>
      <c r="G186" s="106" t="s">
        <v>91</v>
      </c>
      <c r="H186" s="106"/>
      <c r="I186" s="106"/>
      <c r="J186" s="64"/>
      <c r="K186" s="14">
        <v>4000</v>
      </c>
      <c r="L186" s="14"/>
      <c r="M186" s="14">
        <v>4000</v>
      </c>
      <c r="N186" s="14"/>
      <c r="O186" s="14"/>
      <c r="P186" s="14"/>
      <c r="Q186" s="14" t="s">
        <v>144</v>
      </c>
      <c r="R186" s="14"/>
      <c r="S186" s="14"/>
      <c r="T186" s="14"/>
      <c r="U186" s="14"/>
      <c r="V186" s="14"/>
      <c r="W186" s="14" t="s">
        <v>89</v>
      </c>
      <c r="X186" s="14"/>
      <c r="Y186" s="14"/>
      <c r="Z186" s="14"/>
      <c r="AA186" s="14"/>
      <c r="AB186" s="14"/>
      <c r="AC186" s="14" t="s">
        <v>246</v>
      </c>
      <c r="AD186" s="14"/>
      <c r="AE186" s="14"/>
      <c r="AF186" s="14"/>
      <c r="AG186" s="14"/>
      <c r="AH186" s="14"/>
      <c r="AI186" s="14" t="s">
        <v>91</v>
      </c>
      <c r="AJ186" s="14"/>
      <c r="AK186" s="14"/>
      <c r="AL186" s="14"/>
      <c r="AM186" s="102">
        <v>4000</v>
      </c>
      <c r="AN186" s="102"/>
      <c r="AO186" s="102"/>
      <c r="AP186" s="14"/>
      <c r="AQ186" s="14">
        <v>4000</v>
      </c>
      <c r="AR186" s="14"/>
      <c r="AS186" s="64"/>
      <c r="AT186" s="29" t="s">
        <v>144</v>
      </c>
    </row>
    <row r="187" spans="1:46" ht="21.75" customHeight="1" x14ac:dyDescent="0.4">
      <c r="A187" s="29" t="s">
        <v>32</v>
      </c>
      <c r="B187" s="64"/>
      <c r="C187" s="29" t="s">
        <v>89</v>
      </c>
      <c r="D187" s="64"/>
      <c r="E187" s="29" t="s">
        <v>246</v>
      </c>
      <c r="F187" s="64"/>
      <c r="G187" s="106" t="s">
        <v>91</v>
      </c>
      <c r="H187" s="106"/>
      <c r="I187" s="106"/>
      <c r="J187" s="64"/>
      <c r="K187" s="14">
        <v>6095000</v>
      </c>
      <c r="L187" s="14"/>
      <c r="M187" s="14">
        <v>10000</v>
      </c>
      <c r="N187" s="14"/>
      <c r="O187" s="14"/>
      <c r="P187" s="14"/>
      <c r="Q187" s="14" t="s">
        <v>112</v>
      </c>
      <c r="R187" s="14"/>
      <c r="S187" s="14"/>
      <c r="T187" s="14"/>
      <c r="U187" s="14"/>
      <c r="V187" s="14"/>
      <c r="W187" s="14" t="s">
        <v>89</v>
      </c>
      <c r="X187" s="14"/>
      <c r="Y187" s="14"/>
      <c r="Z187" s="14"/>
      <c r="AA187" s="14"/>
      <c r="AB187" s="14"/>
      <c r="AC187" s="14" t="s">
        <v>91</v>
      </c>
      <c r="AD187" s="14"/>
      <c r="AE187" s="14"/>
      <c r="AF187" s="14"/>
      <c r="AG187" s="14"/>
      <c r="AH187" s="14"/>
      <c r="AI187" s="14" t="s">
        <v>91</v>
      </c>
      <c r="AJ187" s="14"/>
      <c r="AK187" s="14"/>
      <c r="AL187" s="14"/>
      <c r="AM187" s="102">
        <v>0</v>
      </c>
      <c r="AN187" s="102"/>
      <c r="AO187" s="102"/>
      <c r="AP187" s="14"/>
      <c r="AQ187" s="14">
        <v>0</v>
      </c>
      <c r="AR187" s="14"/>
      <c r="AS187" s="64"/>
      <c r="AT187" s="29" t="s">
        <v>91</v>
      </c>
    </row>
    <row r="188" spans="1:46" ht="21.75" customHeight="1" x14ac:dyDescent="0.4">
      <c r="A188" s="29" t="s">
        <v>33</v>
      </c>
      <c r="B188" s="64"/>
      <c r="C188" s="29" t="s">
        <v>89</v>
      </c>
      <c r="D188" s="64"/>
      <c r="E188" s="29" t="s">
        <v>246</v>
      </c>
      <c r="F188" s="64"/>
      <c r="G188" s="106" t="s">
        <v>91</v>
      </c>
      <c r="H188" s="106"/>
      <c r="I188" s="106"/>
      <c r="J188" s="64"/>
      <c r="K188" s="14">
        <v>4500000</v>
      </c>
      <c r="L188" s="14"/>
      <c r="M188" s="14">
        <v>12000</v>
      </c>
      <c r="N188" s="14"/>
      <c r="O188" s="14"/>
      <c r="P188" s="14"/>
      <c r="Q188" s="14" t="s">
        <v>112</v>
      </c>
      <c r="R188" s="14"/>
      <c r="S188" s="14"/>
      <c r="T188" s="14"/>
      <c r="U188" s="14"/>
      <c r="V188" s="14"/>
      <c r="W188" s="14" t="s">
        <v>89</v>
      </c>
      <c r="X188" s="14"/>
      <c r="Y188" s="14"/>
      <c r="Z188" s="14"/>
      <c r="AA188" s="14"/>
      <c r="AB188" s="14"/>
      <c r="AC188" s="14" t="s">
        <v>91</v>
      </c>
      <c r="AD188" s="14"/>
      <c r="AE188" s="14"/>
      <c r="AF188" s="14"/>
      <c r="AG188" s="14"/>
      <c r="AH188" s="14"/>
      <c r="AI188" s="14" t="s">
        <v>91</v>
      </c>
      <c r="AJ188" s="14"/>
      <c r="AK188" s="14"/>
      <c r="AL188" s="14"/>
      <c r="AM188" s="102">
        <v>0</v>
      </c>
      <c r="AN188" s="102"/>
      <c r="AO188" s="102"/>
      <c r="AP188" s="14"/>
      <c r="AQ188" s="14">
        <v>0</v>
      </c>
      <c r="AR188" s="14"/>
      <c r="AS188" s="64"/>
      <c r="AT188" s="29" t="s">
        <v>91</v>
      </c>
    </row>
    <row r="189" spans="1:46" ht="21.75" customHeight="1" x14ac:dyDescent="0.4">
      <c r="A189" s="29" t="s">
        <v>34</v>
      </c>
      <c r="B189" s="64"/>
      <c r="C189" s="29" t="s">
        <v>89</v>
      </c>
      <c r="D189" s="64"/>
      <c r="E189" s="29" t="s">
        <v>246</v>
      </c>
      <c r="F189" s="64"/>
      <c r="G189" s="106" t="s">
        <v>91</v>
      </c>
      <c r="H189" s="106"/>
      <c r="I189" s="106"/>
      <c r="J189" s="64"/>
      <c r="K189" s="14">
        <v>2002000</v>
      </c>
      <c r="L189" s="14"/>
      <c r="M189" s="14">
        <v>8000</v>
      </c>
      <c r="N189" s="14"/>
      <c r="O189" s="14"/>
      <c r="P189" s="14"/>
      <c r="Q189" s="14" t="s">
        <v>112</v>
      </c>
      <c r="R189" s="14"/>
      <c r="S189" s="14"/>
      <c r="T189" s="14"/>
      <c r="U189" s="14"/>
      <c r="V189" s="14"/>
      <c r="W189" s="14" t="s">
        <v>89</v>
      </c>
      <c r="X189" s="14"/>
      <c r="Y189" s="14"/>
      <c r="Z189" s="14"/>
      <c r="AA189" s="14"/>
      <c r="AB189" s="14"/>
      <c r="AC189" s="14" t="s">
        <v>91</v>
      </c>
      <c r="AD189" s="14"/>
      <c r="AE189" s="14"/>
      <c r="AF189" s="14"/>
      <c r="AG189" s="14"/>
      <c r="AH189" s="14"/>
      <c r="AI189" s="14" t="s">
        <v>91</v>
      </c>
      <c r="AJ189" s="14"/>
      <c r="AK189" s="14"/>
      <c r="AL189" s="14"/>
      <c r="AM189" s="102">
        <v>0</v>
      </c>
      <c r="AN189" s="102"/>
      <c r="AO189" s="102"/>
      <c r="AP189" s="14"/>
      <c r="AQ189" s="14">
        <v>0</v>
      </c>
      <c r="AR189" s="14"/>
      <c r="AS189" s="64"/>
      <c r="AT189" s="29" t="s">
        <v>91</v>
      </c>
    </row>
    <row r="190" spans="1:46" ht="21.75" customHeight="1" x14ac:dyDescent="0.4">
      <c r="A190" s="29" t="s">
        <v>35</v>
      </c>
      <c r="B190" s="64"/>
      <c r="C190" s="29" t="s">
        <v>89</v>
      </c>
      <c r="D190" s="64"/>
      <c r="E190" s="29" t="s">
        <v>246</v>
      </c>
      <c r="F190" s="64"/>
      <c r="G190" s="106" t="s">
        <v>91</v>
      </c>
      <c r="H190" s="106"/>
      <c r="I190" s="106"/>
      <c r="J190" s="64"/>
      <c r="K190" s="14">
        <v>5052000</v>
      </c>
      <c r="L190" s="14"/>
      <c r="M190" s="14">
        <v>3400</v>
      </c>
      <c r="N190" s="14"/>
      <c r="O190" s="14"/>
      <c r="P190" s="14"/>
      <c r="Q190" s="14" t="s">
        <v>135</v>
      </c>
      <c r="R190" s="14"/>
      <c r="S190" s="14"/>
      <c r="T190" s="14"/>
      <c r="U190" s="14"/>
      <c r="V190" s="14"/>
      <c r="W190" s="14" t="s">
        <v>89</v>
      </c>
      <c r="X190" s="14"/>
      <c r="Y190" s="14"/>
      <c r="Z190" s="14"/>
      <c r="AA190" s="14"/>
      <c r="AB190" s="14"/>
      <c r="AC190" s="14" t="s">
        <v>246</v>
      </c>
      <c r="AD190" s="14"/>
      <c r="AE190" s="14"/>
      <c r="AF190" s="14"/>
      <c r="AG190" s="14"/>
      <c r="AH190" s="14"/>
      <c r="AI190" s="14" t="s">
        <v>91</v>
      </c>
      <c r="AJ190" s="14"/>
      <c r="AK190" s="14"/>
      <c r="AL190" s="14"/>
      <c r="AM190" s="102">
        <v>5052000</v>
      </c>
      <c r="AN190" s="102"/>
      <c r="AO190" s="102"/>
      <c r="AP190" s="14"/>
      <c r="AQ190" s="14">
        <v>3400</v>
      </c>
      <c r="AR190" s="14"/>
      <c r="AS190" s="64"/>
      <c r="AT190" s="29" t="s">
        <v>135</v>
      </c>
    </row>
    <row r="191" spans="1:46" ht="21.75" customHeight="1" x14ac:dyDescent="0.4">
      <c r="A191" s="29" t="s">
        <v>36</v>
      </c>
      <c r="B191" s="64"/>
      <c r="C191" s="29" t="s">
        <v>89</v>
      </c>
      <c r="D191" s="64"/>
      <c r="E191" s="29" t="s">
        <v>246</v>
      </c>
      <c r="F191" s="64"/>
      <c r="G191" s="106" t="s">
        <v>91</v>
      </c>
      <c r="H191" s="106"/>
      <c r="I191" s="106"/>
      <c r="J191" s="64"/>
      <c r="K191" s="14">
        <v>3000000</v>
      </c>
      <c r="L191" s="14"/>
      <c r="M191" s="14">
        <v>4000</v>
      </c>
      <c r="N191" s="14"/>
      <c r="O191" s="14"/>
      <c r="P191" s="14"/>
      <c r="Q191" s="14" t="s">
        <v>135</v>
      </c>
      <c r="R191" s="14"/>
      <c r="S191" s="14"/>
      <c r="T191" s="14"/>
      <c r="U191" s="14"/>
      <c r="V191" s="14"/>
      <c r="W191" s="14" t="s">
        <v>89</v>
      </c>
      <c r="X191" s="14"/>
      <c r="Y191" s="14"/>
      <c r="Z191" s="14"/>
      <c r="AA191" s="14"/>
      <c r="AB191" s="14"/>
      <c r="AC191" s="14" t="s">
        <v>246</v>
      </c>
      <c r="AD191" s="14"/>
      <c r="AE191" s="14"/>
      <c r="AF191" s="14"/>
      <c r="AG191" s="14"/>
      <c r="AH191" s="14"/>
      <c r="AI191" s="14" t="s">
        <v>91</v>
      </c>
      <c r="AJ191" s="14"/>
      <c r="AK191" s="14"/>
      <c r="AL191" s="14"/>
      <c r="AM191" s="102">
        <v>3000000</v>
      </c>
      <c r="AN191" s="102"/>
      <c r="AO191" s="102"/>
      <c r="AP191" s="14"/>
      <c r="AQ191" s="14">
        <v>4000</v>
      </c>
      <c r="AR191" s="14"/>
      <c r="AS191" s="64"/>
      <c r="AT191" s="29" t="s">
        <v>135</v>
      </c>
    </row>
    <row r="192" spans="1:46" ht="21.75" customHeight="1" x14ac:dyDescent="0.4">
      <c r="A192" s="29" t="s">
        <v>37</v>
      </c>
      <c r="B192" s="64"/>
      <c r="C192" s="29" t="s">
        <v>124</v>
      </c>
      <c r="D192" s="64"/>
      <c r="E192" s="29" t="s">
        <v>246</v>
      </c>
      <c r="F192" s="64"/>
      <c r="G192" s="106" t="s">
        <v>91</v>
      </c>
      <c r="H192" s="106"/>
      <c r="I192" s="106"/>
      <c r="J192" s="64"/>
      <c r="K192" s="14">
        <v>5656000</v>
      </c>
      <c r="L192" s="14"/>
      <c r="M192" s="14">
        <v>3000</v>
      </c>
      <c r="N192" s="14"/>
      <c r="O192" s="14"/>
      <c r="P192" s="14"/>
      <c r="Q192" s="14" t="s">
        <v>102</v>
      </c>
      <c r="R192" s="14"/>
      <c r="S192" s="14"/>
      <c r="T192" s="14"/>
      <c r="U192" s="14"/>
      <c r="V192" s="14"/>
      <c r="W192" s="14" t="s">
        <v>124</v>
      </c>
      <c r="X192" s="14"/>
      <c r="Y192" s="14"/>
      <c r="Z192" s="14"/>
      <c r="AA192" s="14"/>
      <c r="AB192" s="14"/>
      <c r="AC192" s="14" t="s">
        <v>91</v>
      </c>
      <c r="AD192" s="14"/>
      <c r="AE192" s="14"/>
      <c r="AF192" s="14"/>
      <c r="AG192" s="14"/>
      <c r="AH192" s="14"/>
      <c r="AI192" s="14" t="s">
        <v>91</v>
      </c>
      <c r="AJ192" s="14"/>
      <c r="AK192" s="14"/>
      <c r="AL192" s="14"/>
      <c r="AM192" s="102">
        <v>0</v>
      </c>
      <c r="AN192" s="102"/>
      <c r="AO192" s="102"/>
      <c r="AP192" s="14"/>
      <c r="AQ192" s="14">
        <v>0</v>
      </c>
      <c r="AR192" s="14"/>
      <c r="AS192" s="64"/>
      <c r="AT192" s="29" t="s">
        <v>91</v>
      </c>
    </row>
    <row r="193" spans="1:46" ht="21.75" customHeight="1" x14ac:dyDescent="0.4">
      <c r="A193" s="29" t="s">
        <v>38</v>
      </c>
      <c r="B193" s="64"/>
      <c r="C193" s="29" t="s">
        <v>124</v>
      </c>
      <c r="D193" s="64"/>
      <c r="E193" s="29" t="s">
        <v>246</v>
      </c>
      <c r="F193" s="64"/>
      <c r="G193" s="106" t="s">
        <v>91</v>
      </c>
      <c r="H193" s="106"/>
      <c r="I193" s="106"/>
      <c r="J193" s="64"/>
      <c r="K193" s="14">
        <v>3000000</v>
      </c>
      <c r="L193" s="14"/>
      <c r="M193" s="14">
        <v>12000</v>
      </c>
      <c r="N193" s="14"/>
      <c r="O193" s="14"/>
      <c r="P193" s="14"/>
      <c r="Q193" s="14" t="s">
        <v>125</v>
      </c>
      <c r="R193" s="14"/>
      <c r="S193" s="14"/>
      <c r="T193" s="14"/>
      <c r="U193" s="14"/>
      <c r="V193" s="14"/>
      <c r="W193" s="14" t="s">
        <v>124</v>
      </c>
      <c r="X193" s="14"/>
      <c r="Y193" s="14"/>
      <c r="Z193" s="14"/>
      <c r="AA193" s="14"/>
      <c r="AB193" s="14"/>
      <c r="AC193" s="14" t="s">
        <v>246</v>
      </c>
      <c r="AD193" s="14"/>
      <c r="AE193" s="14"/>
      <c r="AF193" s="14"/>
      <c r="AG193" s="14"/>
      <c r="AH193" s="14"/>
      <c r="AI193" s="14" t="s">
        <v>91</v>
      </c>
      <c r="AJ193" s="14"/>
      <c r="AK193" s="14"/>
      <c r="AL193" s="14"/>
      <c r="AM193" s="102">
        <v>3000000</v>
      </c>
      <c r="AN193" s="102"/>
      <c r="AO193" s="102"/>
      <c r="AP193" s="14"/>
      <c r="AQ193" s="14">
        <v>12000</v>
      </c>
      <c r="AR193" s="14"/>
      <c r="AS193" s="64"/>
      <c r="AT193" s="29" t="s">
        <v>125</v>
      </c>
    </row>
    <row r="194" spans="1:46" ht="21.75" customHeight="1" x14ac:dyDescent="0.4">
      <c r="A194" s="29" t="s">
        <v>60</v>
      </c>
      <c r="B194" s="64"/>
      <c r="C194" s="29" t="s">
        <v>89</v>
      </c>
      <c r="D194" s="64"/>
      <c r="E194" s="29" t="s">
        <v>91</v>
      </c>
      <c r="F194" s="64"/>
      <c r="G194" s="106" t="s">
        <v>91</v>
      </c>
      <c r="H194" s="106"/>
      <c r="I194" s="106"/>
      <c r="J194" s="64"/>
      <c r="K194" s="14">
        <v>0</v>
      </c>
      <c r="L194" s="14"/>
      <c r="M194" s="14">
        <v>0</v>
      </c>
      <c r="N194" s="14"/>
      <c r="O194" s="14"/>
      <c r="P194" s="14"/>
      <c r="Q194" s="14" t="s">
        <v>91</v>
      </c>
      <c r="R194" s="14"/>
      <c r="S194" s="14"/>
      <c r="T194" s="14"/>
      <c r="U194" s="14"/>
      <c r="V194" s="14"/>
      <c r="W194" s="14" t="s">
        <v>89</v>
      </c>
      <c r="X194" s="14"/>
      <c r="Y194" s="14"/>
      <c r="Z194" s="14"/>
      <c r="AA194" s="14"/>
      <c r="AB194" s="14"/>
      <c r="AC194" s="14" t="s">
        <v>246</v>
      </c>
      <c r="AD194" s="14"/>
      <c r="AE194" s="14"/>
      <c r="AF194" s="14"/>
      <c r="AG194" s="14"/>
      <c r="AH194" s="14"/>
      <c r="AI194" s="14" t="s">
        <v>91</v>
      </c>
      <c r="AJ194" s="14"/>
      <c r="AK194" s="14"/>
      <c r="AL194" s="14"/>
      <c r="AM194" s="102">
        <v>7667000</v>
      </c>
      <c r="AN194" s="102"/>
      <c r="AO194" s="102"/>
      <c r="AP194" s="14"/>
      <c r="AQ194" s="14">
        <v>4000</v>
      </c>
      <c r="AR194" s="14"/>
      <c r="AS194" s="64"/>
      <c r="AT194" s="29" t="s">
        <v>116</v>
      </c>
    </row>
    <row r="195" spans="1:46" ht="21.75" customHeight="1" thickBot="1" x14ac:dyDescent="0.45">
      <c r="A195" s="29" t="s">
        <v>74</v>
      </c>
      <c r="K195" s="72">
        <f>SUM(K165:K194)</f>
        <v>2119000000</v>
      </c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01">
        <f>SUM(AM165:AO194)</f>
        <v>1947688901</v>
      </c>
      <c r="AN195" s="101"/>
      <c r="AO195" s="101"/>
      <c r="AP195" s="14"/>
      <c r="AQ195" s="14"/>
      <c r="AR195" s="14"/>
    </row>
    <row r="196" spans="1:46" ht="21.75" customHeight="1" thickTop="1" x14ac:dyDescent="0.4"/>
    <row r="197" spans="1:46" ht="21.75" customHeight="1" x14ac:dyDescent="0.4"/>
    <row r="198" spans="1:46" ht="21.75" customHeight="1" x14ac:dyDescent="0.4"/>
    <row r="199" spans="1:46" ht="21.75" customHeight="1" x14ac:dyDescent="0.4"/>
    <row r="200" spans="1:46" ht="21.75" customHeight="1" x14ac:dyDescent="0.4"/>
    <row r="201" spans="1:46" ht="21.75" customHeight="1" x14ac:dyDescent="0.4"/>
    <row r="202" spans="1:46" ht="21.75" customHeight="1" x14ac:dyDescent="0.4"/>
    <row r="203" spans="1:46" ht="21.75" customHeight="1" x14ac:dyDescent="0.4"/>
    <row r="204" spans="1:46" ht="21.75" customHeight="1" x14ac:dyDescent="0.4"/>
    <row r="205" spans="1:46" ht="21.75" customHeight="1" x14ac:dyDescent="0.4"/>
    <row r="206" spans="1:46" ht="21.75" customHeight="1" x14ac:dyDescent="0.4"/>
    <row r="207" spans="1:46" ht="21.75" customHeight="1" x14ac:dyDescent="0.4"/>
    <row r="208" spans="1:46" ht="21.75" customHeight="1" x14ac:dyDescent="0.4"/>
    <row r="209" ht="21.75" customHeight="1" x14ac:dyDescent="0.4"/>
    <row r="210" ht="21.75" customHeight="1" x14ac:dyDescent="0.4"/>
    <row r="211" ht="21.75" customHeight="1" x14ac:dyDescent="0.4"/>
    <row r="212" ht="21.75" customHeight="1" x14ac:dyDescent="0.4"/>
    <row r="213" ht="21.75" customHeight="1" x14ac:dyDescent="0.4"/>
    <row r="214" ht="21.75" customHeight="1" x14ac:dyDescent="0.4"/>
    <row r="215" ht="21.75" customHeight="1" x14ac:dyDescent="0.4"/>
    <row r="216" ht="21.75" customHeight="1" x14ac:dyDescent="0.4"/>
    <row r="217" ht="21.75" customHeight="1" x14ac:dyDescent="0.4"/>
    <row r="218" ht="21.75" customHeight="1" x14ac:dyDescent="0.4"/>
    <row r="219" ht="21.75" customHeight="1" x14ac:dyDescent="0.4"/>
    <row r="220" ht="21.75" customHeight="1" x14ac:dyDescent="0.4"/>
    <row r="221" ht="21.75" customHeight="1" x14ac:dyDescent="0.4"/>
    <row r="222" ht="21.75" customHeight="1" x14ac:dyDescent="0.4"/>
    <row r="223" ht="21.75" customHeight="1" x14ac:dyDescent="0.4"/>
    <row r="224" ht="21.75" customHeight="1" x14ac:dyDescent="0.4"/>
    <row r="225" ht="21.75" customHeight="1" x14ac:dyDescent="0.4"/>
    <row r="226" ht="21.75" customHeight="1" x14ac:dyDescent="0.4"/>
    <row r="227" ht="21.75" customHeight="1" x14ac:dyDescent="0.4"/>
    <row r="228" ht="21.75" customHeight="1" x14ac:dyDescent="0.4"/>
    <row r="229" ht="21.75" customHeight="1" x14ac:dyDescent="0.4"/>
    <row r="230" ht="21.75" customHeight="1" x14ac:dyDescent="0.4"/>
    <row r="231" ht="21.75" customHeight="1" x14ac:dyDescent="0.4"/>
    <row r="232" ht="21.75" customHeight="1" x14ac:dyDescent="0.4"/>
    <row r="233" ht="21.75" customHeight="1" x14ac:dyDescent="0.4"/>
    <row r="234" ht="21.75" customHeight="1" x14ac:dyDescent="0.4"/>
    <row r="235" ht="21.75" customHeight="1" x14ac:dyDescent="0.4"/>
    <row r="236" ht="21.75" customHeight="1" x14ac:dyDescent="0.4"/>
    <row r="237" ht="21.75" customHeight="1" x14ac:dyDescent="0.4"/>
    <row r="238" ht="21.75" customHeight="1" x14ac:dyDescent="0.4"/>
    <row r="239" ht="21.75" customHeight="1" x14ac:dyDescent="0.4"/>
    <row r="240" ht="21.75" customHeight="1" x14ac:dyDescent="0.4"/>
    <row r="241" ht="21.75" customHeight="1" x14ac:dyDescent="0.4"/>
    <row r="242" ht="21.75" customHeight="1" x14ac:dyDescent="0.4"/>
    <row r="243" ht="21.75" customHeight="1" x14ac:dyDescent="0.4"/>
    <row r="244" ht="21.75" customHeight="1" x14ac:dyDescent="0.4"/>
    <row r="245" ht="21.75" customHeight="1" x14ac:dyDescent="0.4"/>
    <row r="246" ht="21.75" customHeight="1" x14ac:dyDescent="0.4"/>
    <row r="247" ht="21.75" customHeight="1" x14ac:dyDescent="0.4"/>
    <row r="248" ht="21.75" customHeight="1" x14ac:dyDescent="0.4"/>
    <row r="249" ht="21.75" customHeight="1" x14ac:dyDescent="0.4"/>
    <row r="250" ht="21.75" customHeight="1" x14ac:dyDescent="0.4"/>
  </sheetData>
  <mergeCells count="1324">
    <mergeCell ref="G179:I179"/>
    <mergeCell ref="G178:I178"/>
    <mergeCell ref="G181:I181"/>
    <mergeCell ref="G180:I180"/>
    <mergeCell ref="G183:I183"/>
    <mergeCell ref="G182:I182"/>
    <mergeCell ref="G185:I185"/>
    <mergeCell ref="G184:I184"/>
    <mergeCell ref="G187:I187"/>
    <mergeCell ref="G186:I186"/>
    <mergeCell ref="G189:I189"/>
    <mergeCell ref="G188:I188"/>
    <mergeCell ref="G191:I191"/>
    <mergeCell ref="G190:I190"/>
    <mergeCell ref="G193:I193"/>
    <mergeCell ref="G192:I192"/>
    <mergeCell ref="G194:I194"/>
    <mergeCell ref="G156:I156"/>
    <mergeCell ref="G155:I155"/>
    <mergeCell ref="G158:I158"/>
    <mergeCell ref="G157:I157"/>
    <mergeCell ref="G160:I160"/>
    <mergeCell ref="G159:I159"/>
    <mergeCell ref="G167:I167"/>
    <mergeCell ref="G166:I166"/>
    <mergeCell ref="G169:I169"/>
    <mergeCell ref="G168:I168"/>
    <mergeCell ref="G171:I171"/>
    <mergeCell ref="G170:I170"/>
    <mergeCell ref="G173:I173"/>
    <mergeCell ref="G172:I172"/>
    <mergeCell ref="G175:I175"/>
    <mergeCell ref="G174:I174"/>
    <mergeCell ref="G177:I177"/>
    <mergeCell ref="G176:I176"/>
    <mergeCell ref="G164:I164"/>
    <mergeCell ref="G138:I138"/>
    <mergeCell ref="G137:I137"/>
    <mergeCell ref="G140:I140"/>
    <mergeCell ref="G139:I139"/>
    <mergeCell ref="G142:I142"/>
    <mergeCell ref="G141:I141"/>
    <mergeCell ref="G144:I144"/>
    <mergeCell ref="G143:I143"/>
    <mergeCell ref="G146:I146"/>
    <mergeCell ref="G145:I145"/>
    <mergeCell ref="G148:I148"/>
    <mergeCell ref="G147:I147"/>
    <mergeCell ref="G150:I150"/>
    <mergeCell ref="G149:I149"/>
    <mergeCell ref="G152:I152"/>
    <mergeCell ref="G151:I151"/>
    <mergeCell ref="G154:I154"/>
    <mergeCell ref="G153:I153"/>
    <mergeCell ref="G115:I115"/>
    <mergeCell ref="G114:I114"/>
    <mergeCell ref="G117:I117"/>
    <mergeCell ref="G116:I116"/>
    <mergeCell ref="G119:I119"/>
    <mergeCell ref="G118:I118"/>
    <mergeCell ref="G126:I126"/>
    <mergeCell ref="G120:I120"/>
    <mergeCell ref="G128:I128"/>
    <mergeCell ref="G127:I127"/>
    <mergeCell ref="G130:I130"/>
    <mergeCell ref="G129:I129"/>
    <mergeCell ref="G132:I132"/>
    <mergeCell ref="G131:I131"/>
    <mergeCell ref="G134:I134"/>
    <mergeCell ref="G133:I133"/>
    <mergeCell ref="G136:I136"/>
    <mergeCell ref="G135:I135"/>
    <mergeCell ref="G97:I97"/>
    <mergeCell ref="G96:I96"/>
    <mergeCell ref="G99:I99"/>
    <mergeCell ref="G98:I98"/>
    <mergeCell ref="G101:I101"/>
    <mergeCell ref="G100:I100"/>
    <mergeCell ref="G103:I103"/>
    <mergeCell ref="G102:I102"/>
    <mergeCell ref="G105:I105"/>
    <mergeCell ref="G104:I104"/>
    <mergeCell ref="G107:I107"/>
    <mergeCell ref="G106:I106"/>
    <mergeCell ref="G109:I109"/>
    <mergeCell ref="G108:I108"/>
    <mergeCell ref="G111:I111"/>
    <mergeCell ref="G110:I110"/>
    <mergeCell ref="G113:I113"/>
    <mergeCell ref="G112:I112"/>
    <mergeCell ref="G74:I74"/>
    <mergeCell ref="G73:I73"/>
    <mergeCell ref="G76:I76"/>
    <mergeCell ref="G75:I75"/>
    <mergeCell ref="G78:I78"/>
    <mergeCell ref="G77:I77"/>
    <mergeCell ref="G80:I80"/>
    <mergeCell ref="G79:I79"/>
    <mergeCell ref="G87:I87"/>
    <mergeCell ref="G86:I86"/>
    <mergeCell ref="G89:I89"/>
    <mergeCell ref="G88:I88"/>
    <mergeCell ref="G91:I91"/>
    <mergeCell ref="G90:I90"/>
    <mergeCell ref="G93:I93"/>
    <mergeCell ref="G92:I92"/>
    <mergeCell ref="G95:I95"/>
    <mergeCell ref="G94:I94"/>
    <mergeCell ref="G56:I56"/>
    <mergeCell ref="G55:I55"/>
    <mergeCell ref="G58:I58"/>
    <mergeCell ref="G57:I57"/>
    <mergeCell ref="G60:I60"/>
    <mergeCell ref="G59:I59"/>
    <mergeCell ref="G62:I62"/>
    <mergeCell ref="G61:I61"/>
    <mergeCell ref="G64:I64"/>
    <mergeCell ref="G63:I63"/>
    <mergeCell ref="G66:I66"/>
    <mergeCell ref="G65:I65"/>
    <mergeCell ref="G68:I68"/>
    <mergeCell ref="G67:I67"/>
    <mergeCell ref="G70:I70"/>
    <mergeCell ref="G69:I69"/>
    <mergeCell ref="G72:I72"/>
    <mergeCell ref="G71:I71"/>
    <mergeCell ref="G33:I33"/>
    <mergeCell ref="G32:I32"/>
    <mergeCell ref="G35:I35"/>
    <mergeCell ref="G34:I34"/>
    <mergeCell ref="G37:I37"/>
    <mergeCell ref="G36:I36"/>
    <mergeCell ref="G39:I39"/>
    <mergeCell ref="G38:I38"/>
    <mergeCell ref="G41:I41"/>
    <mergeCell ref="G40:I40"/>
    <mergeCell ref="G48:I48"/>
    <mergeCell ref="G47:I47"/>
    <mergeCell ref="G50:I50"/>
    <mergeCell ref="G49:I49"/>
    <mergeCell ref="G52:I52"/>
    <mergeCell ref="G51:I51"/>
    <mergeCell ref="G54:I54"/>
    <mergeCell ref="G53:I53"/>
    <mergeCell ref="C44:U44"/>
    <mergeCell ref="A43:AU43"/>
    <mergeCell ref="M38:O38"/>
    <mergeCell ref="Q38:U38"/>
    <mergeCell ref="W38:AA38"/>
    <mergeCell ref="AC38:AG38"/>
    <mergeCell ref="AI38:AK38"/>
    <mergeCell ref="AM38:AO38"/>
    <mergeCell ref="AQ38:AR38"/>
    <mergeCell ref="M39:O39"/>
    <mergeCell ref="Q39:U39"/>
    <mergeCell ref="W39:AA39"/>
    <mergeCell ref="AC39:AG39"/>
    <mergeCell ref="AI39:AK39"/>
    <mergeCell ref="G15:I15"/>
    <mergeCell ref="G14:I14"/>
    <mergeCell ref="G17:I17"/>
    <mergeCell ref="G16:I16"/>
    <mergeCell ref="G19:I19"/>
    <mergeCell ref="G18:I18"/>
    <mergeCell ref="G21:I21"/>
    <mergeCell ref="G20:I20"/>
    <mergeCell ref="G23:I23"/>
    <mergeCell ref="G22:I22"/>
    <mergeCell ref="G25:I25"/>
    <mergeCell ref="G24:I24"/>
    <mergeCell ref="G27:I27"/>
    <mergeCell ref="G26:I26"/>
    <mergeCell ref="G29:I29"/>
    <mergeCell ref="G28:I28"/>
    <mergeCell ref="G31:I31"/>
    <mergeCell ref="G30:I30"/>
    <mergeCell ref="AM186:AO186"/>
    <mergeCell ref="AM187:AO187"/>
    <mergeCell ref="M184:O184"/>
    <mergeCell ref="Q184:U184"/>
    <mergeCell ref="W184:AA184"/>
    <mergeCell ref="AC184:AG184"/>
    <mergeCell ref="AI184:AK184"/>
    <mergeCell ref="AM184:AO184"/>
    <mergeCell ref="AQ184:AR184"/>
    <mergeCell ref="AM185:AO185"/>
    <mergeCell ref="AM190:AO190"/>
    <mergeCell ref="AM191:AO191"/>
    <mergeCell ref="AM188:AO188"/>
    <mergeCell ref="AM189:AO189"/>
    <mergeCell ref="AM194:AO194"/>
    <mergeCell ref="AM192:AO192"/>
    <mergeCell ref="AM193:AO193"/>
    <mergeCell ref="M182:O182"/>
    <mergeCell ref="Q182:U182"/>
    <mergeCell ref="W182:AA182"/>
    <mergeCell ref="AC182:AG182"/>
    <mergeCell ref="AI182:AK182"/>
    <mergeCell ref="AM182:AO182"/>
    <mergeCell ref="AQ182:AR182"/>
    <mergeCell ref="M183:O183"/>
    <mergeCell ref="Q183:U183"/>
    <mergeCell ref="W183:AA183"/>
    <mergeCell ref="AC183:AG183"/>
    <mergeCell ref="AI183:AK183"/>
    <mergeCell ref="AM183:AO183"/>
    <mergeCell ref="AQ183:AR183"/>
    <mergeCell ref="M180:O180"/>
    <mergeCell ref="Q180:U180"/>
    <mergeCell ref="W180:AA180"/>
    <mergeCell ref="AC180:AG180"/>
    <mergeCell ref="AI180:AK180"/>
    <mergeCell ref="AM180:AO180"/>
    <mergeCell ref="AQ180:AR180"/>
    <mergeCell ref="M181:O181"/>
    <mergeCell ref="Q181:U181"/>
    <mergeCell ref="W181:AA181"/>
    <mergeCell ref="AC181:AG181"/>
    <mergeCell ref="AI181:AK181"/>
    <mergeCell ref="AM181:AO181"/>
    <mergeCell ref="AQ181:AR181"/>
    <mergeCell ref="M178:O178"/>
    <mergeCell ref="Q178:U178"/>
    <mergeCell ref="W178:AA178"/>
    <mergeCell ref="AC178:AG178"/>
    <mergeCell ref="AI178:AK178"/>
    <mergeCell ref="AM178:AO178"/>
    <mergeCell ref="AQ178:AR178"/>
    <mergeCell ref="M179:O179"/>
    <mergeCell ref="Q179:U179"/>
    <mergeCell ref="W179:AA179"/>
    <mergeCell ref="AC179:AG179"/>
    <mergeCell ref="AI179:AK179"/>
    <mergeCell ref="AM179:AO179"/>
    <mergeCell ref="AQ179:AR179"/>
    <mergeCell ref="M176:O176"/>
    <mergeCell ref="Q176:U176"/>
    <mergeCell ref="W176:AA176"/>
    <mergeCell ref="AC176:AG176"/>
    <mergeCell ref="AI176:AK176"/>
    <mergeCell ref="AM176:AO176"/>
    <mergeCell ref="AQ176:AR176"/>
    <mergeCell ref="M177:O177"/>
    <mergeCell ref="Q177:U177"/>
    <mergeCell ref="W177:AA177"/>
    <mergeCell ref="AC177:AG177"/>
    <mergeCell ref="AI177:AK177"/>
    <mergeCell ref="AM177:AO177"/>
    <mergeCell ref="AQ177:AR177"/>
    <mergeCell ref="M174:O174"/>
    <mergeCell ref="Q174:U174"/>
    <mergeCell ref="W174:AA174"/>
    <mergeCell ref="AC174:AG174"/>
    <mergeCell ref="AI174:AK174"/>
    <mergeCell ref="AM174:AO174"/>
    <mergeCell ref="AQ174:AR174"/>
    <mergeCell ref="M175:O175"/>
    <mergeCell ref="Q175:U175"/>
    <mergeCell ref="W175:AA175"/>
    <mergeCell ref="AC175:AG175"/>
    <mergeCell ref="AI175:AK175"/>
    <mergeCell ref="AM175:AO175"/>
    <mergeCell ref="AQ175:AR175"/>
    <mergeCell ref="M172:O172"/>
    <mergeCell ref="Q172:U172"/>
    <mergeCell ref="W172:AA172"/>
    <mergeCell ref="AC172:AG172"/>
    <mergeCell ref="AI172:AK172"/>
    <mergeCell ref="AM172:AO172"/>
    <mergeCell ref="AQ172:AR172"/>
    <mergeCell ref="M173:O173"/>
    <mergeCell ref="Q173:U173"/>
    <mergeCell ref="W173:AA173"/>
    <mergeCell ref="AC173:AG173"/>
    <mergeCell ref="AI173:AK173"/>
    <mergeCell ref="AM173:AO173"/>
    <mergeCell ref="AQ173:AR173"/>
    <mergeCell ref="M170:O170"/>
    <mergeCell ref="Q170:U170"/>
    <mergeCell ref="W170:AA170"/>
    <mergeCell ref="AC170:AG170"/>
    <mergeCell ref="AI170:AK170"/>
    <mergeCell ref="AM170:AO170"/>
    <mergeCell ref="AQ170:AR170"/>
    <mergeCell ref="M171:O171"/>
    <mergeCell ref="Q171:U171"/>
    <mergeCell ref="W171:AA171"/>
    <mergeCell ref="AC171:AG171"/>
    <mergeCell ref="AI171:AK171"/>
    <mergeCell ref="AM171:AO171"/>
    <mergeCell ref="AQ171:AR171"/>
    <mergeCell ref="M168:O168"/>
    <mergeCell ref="Q168:U168"/>
    <mergeCell ref="W168:AA168"/>
    <mergeCell ref="AC168:AG168"/>
    <mergeCell ref="AI168:AK168"/>
    <mergeCell ref="AM168:AO168"/>
    <mergeCell ref="AQ168:AR168"/>
    <mergeCell ref="M169:O169"/>
    <mergeCell ref="Q169:U169"/>
    <mergeCell ref="W169:AA169"/>
    <mergeCell ref="AC169:AG169"/>
    <mergeCell ref="AI169:AK169"/>
    <mergeCell ref="AM169:AO169"/>
    <mergeCell ref="AQ169:AR169"/>
    <mergeCell ref="M166:O166"/>
    <mergeCell ref="Q166:U166"/>
    <mergeCell ref="W166:AA166"/>
    <mergeCell ref="AC166:AG166"/>
    <mergeCell ref="AI166:AK166"/>
    <mergeCell ref="AM166:AO166"/>
    <mergeCell ref="AQ166:AR166"/>
    <mergeCell ref="M167:O167"/>
    <mergeCell ref="Q167:U167"/>
    <mergeCell ref="W167:AA167"/>
    <mergeCell ref="AC167:AG167"/>
    <mergeCell ref="AI167:AK167"/>
    <mergeCell ref="AM167:AO167"/>
    <mergeCell ref="AQ167:AR167"/>
    <mergeCell ref="M159:O159"/>
    <mergeCell ref="Q159:U159"/>
    <mergeCell ref="W159:AA159"/>
    <mergeCell ref="AC159:AG159"/>
    <mergeCell ref="AI159:AK159"/>
    <mergeCell ref="AM159:AO159"/>
    <mergeCell ref="AQ159:AR159"/>
    <mergeCell ref="M160:O160"/>
    <mergeCell ref="Q160:U160"/>
    <mergeCell ref="W160:AA160"/>
    <mergeCell ref="AC160:AG160"/>
    <mergeCell ref="AI160:AK160"/>
    <mergeCell ref="AM160:AO160"/>
    <mergeCell ref="AQ160:AR160"/>
    <mergeCell ref="M164:O164"/>
    <mergeCell ref="Q164:U164"/>
    <mergeCell ref="W164:AA164"/>
    <mergeCell ref="AC164:AG164"/>
    <mergeCell ref="M157:O157"/>
    <mergeCell ref="Q157:U157"/>
    <mergeCell ref="W157:AA157"/>
    <mergeCell ref="AC157:AG157"/>
    <mergeCell ref="AI157:AK157"/>
    <mergeCell ref="AM157:AO157"/>
    <mergeCell ref="AQ157:AR157"/>
    <mergeCell ref="M158:O158"/>
    <mergeCell ref="Q158:U158"/>
    <mergeCell ref="W158:AA158"/>
    <mergeCell ref="AC158:AG158"/>
    <mergeCell ref="AI158:AK158"/>
    <mergeCell ref="AM158:AO158"/>
    <mergeCell ref="AQ158:AR158"/>
    <mergeCell ref="M155:O155"/>
    <mergeCell ref="Q155:U155"/>
    <mergeCell ref="W155:AA155"/>
    <mergeCell ref="AC155:AG155"/>
    <mergeCell ref="AI155:AK155"/>
    <mergeCell ref="AM155:AO155"/>
    <mergeCell ref="AQ155:AR155"/>
    <mergeCell ref="M156:O156"/>
    <mergeCell ref="Q156:U156"/>
    <mergeCell ref="W156:AA156"/>
    <mergeCell ref="AC156:AG156"/>
    <mergeCell ref="AI156:AK156"/>
    <mergeCell ref="AM156:AO156"/>
    <mergeCell ref="AQ156:AR156"/>
    <mergeCell ref="M153:O153"/>
    <mergeCell ref="Q153:U153"/>
    <mergeCell ref="W153:AA153"/>
    <mergeCell ref="AC153:AG153"/>
    <mergeCell ref="AI153:AK153"/>
    <mergeCell ref="AM153:AO153"/>
    <mergeCell ref="AQ153:AR153"/>
    <mergeCell ref="M154:O154"/>
    <mergeCell ref="Q154:U154"/>
    <mergeCell ref="W154:AA154"/>
    <mergeCell ref="AC154:AG154"/>
    <mergeCell ref="AI154:AK154"/>
    <mergeCell ref="AM154:AO154"/>
    <mergeCell ref="AQ154:AR154"/>
    <mergeCell ref="M151:O151"/>
    <mergeCell ref="Q151:U151"/>
    <mergeCell ref="W151:AA151"/>
    <mergeCell ref="AC151:AG151"/>
    <mergeCell ref="AI151:AK151"/>
    <mergeCell ref="AM151:AO151"/>
    <mergeCell ref="AQ151:AR151"/>
    <mergeCell ref="M152:O152"/>
    <mergeCell ref="Q152:U152"/>
    <mergeCell ref="W152:AA152"/>
    <mergeCell ref="AC152:AG152"/>
    <mergeCell ref="AI152:AK152"/>
    <mergeCell ref="AM152:AO152"/>
    <mergeCell ref="AQ152:AR152"/>
    <mergeCell ref="M149:O149"/>
    <mergeCell ref="Q149:U149"/>
    <mergeCell ref="W149:AA149"/>
    <mergeCell ref="AC149:AG149"/>
    <mergeCell ref="AI149:AK149"/>
    <mergeCell ref="AM149:AO149"/>
    <mergeCell ref="AQ149:AR149"/>
    <mergeCell ref="M150:O150"/>
    <mergeCell ref="Q150:U150"/>
    <mergeCell ref="W150:AA150"/>
    <mergeCell ref="AC150:AG150"/>
    <mergeCell ref="AI150:AK150"/>
    <mergeCell ref="AM150:AO150"/>
    <mergeCell ref="AQ150:AR150"/>
    <mergeCell ref="M147:O147"/>
    <mergeCell ref="Q147:U147"/>
    <mergeCell ref="W147:AA147"/>
    <mergeCell ref="AC147:AG147"/>
    <mergeCell ref="AI147:AK147"/>
    <mergeCell ref="AM147:AO147"/>
    <mergeCell ref="AQ147:AR147"/>
    <mergeCell ref="M148:O148"/>
    <mergeCell ref="Q148:U148"/>
    <mergeCell ref="W148:AA148"/>
    <mergeCell ref="AC148:AG148"/>
    <mergeCell ref="AI148:AK148"/>
    <mergeCell ref="AM148:AO148"/>
    <mergeCell ref="AQ148:AR148"/>
    <mergeCell ref="M145:O145"/>
    <mergeCell ref="Q145:U145"/>
    <mergeCell ref="W145:AA145"/>
    <mergeCell ref="AC145:AG145"/>
    <mergeCell ref="AI145:AK145"/>
    <mergeCell ref="AM145:AO145"/>
    <mergeCell ref="AQ145:AR145"/>
    <mergeCell ref="M146:O146"/>
    <mergeCell ref="Q146:U146"/>
    <mergeCell ref="W146:AA146"/>
    <mergeCell ref="AC146:AG146"/>
    <mergeCell ref="AI146:AK146"/>
    <mergeCell ref="AM146:AO146"/>
    <mergeCell ref="AQ146:AR146"/>
    <mergeCell ref="M143:O143"/>
    <mergeCell ref="Q143:U143"/>
    <mergeCell ref="W143:AA143"/>
    <mergeCell ref="AC143:AG143"/>
    <mergeCell ref="AI143:AK143"/>
    <mergeCell ref="AM143:AO143"/>
    <mergeCell ref="AQ143:AR143"/>
    <mergeCell ref="M144:O144"/>
    <mergeCell ref="Q144:U144"/>
    <mergeCell ref="W144:AA144"/>
    <mergeCell ref="AC144:AG144"/>
    <mergeCell ref="AI144:AK144"/>
    <mergeCell ref="AM144:AO144"/>
    <mergeCell ref="AQ144:AR144"/>
    <mergeCell ref="M141:O141"/>
    <mergeCell ref="Q141:U141"/>
    <mergeCell ref="W141:AA141"/>
    <mergeCell ref="AC141:AG141"/>
    <mergeCell ref="AI141:AK141"/>
    <mergeCell ref="AM141:AO141"/>
    <mergeCell ref="AQ141:AR141"/>
    <mergeCell ref="M142:O142"/>
    <mergeCell ref="Q142:U142"/>
    <mergeCell ref="W142:AA142"/>
    <mergeCell ref="AC142:AG142"/>
    <mergeCell ref="AI142:AK142"/>
    <mergeCell ref="AM142:AO142"/>
    <mergeCell ref="AQ142:AR142"/>
    <mergeCell ref="M139:O139"/>
    <mergeCell ref="Q139:U139"/>
    <mergeCell ref="W139:AA139"/>
    <mergeCell ref="AC139:AG139"/>
    <mergeCell ref="AI139:AK139"/>
    <mergeCell ref="AM139:AO139"/>
    <mergeCell ref="AQ139:AR139"/>
    <mergeCell ref="M140:O140"/>
    <mergeCell ref="Q140:U140"/>
    <mergeCell ref="W140:AA140"/>
    <mergeCell ref="AC140:AG140"/>
    <mergeCell ref="AI140:AK140"/>
    <mergeCell ref="AM140:AO140"/>
    <mergeCell ref="AQ140:AR140"/>
    <mergeCell ref="M137:O137"/>
    <mergeCell ref="Q137:U137"/>
    <mergeCell ref="W137:AA137"/>
    <mergeCell ref="AC137:AG137"/>
    <mergeCell ref="AI137:AK137"/>
    <mergeCell ref="AM137:AO137"/>
    <mergeCell ref="AQ137:AR137"/>
    <mergeCell ref="M138:O138"/>
    <mergeCell ref="Q138:U138"/>
    <mergeCell ref="W138:AA138"/>
    <mergeCell ref="AC138:AG138"/>
    <mergeCell ref="AI138:AK138"/>
    <mergeCell ref="AM138:AO138"/>
    <mergeCell ref="AQ138:AR138"/>
    <mergeCell ref="M135:O135"/>
    <mergeCell ref="Q135:U135"/>
    <mergeCell ref="W135:AA135"/>
    <mergeCell ref="AC135:AG135"/>
    <mergeCell ref="AI135:AK135"/>
    <mergeCell ref="AM135:AO135"/>
    <mergeCell ref="AQ135:AR135"/>
    <mergeCell ref="M136:O136"/>
    <mergeCell ref="Q136:U136"/>
    <mergeCell ref="W136:AA136"/>
    <mergeCell ref="AC136:AG136"/>
    <mergeCell ref="AI136:AK136"/>
    <mergeCell ref="AM136:AO136"/>
    <mergeCell ref="AQ136:AR136"/>
    <mergeCell ref="M133:O133"/>
    <mergeCell ref="Q133:U133"/>
    <mergeCell ref="W133:AA133"/>
    <mergeCell ref="AC133:AG133"/>
    <mergeCell ref="AI133:AK133"/>
    <mergeCell ref="AM133:AO133"/>
    <mergeCell ref="AQ133:AR133"/>
    <mergeCell ref="M134:O134"/>
    <mergeCell ref="Q134:U134"/>
    <mergeCell ref="W134:AA134"/>
    <mergeCell ref="AC134:AG134"/>
    <mergeCell ref="AI134:AK134"/>
    <mergeCell ref="AM134:AO134"/>
    <mergeCell ref="AQ134:AR134"/>
    <mergeCell ref="M131:O131"/>
    <mergeCell ref="Q131:U131"/>
    <mergeCell ref="W131:AA131"/>
    <mergeCell ref="AC131:AG131"/>
    <mergeCell ref="AI131:AK131"/>
    <mergeCell ref="AM131:AO131"/>
    <mergeCell ref="AQ131:AR131"/>
    <mergeCell ref="M132:O132"/>
    <mergeCell ref="Q132:U132"/>
    <mergeCell ref="W132:AA132"/>
    <mergeCell ref="AC132:AG132"/>
    <mergeCell ref="AI132:AK132"/>
    <mergeCell ref="AM132:AO132"/>
    <mergeCell ref="AQ132:AR132"/>
    <mergeCell ref="M129:O129"/>
    <mergeCell ref="Q129:U129"/>
    <mergeCell ref="W129:AA129"/>
    <mergeCell ref="AC129:AG129"/>
    <mergeCell ref="AI129:AK129"/>
    <mergeCell ref="AM129:AO129"/>
    <mergeCell ref="AQ129:AR129"/>
    <mergeCell ref="M130:O130"/>
    <mergeCell ref="Q130:U130"/>
    <mergeCell ref="W130:AA130"/>
    <mergeCell ref="AC130:AG130"/>
    <mergeCell ref="AI130:AK130"/>
    <mergeCell ref="AM130:AO130"/>
    <mergeCell ref="AQ130:AR130"/>
    <mergeCell ref="M127:O127"/>
    <mergeCell ref="Q127:U127"/>
    <mergeCell ref="W127:AA127"/>
    <mergeCell ref="AC127:AG127"/>
    <mergeCell ref="AI127:AK127"/>
    <mergeCell ref="AM127:AO127"/>
    <mergeCell ref="AQ127:AR127"/>
    <mergeCell ref="M128:O128"/>
    <mergeCell ref="Q128:U128"/>
    <mergeCell ref="W128:AA128"/>
    <mergeCell ref="AC128:AG128"/>
    <mergeCell ref="AI128:AK128"/>
    <mergeCell ref="AM128:AO128"/>
    <mergeCell ref="AQ128:AR128"/>
    <mergeCell ref="M120:O120"/>
    <mergeCell ref="Q120:U120"/>
    <mergeCell ref="W120:AA120"/>
    <mergeCell ref="AC120:AG120"/>
    <mergeCell ref="AI120:AK120"/>
    <mergeCell ref="AM120:AO120"/>
    <mergeCell ref="AQ120:AR120"/>
    <mergeCell ref="M126:O126"/>
    <mergeCell ref="Q126:U126"/>
    <mergeCell ref="W126:AA126"/>
    <mergeCell ref="AC126:AG126"/>
    <mergeCell ref="AI126:AK126"/>
    <mergeCell ref="AM126:AO126"/>
    <mergeCell ref="AQ126:AR126"/>
    <mergeCell ref="M118:O118"/>
    <mergeCell ref="Q118:U118"/>
    <mergeCell ref="W118:AA118"/>
    <mergeCell ref="AC118:AG118"/>
    <mergeCell ref="AI118:AK118"/>
    <mergeCell ref="AM118:AO118"/>
    <mergeCell ref="AQ118:AR118"/>
    <mergeCell ref="M119:O119"/>
    <mergeCell ref="Q119:U119"/>
    <mergeCell ref="W119:AA119"/>
    <mergeCell ref="AC119:AG119"/>
    <mergeCell ref="AI119:AK119"/>
    <mergeCell ref="AM119:AO119"/>
    <mergeCell ref="AQ119:AR119"/>
    <mergeCell ref="M116:O116"/>
    <mergeCell ref="Q116:U116"/>
    <mergeCell ref="W116:AA116"/>
    <mergeCell ref="AC116:AG116"/>
    <mergeCell ref="AI116:AK116"/>
    <mergeCell ref="AM116:AO116"/>
    <mergeCell ref="AQ116:AR116"/>
    <mergeCell ref="M117:O117"/>
    <mergeCell ref="Q117:U117"/>
    <mergeCell ref="W117:AA117"/>
    <mergeCell ref="AC117:AG117"/>
    <mergeCell ref="AI117:AK117"/>
    <mergeCell ref="AM117:AO117"/>
    <mergeCell ref="AQ117:AR117"/>
    <mergeCell ref="M114:O114"/>
    <mergeCell ref="Q114:U114"/>
    <mergeCell ref="W114:AA114"/>
    <mergeCell ref="AC114:AG114"/>
    <mergeCell ref="AI114:AK114"/>
    <mergeCell ref="AM114:AO114"/>
    <mergeCell ref="AQ114:AR114"/>
    <mergeCell ref="M115:O115"/>
    <mergeCell ref="Q115:U115"/>
    <mergeCell ref="W115:AA115"/>
    <mergeCell ref="AC115:AG115"/>
    <mergeCell ref="AI115:AK115"/>
    <mergeCell ref="AM115:AO115"/>
    <mergeCell ref="AQ115:AR115"/>
    <mergeCell ref="M112:O112"/>
    <mergeCell ref="Q112:U112"/>
    <mergeCell ref="W112:AA112"/>
    <mergeCell ref="AC112:AG112"/>
    <mergeCell ref="AI112:AK112"/>
    <mergeCell ref="AM112:AO112"/>
    <mergeCell ref="AQ112:AR112"/>
    <mergeCell ref="M113:O113"/>
    <mergeCell ref="Q113:U113"/>
    <mergeCell ref="W113:AA113"/>
    <mergeCell ref="AC113:AG113"/>
    <mergeCell ref="AI113:AK113"/>
    <mergeCell ref="AM113:AO113"/>
    <mergeCell ref="AQ113:AR113"/>
    <mergeCell ref="M110:O110"/>
    <mergeCell ref="Q110:U110"/>
    <mergeCell ref="W110:AA110"/>
    <mergeCell ref="AC110:AG110"/>
    <mergeCell ref="AI110:AK110"/>
    <mergeCell ref="AM110:AO110"/>
    <mergeCell ref="AQ110:AR110"/>
    <mergeCell ref="M111:O111"/>
    <mergeCell ref="Q111:U111"/>
    <mergeCell ref="W111:AA111"/>
    <mergeCell ref="AC111:AG111"/>
    <mergeCell ref="AI111:AK111"/>
    <mergeCell ref="AM111:AO111"/>
    <mergeCell ref="AQ111:AR111"/>
    <mergeCell ref="M108:O108"/>
    <mergeCell ref="Q108:U108"/>
    <mergeCell ref="W108:AA108"/>
    <mergeCell ref="AC108:AG108"/>
    <mergeCell ref="AI108:AK108"/>
    <mergeCell ref="AM108:AO108"/>
    <mergeCell ref="AQ108:AR108"/>
    <mergeCell ref="M109:O109"/>
    <mergeCell ref="Q109:U109"/>
    <mergeCell ref="W109:AA109"/>
    <mergeCell ref="AC109:AG109"/>
    <mergeCell ref="AI109:AK109"/>
    <mergeCell ref="AM109:AO109"/>
    <mergeCell ref="AQ109:AR109"/>
    <mergeCell ref="M106:O106"/>
    <mergeCell ref="Q106:U106"/>
    <mergeCell ref="W106:AA106"/>
    <mergeCell ref="AC106:AG106"/>
    <mergeCell ref="AI106:AK106"/>
    <mergeCell ref="AM106:AO106"/>
    <mergeCell ref="AQ106:AR106"/>
    <mergeCell ref="M107:O107"/>
    <mergeCell ref="Q107:U107"/>
    <mergeCell ref="W107:AA107"/>
    <mergeCell ref="AC107:AG107"/>
    <mergeCell ref="AI107:AK107"/>
    <mergeCell ref="AM107:AO107"/>
    <mergeCell ref="AQ107:AR107"/>
    <mergeCell ref="M104:O104"/>
    <mergeCell ref="Q104:U104"/>
    <mergeCell ref="W104:AA104"/>
    <mergeCell ref="AC104:AG104"/>
    <mergeCell ref="AI104:AK104"/>
    <mergeCell ref="AM104:AO104"/>
    <mergeCell ref="AQ104:AR104"/>
    <mergeCell ref="M105:O105"/>
    <mergeCell ref="Q105:U105"/>
    <mergeCell ref="W105:AA105"/>
    <mergeCell ref="AC105:AG105"/>
    <mergeCell ref="AI105:AK105"/>
    <mergeCell ref="AM105:AO105"/>
    <mergeCell ref="AQ105:AR105"/>
    <mergeCell ref="M102:O102"/>
    <mergeCell ref="Q102:U102"/>
    <mergeCell ref="W102:AA102"/>
    <mergeCell ref="AC102:AG102"/>
    <mergeCell ref="AI102:AK102"/>
    <mergeCell ref="AM102:AO102"/>
    <mergeCell ref="AQ102:AR102"/>
    <mergeCell ref="M103:O103"/>
    <mergeCell ref="Q103:U103"/>
    <mergeCell ref="W103:AA103"/>
    <mergeCell ref="AC103:AG103"/>
    <mergeCell ref="AI103:AK103"/>
    <mergeCell ref="AM103:AO103"/>
    <mergeCell ref="AQ103:AR103"/>
    <mergeCell ref="M100:O100"/>
    <mergeCell ref="Q100:U100"/>
    <mergeCell ref="W100:AA100"/>
    <mergeCell ref="AC100:AG100"/>
    <mergeCell ref="AI100:AK100"/>
    <mergeCell ref="AM100:AO100"/>
    <mergeCell ref="AQ100:AR100"/>
    <mergeCell ref="M101:O101"/>
    <mergeCell ref="Q101:U101"/>
    <mergeCell ref="W101:AA101"/>
    <mergeCell ref="AC101:AG101"/>
    <mergeCell ref="AI101:AK101"/>
    <mergeCell ref="AM101:AO101"/>
    <mergeCell ref="AQ101:AR101"/>
    <mergeCell ref="M98:O98"/>
    <mergeCell ref="Q98:U98"/>
    <mergeCell ref="W98:AA98"/>
    <mergeCell ref="AC98:AG98"/>
    <mergeCell ref="AI98:AK98"/>
    <mergeCell ref="AM98:AO98"/>
    <mergeCell ref="AQ98:AR98"/>
    <mergeCell ref="M99:O99"/>
    <mergeCell ref="Q99:U99"/>
    <mergeCell ref="W99:AA99"/>
    <mergeCell ref="AC99:AG99"/>
    <mergeCell ref="AI99:AK99"/>
    <mergeCell ref="AM99:AO99"/>
    <mergeCell ref="AQ99:AR99"/>
    <mergeCell ref="M96:O96"/>
    <mergeCell ref="Q96:U96"/>
    <mergeCell ref="W96:AA96"/>
    <mergeCell ref="AC96:AG96"/>
    <mergeCell ref="AI96:AK96"/>
    <mergeCell ref="AM96:AO96"/>
    <mergeCell ref="AQ96:AR96"/>
    <mergeCell ref="M97:O97"/>
    <mergeCell ref="Q97:U97"/>
    <mergeCell ref="W97:AA97"/>
    <mergeCell ref="AC97:AG97"/>
    <mergeCell ref="AI97:AK97"/>
    <mergeCell ref="AM97:AO97"/>
    <mergeCell ref="AQ97:AR97"/>
    <mergeCell ref="M94:O94"/>
    <mergeCell ref="Q94:U94"/>
    <mergeCell ref="W94:AA94"/>
    <mergeCell ref="AC94:AG94"/>
    <mergeCell ref="AI94:AK94"/>
    <mergeCell ref="AM94:AO94"/>
    <mergeCell ref="AQ94:AR94"/>
    <mergeCell ref="M95:O95"/>
    <mergeCell ref="Q95:U95"/>
    <mergeCell ref="W95:AA95"/>
    <mergeCell ref="AC95:AG95"/>
    <mergeCell ref="AI95:AK95"/>
    <mergeCell ref="AM95:AO95"/>
    <mergeCell ref="AQ95:AR95"/>
    <mergeCell ref="M92:O92"/>
    <mergeCell ref="Q92:U92"/>
    <mergeCell ref="W92:AA92"/>
    <mergeCell ref="AC92:AG92"/>
    <mergeCell ref="AI92:AK92"/>
    <mergeCell ref="AM92:AO92"/>
    <mergeCell ref="AQ92:AR92"/>
    <mergeCell ref="M93:O93"/>
    <mergeCell ref="Q93:U93"/>
    <mergeCell ref="W93:AA93"/>
    <mergeCell ref="AC93:AG93"/>
    <mergeCell ref="AI93:AK93"/>
    <mergeCell ref="AM93:AO93"/>
    <mergeCell ref="AQ93:AR93"/>
    <mergeCell ref="M90:O90"/>
    <mergeCell ref="Q90:U90"/>
    <mergeCell ref="W90:AA90"/>
    <mergeCell ref="AC90:AG90"/>
    <mergeCell ref="AI90:AK90"/>
    <mergeCell ref="AM90:AO90"/>
    <mergeCell ref="AQ90:AR90"/>
    <mergeCell ref="M91:O91"/>
    <mergeCell ref="Q91:U91"/>
    <mergeCell ref="W91:AA91"/>
    <mergeCell ref="AC91:AG91"/>
    <mergeCell ref="AI91:AK91"/>
    <mergeCell ref="AM91:AO91"/>
    <mergeCell ref="AQ91:AR91"/>
    <mergeCell ref="W89:AA89"/>
    <mergeCell ref="AC89:AG89"/>
    <mergeCell ref="AI89:AK89"/>
    <mergeCell ref="AM89:AO89"/>
    <mergeCell ref="AQ89:AR89"/>
    <mergeCell ref="M86:O86"/>
    <mergeCell ref="Q86:U86"/>
    <mergeCell ref="W86:AA86"/>
    <mergeCell ref="AC86:AG86"/>
    <mergeCell ref="AI86:AK86"/>
    <mergeCell ref="AM86:AO86"/>
    <mergeCell ref="AQ86:AR86"/>
    <mergeCell ref="M87:O87"/>
    <mergeCell ref="Q87:U87"/>
    <mergeCell ref="W87:AA87"/>
    <mergeCell ref="AC87:AG87"/>
    <mergeCell ref="AI87:AK87"/>
    <mergeCell ref="AM87:AO87"/>
    <mergeCell ref="AQ87:AR87"/>
    <mergeCell ref="M79:O79"/>
    <mergeCell ref="Q79:U79"/>
    <mergeCell ref="W79:AA79"/>
    <mergeCell ref="AC79:AG79"/>
    <mergeCell ref="AI79:AK79"/>
    <mergeCell ref="AM79:AO79"/>
    <mergeCell ref="AQ79:AR79"/>
    <mergeCell ref="M80:O80"/>
    <mergeCell ref="Q80:U80"/>
    <mergeCell ref="W80:AA80"/>
    <mergeCell ref="AC80:AG80"/>
    <mergeCell ref="AI80:AK80"/>
    <mergeCell ref="AM80:AO80"/>
    <mergeCell ref="AQ80:AR80"/>
    <mergeCell ref="M77:O77"/>
    <mergeCell ref="Q77:U77"/>
    <mergeCell ref="W77:AA77"/>
    <mergeCell ref="AC77:AG77"/>
    <mergeCell ref="AI77:AK77"/>
    <mergeCell ref="AM77:AO77"/>
    <mergeCell ref="AQ77:AR77"/>
    <mergeCell ref="M78:O78"/>
    <mergeCell ref="Q78:U78"/>
    <mergeCell ref="W78:AA78"/>
    <mergeCell ref="AC78:AG78"/>
    <mergeCell ref="AI78:AK78"/>
    <mergeCell ref="AM78:AO78"/>
    <mergeCell ref="AQ78:AR78"/>
    <mergeCell ref="M75:O75"/>
    <mergeCell ref="Q75:U75"/>
    <mergeCell ref="W75:AA75"/>
    <mergeCell ref="AC75:AG75"/>
    <mergeCell ref="AI75:AK75"/>
    <mergeCell ref="AM75:AO75"/>
    <mergeCell ref="AQ75:AR75"/>
    <mergeCell ref="M76:O76"/>
    <mergeCell ref="Q76:U76"/>
    <mergeCell ref="W76:AA76"/>
    <mergeCell ref="AC76:AG76"/>
    <mergeCell ref="AI76:AK76"/>
    <mergeCell ref="AM76:AO76"/>
    <mergeCell ref="AQ76:AR76"/>
    <mergeCell ref="M73:O73"/>
    <mergeCell ref="Q73:U73"/>
    <mergeCell ref="W73:AA73"/>
    <mergeCell ref="AC73:AG73"/>
    <mergeCell ref="AI73:AK73"/>
    <mergeCell ref="AM73:AO73"/>
    <mergeCell ref="AQ73:AR73"/>
    <mergeCell ref="M74:O74"/>
    <mergeCell ref="Q74:U74"/>
    <mergeCell ref="W74:AA74"/>
    <mergeCell ref="AC74:AG74"/>
    <mergeCell ref="AI74:AK74"/>
    <mergeCell ref="AM74:AO74"/>
    <mergeCell ref="AQ74:AR74"/>
    <mergeCell ref="M71:O71"/>
    <mergeCell ref="Q71:U71"/>
    <mergeCell ref="W71:AA71"/>
    <mergeCell ref="AC71:AG71"/>
    <mergeCell ref="AI71:AK71"/>
    <mergeCell ref="AM71:AO71"/>
    <mergeCell ref="AQ71:AR71"/>
    <mergeCell ref="M72:O72"/>
    <mergeCell ref="Q72:U72"/>
    <mergeCell ref="W72:AA72"/>
    <mergeCell ref="AC72:AG72"/>
    <mergeCell ref="AI72:AK72"/>
    <mergeCell ref="AM72:AO72"/>
    <mergeCell ref="AQ72:AR72"/>
    <mergeCell ref="M69:O69"/>
    <mergeCell ref="Q69:U69"/>
    <mergeCell ref="W69:AA69"/>
    <mergeCell ref="AC69:AG69"/>
    <mergeCell ref="AI69:AK69"/>
    <mergeCell ref="AM69:AO69"/>
    <mergeCell ref="AQ69:AR69"/>
    <mergeCell ref="M70:O70"/>
    <mergeCell ref="Q70:U70"/>
    <mergeCell ref="W70:AA70"/>
    <mergeCell ref="AC70:AG70"/>
    <mergeCell ref="AI70:AK70"/>
    <mergeCell ref="AM70:AO70"/>
    <mergeCell ref="AQ70:AR70"/>
    <mergeCell ref="M67:O67"/>
    <mergeCell ref="Q67:U67"/>
    <mergeCell ref="W67:AA67"/>
    <mergeCell ref="AC67:AG67"/>
    <mergeCell ref="AI67:AK67"/>
    <mergeCell ref="AM67:AO67"/>
    <mergeCell ref="AQ67:AR67"/>
    <mergeCell ref="M68:O68"/>
    <mergeCell ref="Q68:U68"/>
    <mergeCell ref="W68:AA68"/>
    <mergeCell ref="AC68:AG68"/>
    <mergeCell ref="AI68:AK68"/>
    <mergeCell ref="AM68:AO68"/>
    <mergeCell ref="AQ68:AR68"/>
    <mergeCell ref="M65:O65"/>
    <mergeCell ref="Q65:U65"/>
    <mergeCell ref="W65:AA65"/>
    <mergeCell ref="AC65:AG65"/>
    <mergeCell ref="AI65:AK65"/>
    <mergeCell ref="AM65:AO65"/>
    <mergeCell ref="AQ65:AR65"/>
    <mergeCell ref="M66:O66"/>
    <mergeCell ref="Q66:U66"/>
    <mergeCell ref="W66:AA66"/>
    <mergeCell ref="AC66:AG66"/>
    <mergeCell ref="AI66:AK66"/>
    <mergeCell ref="AM66:AO66"/>
    <mergeCell ref="AQ66:AR66"/>
    <mergeCell ref="M63:O63"/>
    <mergeCell ref="Q63:U63"/>
    <mergeCell ref="W63:AA63"/>
    <mergeCell ref="AC63:AG63"/>
    <mergeCell ref="AI63:AK63"/>
    <mergeCell ref="AM63:AO63"/>
    <mergeCell ref="AQ63:AR63"/>
    <mergeCell ref="M64:O64"/>
    <mergeCell ref="Q64:U64"/>
    <mergeCell ref="W64:AA64"/>
    <mergeCell ref="AC64:AG64"/>
    <mergeCell ref="AI64:AK64"/>
    <mergeCell ref="AM64:AO64"/>
    <mergeCell ref="AQ64:AR64"/>
    <mergeCell ref="M61:O61"/>
    <mergeCell ref="Q61:U61"/>
    <mergeCell ref="W61:AA61"/>
    <mergeCell ref="AC61:AG61"/>
    <mergeCell ref="AI61:AK61"/>
    <mergeCell ref="AM61:AO61"/>
    <mergeCell ref="AQ61:AR61"/>
    <mergeCell ref="M62:O62"/>
    <mergeCell ref="Q62:U62"/>
    <mergeCell ref="W62:AA62"/>
    <mergeCell ref="AC62:AG62"/>
    <mergeCell ref="AI62:AK62"/>
    <mergeCell ref="AM62:AO62"/>
    <mergeCell ref="AQ62:AR62"/>
    <mergeCell ref="M59:O59"/>
    <mergeCell ref="Q59:U59"/>
    <mergeCell ref="W59:AA59"/>
    <mergeCell ref="AC59:AG59"/>
    <mergeCell ref="AI59:AK59"/>
    <mergeCell ref="AM59:AO59"/>
    <mergeCell ref="AQ59:AR59"/>
    <mergeCell ref="M60:O60"/>
    <mergeCell ref="Q60:U60"/>
    <mergeCell ref="W60:AA60"/>
    <mergeCell ref="AC60:AG60"/>
    <mergeCell ref="AI60:AK60"/>
    <mergeCell ref="AM60:AO60"/>
    <mergeCell ref="AQ60:AR60"/>
    <mergeCell ref="M57:O57"/>
    <mergeCell ref="Q57:U57"/>
    <mergeCell ref="W57:AA57"/>
    <mergeCell ref="AC57:AG57"/>
    <mergeCell ref="AI57:AK57"/>
    <mergeCell ref="AM57:AO57"/>
    <mergeCell ref="AQ57:AR57"/>
    <mergeCell ref="M58:O58"/>
    <mergeCell ref="Q58:U58"/>
    <mergeCell ref="W58:AA58"/>
    <mergeCell ref="AC58:AG58"/>
    <mergeCell ref="AI58:AK58"/>
    <mergeCell ref="AM58:AO58"/>
    <mergeCell ref="AQ58:AR58"/>
    <mergeCell ref="M55:O55"/>
    <mergeCell ref="Q55:U55"/>
    <mergeCell ref="W55:AA55"/>
    <mergeCell ref="AC55:AG55"/>
    <mergeCell ref="AI55:AK55"/>
    <mergeCell ref="AM55:AO55"/>
    <mergeCell ref="AQ55:AR55"/>
    <mergeCell ref="M56:O56"/>
    <mergeCell ref="Q56:U56"/>
    <mergeCell ref="W56:AA56"/>
    <mergeCell ref="AC56:AG56"/>
    <mergeCell ref="AI56:AK56"/>
    <mergeCell ref="AM56:AO56"/>
    <mergeCell ref="AQ56:AR56"/>
    <mergeCell ref="M53:O53"/>
    <mergeCell ref="Q53:U53"/>
    <mergeCell ref="W53:AA53"/>
    <mergeCell ref="AC53:AG53"/>
    <mergeCell ref="AI53:AK53"/>
    <mergeCell ref="AM53:AO53"/>
    <mergeCell ref="AQ53:AR53"/>
    <mergeCell ref="M54:O54"/>
    <mergeCell ref="Q54:U54"/>
    <mergeCell ref="W54:AA54"/>
    <mergeCell ref="AC54:AG54"/>
    <mergeCell ref="AI54:AK54"/>
    <mergeCell ref="AM54:AO54"/>
    <mergeCell ref="AQ54:AR54"/>
    <mergeCell ref="AI52:AK52"/>
    <mergeCell ref="AM52:AO52"/>
    <mergeCell ref="AQ52:AR52"/>
    <mergeCell ref="M49:O49"/>
    <mergeCell ref="Q49:U49"/>
    <mergeCell ref="W49:AA49"/>
    <mergeCell ref="AC49:AG49"/>
    <mergeCell ref="AI49:AK49"/>
    <mergeCell ref="AM49:AO49"/>
    <mergeCell ref="AQ49:AR49"/>
    <mergeCell ref="M50:O50"/>
    <mergeCell ref="Q50:U50"/>
    <mergeCell ref="W50:AA50"/>
    <mergeCell ref="AC50:AG50"/>
    <mergeCell ref="AI50:AK50"/>
    <mergeCell ref="AM50:AO50"/>
    <mergeCell ref="AQ50:AR50"/>
    <mergeCell ref="W44:AT44"/>
    <mergeCell ref="G45:I45"/>
    <mergeCell ref="M45:O45"/>
    <mergeCell ref="Q45:U45"/>
    <mergeCell ref="W45:AA45"/>
    <mergeCell ref="AC45:AG45"/>
    <mergeCell ref="AI45:AK45"/>
    <mergeCell ref="AM45:AO45"/>
    <mergeCell ref="AQ45:AR45"/>
    <mergeCell ref="M51:O51"/>
    <mergeCell ref="Q51:U51"/>
    <mergeCell ref="W51:AA51"/>
    <mergeCell ref="AC51:AG51"/>
    <mergeCell ref="AI51:AK51"/>
    <mergeCell ref="AM51:AO51"/>
    <mergeCell ref="AQ51:AR51"/>
    <mergeCell ref="M40:O40"/>
    <mergeCell ref="Q40:U40"/>
    <mergeCell ref="W40:AA40"/>
    <mergeCell ref="AC40:AG40"/>
    <mergeCell ref="AI40:AK40"/>
    <mergeCell ref="AM40:AO40"/>
    <mergeCell ref="AQ40:AR40"/>
    <mergeCell ref="M41:O41"/>
    <mergeCell ref="Q41:U41"/>
    <mergeCell ref="W41:AA41"/>
    <mergeCell ref="AC41:AG41"/>
    <mergeCell ref="AI41:AK41"/>
    <mergeCell ref="AM41:AO41"/>
    <mergeCell ref="AQ41:AR41"/>
    <mergeCell ref="AI42:AK42"/>
    <mergeCell ref="AM42:AO42"/>
    <mergeCell ref="AM39:AO39"/>
    <mergeCell ref="AQ39:AR39"/>
    <mergeCell ref="M36:O36"/>
    <mergeCell ref="Q36:U36"/>
    <mergeCell ref="W36:AA36"/>
    <mergeCell ref="AC36:AG36"/>
    <mergeCell ref="AI36:AK36"/>
    <mergeCell ref="AM36:AO36"/>
    <mergeCell ref="AQ36:AR36"/>
    <mergeCell ref="M37:O37"/>
    <mergeCell ref="Q37:U37"/>
    <mergeCell ref="W37:AA37"/>
    <mergeCell ref="AC37:AG37"/>
    <mergeCell ref="AI37:AK37"/>
    <mergeCell ref="AM37:AO37"/>
    <mergeCell ref="AQ37:AR37"/>
    <mergeCell ref="M34:O34"/>
    <mergeCell ref="Q34:U34"/>
    <mergeCell ref="W34:AA34"/>
    <mergeCell ref="AC34:AG34"/>
    <mergeCell ref="AI34:AK34"/>
    <mergeCell ref="AM34:AO34"/>
    <mergeCell ref="AQ34:AR34"/>
    <mergeCell ref="M35:O35"/>
    <mergeCell ref="Q35:U35"/>
    <mergeCell ref="W35:AA35"/>
    <mergeCell ref="AC35:AG35"/>
    <mergeCell ref="AI35:AK35"/>
    <mergeCell ref="AM35:AO35"/>
    <mergeCell ref="AQ35:AR35"/>
    <mergeCell ref="M32:O32"/>
    <mergeCell ref="Q32:U32"/>
    <mergeCell ref="W32:AA32"/>
    <mergeCell ref="AC32:AG32"/>
    <mergeCell ref="AI32:AK32"/>
    <mergeCell ref="AM32:AO32"/>
    <mergeCell ref="AQ32:AR32"/>
    <mergeCell ref="M33:O33"/>
    <mergeCell ref="Q33:U33"/>
    <mergeCell ref="W33:AA33"/>
    <mergeCell ref="AC33:AG33"/>
    <mergeCell ref="AI33:AK33"/>
    <mergeCell ref="AM33:AO33"/>
    <mergeCell ref="AQ33:AR33"/>
    <mergeCell ref="M30:O30"/>
    <mergeCell ref="Q30:U30"/>
    <mergeCell ref="W30:AA30"/>
    <mergeCell ref="AC30:AG30"/>
    <mergeCell ref="AI30:AK30"/>
    <mergeCell ref="AM30:AO30"/>
    <mergeCell ref="AQ30:AR30"/>
    <mergeCell ref="M31:O31"/>
    <mergeCell ref="Q31:U31"/>
    <mergeCell ref="W31:AA31"/>
    <mergeCell ref="AC31:AG31"/>
    <mergeCell ref="AI31:AK31"/>
    <mergeCell ref="AM31:AO31"/>
    <mergeCell ref="AQ31:AR31"/>
    <mergeCell ref="M28:O28"/>
    <mergeCell ref="Q28:U28"/>
    <mergeCell ref="W28:AA28"/>
    <mergeCell ref="AC28:AG28"/>
    <mergeCell ref="AI28:AK28"/>
    <mergeCell ref="AM28:AO28"/>
    <mergeCell ref="AQ28:AR28"/>
    <mergeCell ref="M29:O29"/>
    <mergeCell ref="Q29:U29"/>
    <mergeCell ref="W29:AA29"/>
    <mergeCell ref="AC29:AG29"/>
    <mergeCell ref="AI29:AK29"/>
    <mergeCell ref="AM29:AO29"/>
    <mergeCell ref="AQ29:AR29"/>
    <mergeCell ref="M26:O26"/>
    <mergeCell ref="Q26:U26"/>
    <mergeCell ref="W26:AA26"/>
    <mergeCell ref="AC26:AG26"/>
    <mergeCell ref="AI26:AK26"/>
    <mergeCell ref="AM26:AO26"/>
    <mergeCell ref="AQ26:AR26"/>
    <mergeCell ref="M27:O27"/>
    <mergeCell ref="Q27:U27"/>
    <mergeCell ref="W27:AA27"/>
    <mergeCell ref="AC27:AG27"/>
    <mergeCell ref="AI27:AK27"/>
    <mergeCell ref="AM27:AO27"/>
    <mergeCell ref="AQ27:AR27"/>
    <mergeCell ref="M24:O24"/>
    <mergeCell ref="Q24:U24"/>
    <mergeCell ref="W24:AA24"/>
    <mergeCell ref="AC24:AG24"/>
    <mergeCell ref="AI24:AK24"/>
    <mergeCell ref="AM24:AO24"/>
    <mergeCell ref="AQ24:AR24"/>
    <mergeCell ref="M25:O25"/>
    <mergeCell ref="Q25:U25"/>
    <mergeCell ref="W25:AA25"/>
    <mergeCell ref="AC25:AG25"/>
    <mergeCell ref="AI25:AK25"/>
    <mergeCell ref="AM25:AO25"/>
    <mergeCell ref="AQ25:AR25"/>
    <mergeCell ref="M22:O22"/>
    <mergeCell ref="Q22:U22"/>
    <mergeCell ref="W22:AA22"/>
    <mergeCell ref="AC22:AG22"/>
    <mergeCell ref="AI22:AK22"/>
    <mergeCell ref="AM22:AO22"/>
    <mergeCell ref="AQ22:AR22"/>
    <mergeCell ref="M23:O23"/>
    <mergeCell ref="Q23:U23"/>
    <mergeCell ref="W23:AA23"/>
    <mergeCell ref="AC23:AG23"/>
    <mergeCell ref="AI23:AK23"/>
    <mergeCell ref="AM23:AO23"/>
    <mergeCell ref="AQ23:AR23"/>
    <mergeCell ref="M20:O20"/>
    <mergeCell ref="Q20:U20"/>
    <mergeCell ref="W20:AA20"/>
    <mergeCell ref="AC20:AG20"/>
    <mergeCell ref="AI20:AK20"/>
    <mergeCell ref="AM20:AO20"/>
    <mergeCell ref="AQ20:AR20"/>
    <mergeCell ref="M21:O21"/>
    <mergeCell ref="Q21:U21"/>
    <mergeCell ref="W21:AA21"/>
    <mergeCell ref="AC21:AG21"/>
    <mergeCell ref="AI21:AK21"/>
    <mergeCell ref="AM21:AO21"/>
    <mergeCell ref="AQ21:AR21"/>
    <mergeCell ref="M18:O18"/>
    <mergeCell ref="Q18:U18"/>
    <mergeCell ref="W18:AA18"/>
    <mergeCell ref="AC18:AG18"/>
    <mergeCell ref="AI18:AK18"/>
    <mergeCell ref="AM18:AO18"/>
    <mergeCell ref="AQ18:AR18"/>
    <mergeCell ref="M19:O19"/>
    <mergeCell ref="Q19:U19"/>
    <mergeCell ref="W19:AA19"/>
    <mergeCell ref="AC19:AG19"/>
    <mergeCell ref="AI19:AK19"/>
    <mergeCell ref="AM19:AO19"/>
    <mergeCell ref="AQ19:AR19"/>
    <mergeCell ref="M16:O16"/>
    <mergeCell ref="Q16:U16"/>
    <mergeCell ref="W16:AA16"/>
    <mergeCell ref="AC16:AG16"/>
    <mergeCell ref="AI16:AK16"/>
    <mergeCell ref="AM16:AO16"/>
    <mergeCell ref="AQ16:AR16"/>
    <mergeCell ref="M17:O17"/>
    <mergeCell ref="Q17:U17"/>
    <mergeCell ref="W17:AA17"/>
    <mergeCell ref="AC17:AG17"/>
    <mergeCell ref="AI17:AK17"/>
    <mergeCell ref="AM17:AO17"/>
    <mergeCell ref="AQ17:AR17"/>
    <mergeCell ref="M14:O14"/>
    <mergeCell ref="Q14:U14"/>
    <mergeCell ref="W14:AA14"/>
    <mergeCell ref="AC14:AG14"/>
    <mergeCell ref="AI14:AK14"/>
    <mergeCell ref="AM14:AO14"/>
    <mergeCell ref="AQ14:AR14"/>
    <mergeCell ref="M15:O15"/>
    <mergeCell ref="Q15:U15"/>
    <mergeCell ref="W15:AA15"/>
    <mergeCell ref="AC15:AG15"/>
    <mergeCell ref="AI15:AK15"/>
    <mergeCell ref="AM15:AO15"/>
    <mergeCell ref="AQ15:AR15"/>
    <mergeCell ref="A10:AU10"/>
    <mergeCell ref="C11:U11"/>
    <mergeCell ref="W11:AT11"/>
    <mergeCell ref="G12:I12"/>
    <mergeCell ref="M12:O12"/>
    <mergeCell ref="Q12:U12"/>
    <mergeCell ref="W12:AA12"/>
    <mergeCell ref="AC12:AG12"/>
    <mergeCell ref="AI12:AK12"/>
    <mergeCell ref="AM12:AO12"/>
    <mergeCell ref="AQ12:AR12"/>
    <mergeCell ref="G13:I13"/>
    <mergeCell ref="M13:O13"/>
    <mergeCell ref="Q13:U13"/>
    <mergeCell ref="W13:AA13"/>
    <mergeCell ref="AC13:AG13"/>
    <mergeCell ref="AI13:AK13"/>
    <mergeCell ref="AM13:AO13"/>
    <mergeCell ref="AQ13:AR13"/>
    <mergeCell ref="A1:AU1"/>
    <mergeCell ref="A2:AU2"/>
    <mergeCell ref="A3:AU3"/>
    <mergeCell ref="A5:AU5"/>
    <mergeCell ref="I6:Y6"/>
    <mergeCell ref="AA6:AQ6"/>
    <mergeCell ref="A8:G8"/>
    <mergeCell ref="I8:K8"/>
    <mergeCell ref="O8:S8"/>
    <mergeCell ref="U8:Y8"/>
    <mergeCell ref="AA8:AE8"/>
    <mergeCell ref="AG8:AI8"/>
    <mergeCell ref="AK8:AM8"/>
    <mergeCell ref="AO8:AQ8"/>
    <mergeCell ref="A9:G9"/>
    <mergeCell ref="I9:K9"/>
    <mergeCell ref="U9:Y9"/>
    <mergeCell ref="AA9:AE9"/>
    <mergeCell ref="AG9:AI9"/>
    <mergeCell ref="AK9:AM9"/>
    <mergeCell ref="AO9:AQ9"/>
    <mergeCell ref="O7:S7"/>
    <mergeCell ref="AM46:AO46"/>
    <mergeCell ref="AI81:AK81"/>
    <mergeCell ref="AM81:AO81"/>
    <mergeCell ref="A82:AU82"/>
    <mergeCell ref="C83:U83"/>
    <mergeCell ref="W83:AT83"/>
    <mergeCell ref="G84:I84"/>
    <mergeCell ref="M84:O84"/>
    <mergeCell ref="Q84:U84"/>
    <mergeCell ref="W84:AA84"/>
    <mergeCell ref="AC84:AG84"/>
    <mergeCell ref="AI84:AK84"/>
    <mergeCell ref="AM84:AO84"/>
    <mergeCell ref="AQ84:AR84"/>
    <mergeCell ref="M47:O47"/>
    <mergeCell ref="Q47:U47"/>
    <mergeCell ref="W47:AA47"/>
    <mergeCell ref="AC47:AG47"/>
    <mergeCell ref="AI47:AK47"/>
    <mergeCell ref="AM47:AO47"/>
    <mergeCell ref="AQ47:AR47"/>
    <mergeCell ref="M48:O48"/>
    <mergeCell ref="Q48:U48"/>
    <mergeCell ref="W48:AA48"/>
    <mergeCell ref="AC48:AG48"/>
    <mergeCell ref="AI48:AK48"/>
    <mergeCell ref="AM48:AO48"/>
    <mergeCell ref="AQ48:AR48"/>
    <mergeCell ref="M52:O52"/>
    <mergeCell ref="Q52:U52"/>
    <mergeCell ref="W52:AA52"/>
    <mergeCell ref="AC52:AG52"/>
    <mergeCell ref="AI164:AK164"/>
    <mergeCell ref="AM164:AO164"/>
    <mergeCell ref="AQ164:AR164"/>
    <mergeCell ref="AM165:AO165"/>
    <mergeCell ref="AM195:AO195"/>
    <mergeCell ref="AM85:AO85"/>
    <mergeCell ref="AM121:AO121"/>
    <mergeCell ref="A122:AU122"/>
    <mergeCell ref="C123:U123"/>
    <mergeCell ref="W123:AT123"/>
    <mergeCell ref="G124:I124"/>
    <mergeCell ref="M124:O124"/>
    <mergeCell ref="Q124:U124"/>
    <mergeCell ref="W124:AA124"/>
    <mergeCell ref="AC124:AG124"/>
    <mergeCell ref="AI124:AK124"/>
    <mergeCell ref="AM124:AO124"/>
    <mergeCell ref="AQ124:AR124"/>
    <mergeCell ref="AM125:AO125"/>
    <mergeCell ref="AM161:AO161"/>
    <mergeCell ref="A162:AU162"/>
    <mergeCell ref="C163:U163"/>
    <mergeCell ref="W163:AT163"/>
    <mergeCell ref="M88:O88"/>
    <mergeCell ref="Q88:U88"/>
    <mergeCell ref="W88:AA88"/>
    <mergeCell ref="AC88:AG88"/>
    <mergeCell ref="AI88:AK88"/>
    <mergeCell ref="AM88:AO88"/>
    <mergeCell ref="AQ88:AR88"/>
    <mergeCell ref="M89:O89"/>
    <mergeCell ref="Q89:U89"/>
  </mergeCells>
  <pageMargins left="0.39" right="0.39" top="0.39" bottom="0.39" header="0" footer="0"/>
  <pageSetup scale="65" fitToHeight="0" orientation="landscape" r:id="rId1"/>
  <rowBreaks count="2" manualBreakCount="2">
    <brk id="42" max="45" man="1"/>
    <brk id="81" max="4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J18"/>
  <sheetViews>
    <sheetView rightToLeft="1" view="pageBreakPreview" topLeftCell="C9" zoomScale="112" zoomScaleNormal="100" zoomScaleSheetLayoutView="112" workbookViewId="0">
      <selection activeCell="AH12" sqref="L12:AH22"/>
    </sheetView>
  </sheetViews>
  <sheetFormatPr defaultRowHeight="12.75" x14ac:dyDescent="0.2"/>
  <cols>
    <col min="1" max="1" width="5.140625" customWidth="1"/>
    <col min="2" max="2" width="23.5703125" customWidth="1"/>
    <col min="3" max="3" width="1" customWidth="1"/>
    <col min="4" max="4" width="9.140625" customWidth="1"/>
    <col min="5" max="5" width="0.7109375" customWidth="1"/>
    <col min="6" max="6" width="14.140625" customWidth="1"/>
    <col min="7" max="7" width="1" customWidth="1"/>
    <col min="8" max="8" width="11.28515625" customWidth="1"/>
    <col min="9" max="9" width="0.7109375" customWidth="1"/>
    <col min="10" max="10" width="12.85546875" bestFit="1" customWidth="1"/>
    <col min="11" max="11" width="0.85546875" customWidth="1"/>
    <col min="12" max="12" width="9.42578125" customWidth="1"/>
    <col min="13" max="13" width="0.85546875" customWidth="1"/>
    <col min="14" max="14" width="8.28515625" bestFit="1" customWidth="1"/>
    <col min="15" max="15" width="0.85546875" customWidth="1"/>
    <col min="16" max="16" width="16" bestFit="1" customWidth="1"/>
    <col min="17" max="17" width="1.28515625" customWidth="1"/>
    <col min="18" max="18" width="16" bestFit="1" customWidth="1"/>
    <col min="19" max="19" width="1.28515625" customWidth="1"/>
    <col min="20" max="20" width="5.42578125" bestFit="1" customWidth="1"/>
    <col min="21" max="21" width="1.28515625" customWidth="1"/>
    <col min="22" max="22" width="13" customWidth="1"/>
    <col min="23" max="23" width="1.28515625" customWidth="1"/>
    <col min="24" max="24" width="8.28515625" bestFit="1" customWidth="1"/>
    <col min="25" max="25" width="1.28515625" customWidth="1"/>
    <col min="26" max="26" width="16.140625" bestFit="1" customWidth="1"/>
    <col min="27" max="27" width="1.28515625" customWidth="1"/>
    <col min="28" max="28" width="8.28515625" bestFit="1" customWidth="1"/>
    <col min="29" max="29" width="1.28515625" customWidth="1"/>
    <col min="30" max="30" width="9" customWidth="1"/>
    <col min="31" max="31" width="1.28515625" customWidth="1"/>
    <col min="32" max="32" width="16.140625" bestFit="1" customWidth="1"/>
    <col min="33" max="33" width="1.28515625" customWidth="1"/>
    <col min="34" max="34" width="16.140625" bestFit="1" customWidth="1"/>
    <col min="35" max="35" width="1.28515625" customWidth="1"/>
    <col min="36" max="36" width="10.28515625" customWidth="1"/>
    <col min="37" max="37" width="0.28515625" customWidth="1"/>
  </cols>
  <sheetData>
    <row r="1" spans="1:36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6" ht="21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</row>
    <row r="3" spans="1:36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</row>
    <row r="4" spans="1:36" ht="14.45" customHeight="1" x14ac:dyDescent="0.2"/>
    <row r="5" spans="1:36" ht="14.45" customHeight="1" x14ac:dyDescent="0.2">
      <c r="A5" s="1" t="s">
        <v>249</v>
      </c>
      <c r="B5" s="96" t="s">
        <v>250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</row>
    <row r="6" spans="1:36" ht="14.45" customHeight="1" x14ac:dyDescent="0.2">
      <c r="A6" s="93" t="s">
        <v>251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 t="s">
        <v>3</v>
      </c>
      <c r="O6" s="93"/>
      <c r="P6" s="93"/>
      <c r="Q6" s="93"/>
      <c r="R6" s="93"/>
      <c r="T6" s="93" t="s">
        <v>4</v>
      </c>
      <c r="U6" s="93"/>
      <c r="V6" s="93"/>
      <c r="W6" s="93"/>
      <c r="X6" s="93"/>
      <c r="Y6" s="93"/>
      <c r="Z6" s="93"/>
      <c r="AB6" s="93" t="s">
        <v>5</v>
      </c>
      <c r="AC6" s="93"/>
      <c r="AD6" s="93"/>
      <c r="AE6" s="93"/>
      <c r="AF6" s="93"/>
      <c r="AG6" s="93"/>
      <c r="AH6" s="93"/>
      <c r="AI6" s="93"/>
      <c r="AJ6" s="93"/>
    </row>
    <row r="7" spans="1:36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 s="94" t="s">
        <v>6</v>
      </c>
      <c r="U7" s="94"/>
      <c r="V7" s="94"/>
      <c r="W7" s="3"/>
      <c r="X7" s="94" t="s">
        <v>7</v>
      </c>
      <c r="Y7" s="94"/>
      <c r="Z7" s="94"/>
      <c r="AB7" s="3"/>
      <c r="AC7" s="3"/>
      <c r="AD7" s="3"/>
      <c r="AE7" s="3"/>
      <c r="AF7" s="3"/>
      <c r="AG7" s="3"/>
      <c r="AH7" s="3"/>
      <c r="AI7" s="3"/>
      <c r="AJ7" s="3"/>
    </row>
    <row r="8" spans="1:36" ht="42" customHeight="1" x14ac:dyDescent="0.2">
      <c r="A8" s="93" t="s">
        <v>252</v>
      </c>
      <c r="B8" s="93"/>
      <c r="D8" s="89" t="s">
        <v>253</v>
      </c>
      <c r="E8" s="90"/>
      <c r="F8" s="89" t="s">
        <v>254</v>
      </c>
      <c r="H8" s="88" t="s">
        <v>255</v>
      </c>
      <c r="I8" s="88"/>
      <c r="J8" s="88" t="s">
        <v>256</v>
      </c>
      <c r="L8" s="10" t="s">
        <v>257</v>
      </c>
      <c r="N8" s="2" t="s">
        <v>9</v>
      </c>
      <c r="P8" s="2" t="s">
        <v>10</v>
      </c>
      <c r="R8" s="2" t="s">
        <v>11</v>
      </c>
      <c r="T8" s="4" t="s">
        <v>9</v>
      </c>
      <c r="U8" s="3"/>
      <c r="V8" s="4" t="s">
        <v>10</v>
      </c>
      <c r="X8" s="4" t="s">
        <v>9</v>
      </c>
      <c r="Y8" s="3"/>
      <c r="Z8" s="4" t="s">
        <v>12</v>
      </c>
      <c r="AB8" s="2" t="s">
        <v>9</v>
      </c>
      <c r="AD8" s="88" t="s">
        <v>13</v>
      </c>
      <c r="AF8" s="2" t="s">
        <v>10</v>
      </c>
      <c r="AH8" s="88" t="s">
        <v>11</v>
      </c>
      <c r="AJ8" s="88" t="s">
        <v>14</v>
      </c>
    </row>
    <row r="9" spans="1:36" ht="18.75" x14ac:dyDescent="0.2">
      <c r="A9" s="108" t="s">
        <v>258</v>
      </c>
      <c r="B9" s="108"/>
      <c r="D9" s="18" t="s">
        <v>259</v>
      </c>
      <c r="E9" s="16"/>
      <c r="F9" s="18" t="s">
        <v>259</v>
      </c>
      <c r="G9" s="16"/>
      <c r="H9" s="18" t="s">
        <v>260</v>
      </c>
      <c r="I9" s="16"/>
      <c r="J9" s="18" t="s">
        <v>261</v>
      </c>
      <c r="K9" s="16"/>
      <c r="L9" s="13">
        <v>23</v>
      </c>
      <c r="M9" s="40"/>
      <c r="N9" s="13">
        <v>371000</v>
      </c>
      <c r="O9" s="16"/>
      <c r="P9" s="13">
        <v>371067243750</v>
      </c>
      <c r="Q9" s="16"/>
      <c r="R9" s="13">
        <v>350936142293</v>
      </c>
      <c r="S9" s="16"/>
      <c r="T9" s="13">
        <v>0</v>
      </c>
      <c r="U9" s="16"/>
      <c r="V9" s="13">
        <v>0</v>
      </c>
      <c r="W9" s="16"/>
      <c r="X9" s="13">
        <v>0</v>
      </c>
      <c r="Y9" s="16"/>
      <c r="Z9" s="13">
        <v>0</v>
      </c>
      <c r="AA9" s="16"/>
      <c r="AB9" s="13">
        <v>371000</v>
      </c>
      <c r="AC9" s="16"/>
      <c r="AD9" s="13">
        <v>963908</v>
      </c>
      <c r="AE9" s="16"/>
      <c r="AF9" s="13">
        <v>371067243750</v>
      </c>
      <c r="AG9" s="16"/>
      <c r="AH9" s="13">
        <v>357545051211</v>
      </c>
      <c r="AI9" s="16"/>
      <c r="AJ9" s="19">
        <v>8.1199999999999992</v>
      </c>
    </row>
    <row r="10" spans="1:36" ht="18.75" x14ac:dyDescent="0.2">
      <c r="A10" s="114" t="s">
        <v>262</v>
      </c>
      <c r="B10" s="114"/>
      <c r="D10" s="29" t="s">
        <v>259</v>
      </c>
      <c r="E10" s="16"/>
      <c r="F10" s="29" t="s">
        <v>259</v>
      </c>
      <c r="G10" s="16"/>
      <c r="H10" s="29" t="s">
        <v>263</v>
      </c>
      <c r="I10" s="16"/>
      <c r="J10" s="29" t="s">
        <v>264</v>
      </c>
      <c r="K10" s="16"/>
      <c r="L10" s="14">
        <v>23</v>
      </c>
      <c r="M10" s="40"/>
      <c r="N10" s="15">
        <v>510000</v>
      </c>
      <c r="O10" s="16"/>
      <c r="P10" s="15">
        <v>510087233416</v>
      </c>
      <c r="Q10" s="16"/>
      <c r="R10" s="15">
        <v>489910517621</v>
      </c>
      <c r="S10" s="16"/>
      <c r="T10" s="14">
        <v>0</v>
      </c>
      <c r="U10" s="16"/>
      <c r="V10" s="15">
        <v>0</v>
      </c>
      <c r="W10" s="16"/>
      <c r="X10" s="14">
        <v>150000</v>
      </c>
      <c r="Y10" s="16"/>
      <c r="Z10" s="15">
        <v>149972812500</v>
      </c>
      <c r="AA10" s="16"/>
      <c r="AB10" s="14">
        <v>360000</v>
      </c>
      <c r="AC10" s="16"/>
      <c r="AD10" s="14">
        <v>961110</v>
      </c>
      <c r="AE10" s="16"/>
      <c r="AF10" s="15">
        <v>360061576531</v>
      </c>
      <c r="AG10" s="16"/>
      <c r="AH10" s="15">
        <v>345936887572</v>
      </c>
      <c r="AI10" s="16"/>
      <c r="AJ10" s="21">
        <v>7.86</v>
      </c>
    </row>
    <row r="11" spans="1:36" ht="21.75" thickBot="1" x14ac:dyDescent="0.25">
      <c r="A11" s="113" t="s">
        <v>74</v>
      </c>
      <c r="B11" s="113"/>
      <c r="D11" s="14"/>
      <c r="E11" s="16"/>
      <c r="F11" s="14"/>
      <c r="G11" s="16"/>
      <c r="H11" s="14"/>
      <c r="I11" s="16"/>
      <c r="J11" s="14"/>
      <c r="K11" s="16"/>
      <c r="L11" s="14"/>
      <c r="M11" s="16"/>
      <c r="N11" s="17">
        <f>SUM(N9:N10)</f>
        <v>881000</v>
      </c>
      <c r="O11" s="16"/>
      <c r="P11" s="17">
        <f>SUM(P9:P10)</f>
        <v>881154477166</v>
      </c>
      <c r="Q11" s="16"/>
      <c r="R11" s="17">
        <f>SUM(R9:R10)</f>
        <v>840846659914</v>
      </c>
      <c r="S11" s="16"/>
      <c r="T11" s="14"/>
      <c r="U11" s="16"/>
      <c r="V11" s="17">
        <f>SUM(V9:V10)</f>
        <v>0</v>
      </c>
      <c r="W11" s="16"/>
      <c r="X11" s="14"/>
      <c r="Y11" s="16"/>
      <c r="Z11" s="17">
        <f>SUM(Z9:Z10)</f>
        <v>149972812500</v>
      </c>
      <c r="AA11" s="16"/>
      <c r="AB11" s="14"/>
      <c r="AC11" s="16"/>
      <c r="AD11" s="14"/>
      <c r="AE11" s="16"/>
      <c r="AF11" s="17">
        <f>SUM(AF9:AF10)</f>
        <v>731128820281</v>
      </c>
      <c r="AG11" s="16"/>
      <c r="AH11" s="17">
        <f>SUM(AH9:AH10)</f>
        <v>703481938783</v>
      </c>
      <c r="AI11" s="16"/>
      <c r="AJ11" s="22">
        <v>15.98</v>
      </c>
    </row>
    <row r="12" spans="1:36" ht="13.5" thickTop="1" x14ac:dyDescent="0.2"/>
    <row r="14" spans="1:36" x14ac:dyDescent="0.2">
      <c r="P14" s="34"/>
      <c r="R14" s="34"/>
      <c r="AH14" s="34"/>
    </row>
    <row r="15" spans="1:36" ht="18.75" x14ac:dyDescent="0.2">
      <c r="AF15" s="14"/>
      <c r="AH15" s="34"/>
    </row>
    <row r="16" spans="1:36" ht="18.75" x14ac:dyDescent="0.2">
      <c r="AF16" s="14"/>
      <c r="AH16" s="34"/>
    </row>
    <row r="17" spans="32:34" ht="18.75" x14ac:dyDescent="0.2">
      <c r="AF17" s="14"/>
      <c r="AH17" s="34"/>
    </row>
    <row r="18" spans="32:34" ht="18.75" x14ac:dyDescent="0.2">
      <c r="AF18" s="14"/>
    </row>
  </sheetData>
  <mergeCells count="14">
    <mergeCell ref="A11:B11"/>
    <mergeCell ref="T7:V7"/>
    <mergeCell ref="X7:Z7"/>
    <mergeCell ref="A8:B8"/>
    <mergeCell ref="A9:B9"/>
    <mergeCell ref="A10:B10"/>
    <mergeCell ref="A1:AJ1"/>
    <mergeCell ref="A2:AJ2"/>
    <mergeCell ref="A3:AJ3"/>
    <mergeCell ref="B5:AJ5"/>
    <mergeCell ref="A6:M6"/>
    <mergeCell ref="N6:R6"/>
    <mergeCell ref="T6:Z6"/>
    <mergeCell ref="AB6:AJ6"/>
  </mergeCells>
  <pageMargins left="0.39" right="0.39" top="0.39" bottom="0.39" header="0" footer="0"/>
  <pageSetup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O11"/>
  <sheetViews>
    <sheetView rightToLeft="1" view="pageBreakPreview" topLeftCell="A4" zoomScale="118" zoomScaleNormal="100" zoomScaleSheetLayoutView="118" workbookViewId="0">
      <selection activeCell="O10" sqref="O10:O14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15.28515625" bestFit="1" customWidth="1"/>
  </cols>
  <sheetData>
    <row r="1" spans="1:15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5" ht="21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5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5" ht="14.45" customHeight="1" x14ac:dyDescent="0.2">
      <c r="A4" s="96" t="s">
        <v>265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5" ht="14.45" customHeight="1" x14ac:dyDescent="0.2">
      <c r="A5" s="96" t="s">
        <v>266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5" ht="14.45" customHeight="1" x14ac:dyDescent="0.2"/>
    <row r="7" spans="1:15" ht="14.45" customHeight="1" x14ac:dyDescent="0.2">
      <c r="C7" s="93" t="s">
        <v>5</v>
      </c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5" ht="14.45" customHeight="1" x14ac:dyDescent="0.2">
      <c r="A8" s="2" t="s">
        <v>267</v>
      </c>
      <c r="C8" s="4" t="s">
        <v>9</v>
      </c>
      <c r="D8" s="3"/>
      <c r="E8" s="4" t="s">
        <v>268</v>
      </c>
      <c r="F8" s="3"/>
      <c r="G8" s="4" t="s">
        <v>269</v>
      </c>
      <c r="H8" s="3"/>
      <c r="I8" s="4" t="s">
        <v>270</v>
      </c>
      <c r="J8" s="3"/>
      <c r="K8" s="4" t="s">
        <v>271</v>
      </c>
      <c r="L8" s="3"/>
      <c r="M8" s="4" t="s">
        <v>272</v>
      </c>
    </row>
    <row r="9" spans="1:15" ht="21.75" customHeight="1" x14ac:dyDescent="0.2">
      <c r="A9" s="18" t="s">
        <v>262</v>
      </c>
      <c r="B9" s="16"/>
      <c r="C9" s="13">
        <v>360000</v>
      </c>
      <c r="D9" s="16"/>
      <c r="E9" s="13">
        <v>1000000</v>
      </c>
      <c r="F9" s="16"/>
      <c r="G9" s="13">
        <v>961110</v>
      </c>
      <c r="H9" s="16"/>
      <c r="I9" s="19" t="s">
        <v>273</v>
      </c>
      <c r="J9" s="16"/>
      <c r="K9" s="13">
        <v>345936887572</v>
      </c>
      <c r="L9" s="16"/>
      <c r="M9" s="18" t="s">
        <v>274</v>
      </c>
    </row>
    <row r="10" spans="1:15" ht="21.75" customHeight="1" x14ac:dyDescent="0.2">
      <c r="A10" s="20" t="s">
        <v>258</v>
      </c>
      <c r="B10" s="16"/>
      <c r="C10" s="14">
        <v>371000</v>
      </c>
      <c r="D10" s="16"/>
      <c r="E10" s="14">
        <v>1000000</v>
      </c>
      <c r="F10" s="16"/>
      <c r="G10" s="14">
        <v>963908</v>
      </c>
      <c r="H10" s="16"/>
      <c r="I10" s="23" t="s">
        <v>275</v>
      </c>
      <c r="J10" s="16"/>
      <c r="K10" s="15">
        <v>357545051211</v>
      </c>
      <c r="L10" s="16"/>
      <c r="M10" s="20" t="s">
        <v>274</v>
      </c>
    </row>
    <row r="11" spans="1:15" ht="21.75" customHeight="1" x14ac:dyDescent="0.2">
      <c r="A11" s="8" t="s">
        <v>74</v>
      </c>
      <c r="B11" s="16"/>
      <c r="C11" s="14"/>
      <c r="D11" s="16"/>
      <c r="E11" s="14"/>
      <c r="F11" s="16"/>
      <c r="G11" s="14"/>
      <c r="H11" s="16"/>
      <c r="I11" s="14"/>
      <c r="J11" s="16"/>
      <c r="K11" s="17">
        <v>703481938783</v>
      </c>
      <c r="L11" s="16"/>
      <c r="M11" s="17"/>
      <c r="O11" s="3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O16"/>
  <sheetViews>
    <sheetView rightToLeft="1" view="pageBreakPreview" zoomScaleNormal="100" zoomScaleSheetLayoutView="100" workbookViewId="0">
      <selection activeCell="P14" sqref="N14:P18"/>
    </sheetView>
  </sheetViews>
  <sheetFormatPr defaultRowHeight="12.75" x14ac:dyDescent="0.2"/>
  <cols>
    <col min="1" max="1" width="6.28515625" bestFit="1" customWidth="1"/>
    <col min="2" max="2" width="49" customWidth="1"/>
    <col min="3" max="3" width="1.28515625" customWidth="1"/>
    <col min="4" max="4" width="17.28515625" bestFit="1" customWidth="1"/>
    <col min="5" max="5" width="1.28515625" customWidth="1"/>
    <col min="6" max="6" width="18.28515625" bestFit="1" customWidth="1"/>
    <col min="7" max="7" width="1.28515625" customWidth="1"/>
    <col min="8" max="8" width="18.28515625" bestFit="1" customWidth="1"/>
    <col min="9" max="9" width="1.28515625" customWidth="1"/>
    <col min="10" max="10" width="17.2851562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5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5" ht="21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5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5" ht="14.45" customHeight="1" x14ac:dyDescent="0.2"/>
    <row r="5" spans="1:15" ht="14.45" customHeight="1" x14ac:dyDescent="0.2">
      <c r="A5" s="1" t="s">
        <v>276</v>
      </c>
      <c r="B5" s="96" t="s">
        <v>277</v>
      </c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5" ht="14.45" customHeight="1" x14ac:dyDescent="0.2">
      <c r="D6" s="2" t="s">
        <v>3</v>
      </c>
      <c r="F6" s="93" t="s">
        <v>4</v>
      </c>
      <c r="G6" s="93"/>
      <c r="H6" s="93"/>
      <c r="J6" s="115" t="s">
        <v>5</v>
      </c>
      <c r="K6" s="115"/>
      <c r="L6" s="115"/>
    </row>
    <row r="7" spans="1:15" ht="14.45" customHeight="1" x14ac:dyDescent="0.2">
      <c r="D7" s="3"/>
      <c r="F7" s="3"/>
      <c r="G7" s="3"/>
      <c r="H7" s="3"/>
    </row>
    <row r="8" spans="1:15" ht="14.45" customHeight="1" x14ac:dyDescent="0.2">
      <c r="A8" s="93" t="s">
        <v>278</v>
      </c>
      <c r="B8" s="93"/>
      <c r="D8" s="2" t="s">
        <v>279</v>
      </c>
      <c r="F8" s="2" t="s">
        <v>280</v>
      </c>
      <c r="H8" s="2" t="s">
        <v>281</v>
      </c>
      <c r="J8" s="2" t="s">
        <v>279</v>
      </c>
      <c r="L8" s="2" t="s">
        <v>14</v>
      </c>
    </row>
    <row r="9" spans="1:15" ht="21.75" customHeight="1" x14ac:dyDescent="0.2">
      <c r="A9" s="108" t="s">
        <v>282</v>
      </c>
      <c r="B9" s="108"/>
      <c r="D9" s="24">
        <v>9880177346</v>
      </c>
      <c r="E9" s="25"/>
      <c r="F9" s="24">
        <v>697310993921</v>
      </c>
      <c r="G9" s="25"/>
      <c r="H9" s="24">
        <v>706470792809</v>
      </c>
      <c r="I9" s="25"/>
      <c r="J9" s="24">
        <v>720378458</v>
      </c>
      <c r="K9" s="16"/>
      <c r="L9" s="23">
        <f>J9/4403111557748*100</f>
        <v>1.6360667872072771E-2</v>
      </c>
    </row>
    <row r="10" spans="1:15" ht="21.75" customHeight="1" x14ac:dyDescent="0.2">
      <c r="A10" s="91" t="s">
        <v>283</v>
      </c>
      <c r="B10" s="91"/>
      <c r="D10" s="26">
        <v>953449676</v>
      </c>
      <c r="E10" s="25"/>
      <c r="F10" s="26">
        <v>2524610854</v>
      </c>
      <c r="G10" s="25"/>
      <c r="H10" s="26">
        <v>3429942527</v>
      </c>
      <c r="I10" s="25"/>
      <c r="J10" s="26">
        <v>48118003</v>
      </c>
      <c r="K10" s="16"/>
      <c r="L10" s="23">
        <f t="shared" ref="L10:L15" si="0">J10/4403111557748*100</f>
        <v>1.0928181666287433E-3</v>
      </c>
    </row>
    <row r="11" spans="1:15" ht="21.75" customHeight="1" x14ac:dyDescent="0.2">
      <c r="A11" s="91" t="s">
        <v>284</v>
      </c>
      <c r="B11" s="91"/>
      <c r="D11" s="26">
        <v>19500000000</v>
      </c>
      <c r="E11" s="25"/>
      <c r="F11" s="26">
        <v>0</v>
      </c>
      <c r="G11" s="25"/>
      <c r="H11" s="26">
        <v>0</v>
      </c>
      <c r="I11" s="25"/>
      <c r="J11" s="26">
        <v>19500000000</v>
      </c>
      <c r="K11" s="16"/>
      <c r="L11" s="23">
        <f t="shared" si="0"/>
        <v>0.44286863378890634</v>
      </c>
    </row>
    <row r="12" spans="1:15" ht="21.75" customHeight="1" x14ac:dyDescent="0.2">
      <c r="A12" s="91" t="s">
        <v>285</v>
      </c>
      <c r="B12" s="91"/>
      <c r="D12" s="26">
        <v>1974917</v>
      </c>
      <c r="E12" s="25"/>
      <c r="F12" s="26">
        <v>8116</v>
      </c>
      <c r="G12" s="25"/>
      <c r="H12" s="26">
        <v>0</v>
      </c>
      <c r="I12" s="25"/>
      <c r="J12" s="26">
        <v>1983033</v>
      </c>
      <c r="K12" s="16"/>
      <c r="L12" s="23">
        <f t="shared" si="0"/>
        <v>4.5037082844529044E-5</v>
      </c>
    </row>
    <row r="13" spans="1:15" ht="21.75" customHeight="1" x14ac:dyDescent="0.2">
      <c r="A13" s="91" t="s">
        <v>286</v>
      </c>
      <c r="B13" s="91"/>
      <c r="D13" s="26">
        <v>5199723</v>
      </c>
      <c r="E13" s="25"/>
      <c r="F13" s="26">
        <v>21360</v>
      </c>
      <c r="G13" s="25"/>
      <c r="H13" s="26">
        <v>0</v>
      </c>
      <c r="I13" s="25"/>
      <c r="J13" s="26">
        <v>5221083</v>
      </c>
      <c r="K13" s="16"/>
      <c r="L13" s="23">
        <f t="shared" si="0"/>
        <v>1.1857712282607613E-4</v>
      </c>
    </row>
    <row r="14" spans="1:15" ht="21.75" customHeight="1" x14ac:dyDescent="0.2">
      <c r="A14" s="91" t="s">
        <v>287</v>
      </c>
      <c r="B14" s="91"/>
      <c r="D14" s="26">
        <v>5000000000</v>
      </c>
      <c r="E14" s="25"/>
      <c r="F14" s="26">
        <v>0</v>
      </c>
      <c r="G14" s="25"/>
      <c r="H14" s="26">
        <v>1000000000</v>
      </c>
      <c r="I14" s="25"/>
      <c r="J14" s="26">
        <v>4000000000</v>
      </c>
      <c r="K14" s="16"/>
      <c r="L14" s="23">
        <f t="shared" si="0"/>
        <v>9.084484795669874E-2</v>
      </c>
    </row>
    <row r="15" spans="1:15" ht="21.75" customHeight="1" x14ac:dyDescent="0.2">
      <c r="A15" s="114" t="s">
        <v>288</v>
      </c>
      <c r="B15" s="114"/>
      <c r="D15" s="27">
        <v>125600</v>
      </c>
      <c r="E15" s="25"/>
      <c r="F15" s="27">
        <v>0</v>
      </c>
      <c r="G15" s="25"/>
      <c r="H15" s="27">
        <v>0</v>
      </c>
      <c r="I15" s="25"/>
      <c r="J15" s="27">
        <v>125600</v>
      </c>
      <c r="K15" s="16"/>
      <c r="L15" s="23">
        <f t="shared" si="0"/>
        <v>2.8525282258403405E-6</v>
      </c>
    </row>
    <row r="16" spans="1:15" ht="21.75" customHeight="1" x14ac:dyDescent="0.2">
      <c r="A16" s="113" t="s">
        <v>74</v>
      </c>
      <c r="B16" s="113"/>
      <c r="D16" s="28">
        <f>SUM(D9:D15)</f>
        <v>35340927262</v>
      </c>
      <c r="E16" s="25"/>
      <c r="F16" s="28">
        <f>SUM(F9:F15)</f>
        <v>699835634251</v>
      </c>
      <c r="G16" s="25"/>
      <c r="H16" s="28">
        <f>SUM(H9:H15)</f>
        <v>710900735336</v>
      </c>
      <c r="I16" s="25"/>
      <c r="J16" s="28">
        <f>SUM(J9:J15)</f>
        <v>24275826177</v>
      </c>
      <c r="K16" s="16"/>
      <c r="L16" s="41">
        <f>SUM(L9:L15)</f>
        <v>0.55133343451820305</v>
      </c>
      <c r="N16" s="34"/>
      <c r="O16" s="34"/>
    </row>
  </sheetData>
  <mergeCells count="15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P16"/>
  <sheetViews>
    <sheetView rightToLeft="1" view="pageBreakPreview" topLeftCell="A13" zoomScale="160" zoomScaleNormal="100" zoomScaleSheetLayoutView="160" workbookViewId="0">
      <selection activeCell="F15" sqref="F15:F16"/>
    </sheetView>
  </sheetViews>
  <sheetFormatPr defaultRowHeight="12.75" x14ac:dyDescent="0.2"/>
  <cols>
    <col min="1" max="1" width="2.5703125" customWidth="1"/>
    <col min="2" max="2" width="48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7.7109375" bestFit="1" customWidth="1"/>
    <col min="15" max="16" width="17" bestFit="1" customWidth="1"/>
  </cols>
  <sheetData>
    <row r="1" spans="1:16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6" ht="21.75" customHeight="1" x14ac:dyDescent="0.2">
      <c r="A2" s="95" t="s">
        <v>289</v>
      </c>
      <c r="B2" s="95"/>
      <c r="C2" s="95"/>
      <c r="D2" s="95"/>
      <c r="E2" s="95"/>
      <c r="F2" s="95"/>
      <c r="G2" s="95"/>
      <c r="H2" s="95"/>
      <c r="I2" s="95"/>
      <c r="J2" s="95"/>
    </row>
    <row r="3" spans="1:16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</row>
    <row r="4" spans="1:16" ht="14.45" customHeight="1" x14ac:dyDescent="0.2"/>
    <row r="5" spans="1:16" ht="29.1" customHeight="1" x14ac:dyDescent="0.2">
      <c r="A5" s="1" t="s">
        <v>290</v>
      </c>
      <c r="B5" s="96" t="s">
        <v>291</v>
      </c>
      <c r="C5" s="96"/>
      <c r="D5" s="96"/>
      <c r="E5" s="96"/>
      <c r="F5" s="96"/>
      <c r="G5" s="96"/>
      <c r="H5" s="96"/>
      <c r="I5" s="96"/>
      <c r="J5" s="96"/>
    </row>
    <row r="6" spans="1:16" ht="14.45" customHeight="1" x14ac:dyDescent="0.2"/>
    <row r="7" spans="1:16" ht="14.45" customHeight="1" x14ac:dyDescent="0.2">
      <c r="A7" s="93" t="s">
        <v>292</v>
      </c>
      <c r="B7" s="93"/>
      <c r="D7" s="2" t="s">
        <v>293</v>
      </c>
      <c r="F7" s="2" t="s">
        <v>279</v>
      </c>
      <c r="H7" s="2" t="s">
        <v>294</v>
      </c>
      <c r="J7" s="2" t="s">
        <v>295</v>
      </c>
    </row>
    <row r="8" spans="1:16" ht="21.75" customHeight="1" x14ac:dyDescent="0.2">
      <c r="A8" s="108" t="s">
        <v>296</v>
      </c>
      <c r="B8" s="108"/>
      <c r="D8" s="18" t="s">
        <v>297</v>
      </c>
      <c r="F8" s="24">
        <f>'1-2'!S681</f>
        <v>983528557356</v>
      </c>
      <c r="G8" s="16"/>
      <c r="H8" s="23">
        <f>F8/$F$13*100</f>
        <v>80.558133146282017</v>
      </c>
      <c r="I8" s="16"/>
      <c r="J8" s="23">
        <f>F8/4403111557748*100</f>
        <v>22.337125563519269</v>
      </c>
      <c r="L8" s="14"/>
      <c r="M8" s="14"/>
      <c r="N8" s="14"/>
      <c r="O8" s="14"/>
      <c r="P8" s="14"/>
    </row>
    <row r="9" spans="1:16" ht="21.75" customHeight="1" x14ac:dyDescent="0.2">
      <c r="A9" s="91" t="s">
        <v>298</v>
      </c>
      <c r="B9" s="91"/>
      <c r="D9" s="29" t="s">
        <v>299</v>
      </c>
      <c r="F9" s="26">
        <f>'2-2'!T10</f>
        <v>-7201490</v>
      </c>
      <c r="G9" s="16"/>
      <c r="H9" s="23">
        <f t="shared" ref="H9:H12" si="0">F9/$F$13*100</f>
        <v>-5.8985434223810776E-4</v>
      </c>
      <c r="I9" s="16"/>
      <c r="J9" s="23">
        <f t="shared" ref="J9:J12" si="1">F9/4403111557748*100</f>
        <v>-1.6355456602792161E-4</v>
      </c>
      <c r="L9" s="14"/>
      <c r="M9" s="14"/>
      <c r="N9" s="14"/>
      <c r="O9" s="14"/>
      <c r="P9" s="14"/>
    </row>
    <row r="10" spans="1:16" ht="21.75" customHeight="1" x14ac:dyDescent="0.2">
      <c r="A10" s="91" t="s">
        <v>300</v>
      </c>
      <c r="B10" s="91"/>
      <c r="D10" s="29" t="s">
        <v>301</v>
      </c>
      <c r="F10" s="26">
        <f>'3-2'!R14</f>
        <v>200249859368</v>
      </c>
      <c r="G10" s="16"/>
      <c r="H10" s="23">
        <f t="shared" si="0"/>
        <v>16.401918086505045</v>
      </c>
      <c r="I10" s="16"/>
      <c r="J10" s="23">
        <f t="shared" si="1"/>
        <v>4.5479170069090662</v>
      </c>
      <c r="L10" s="14"/>
      <c r="M10" s="14"/>
      <c r="N10" s="14"/>
      <c r="O10" s="14"/>
      <c r="P10" s="14"/>
    </row>
    <row r="11" spans="1:16" ht="21.75" customHeight="1" x14ac:dyDescent="0.2">
      <c r="A11" s="91" t="s">
        <v>302</v>
      </c>
      <c r="B11" s="91"/>
      <c r="D11" s="29" t="s">
        <v>303</v>
      </c>
      <c r="F11" s="26">
        <f>'4-2'!H18</f>
        <v>36529494873</v>
      </c>
      <c r="G11" s="16"/>
      <c r="H11" s="23">
        <f t="shared" si="0"/>
        <v>2.992030978395269</v>
      </c>
      <c r="I11" s="16"/>
      <c r="J11" s="23">
        <f t="shared" si="1"/>
        <v>0.82962910191817285</v>
      </c>
      <c r="L11" s="14"/>
      <c r="M11" s="14"/>
      <c r="N11" s="14"/>
      <c r="O11" s="14"/>
      <c r="P11" s="14"/>
    </row>
    <row r="12" spans="1:16" ht="21.75" customHeight="1" x14ac:dyDescent="0.2">
      <c r="A12" s="114" t="s">
        <v>304</v>
      </c>
      <c r="B12" s="114"/>
      <c r="D12" s="20" t="s">
        <v>305</v>
      </c>
      <c r="F12" s="27">
        <f>'5-2'!F11</f>
        <v>592226389</v>
      </c>
      <c r="G12" s="16"/>
      <c r="H12" s="23">
        <f t="shared" si="0"/>
        <v>4.8507643159907847E-2</v>
      </c>
      <c r="I12" s="16"/>
      <c r="J12" s="23">
        <f t="shared" si="1"/>
        <v>1.3450179066162431E-2</v>
      </c>
      <c r="L12" s="14"/>
      <c r="M12" s="14"/>
      <c r="N12" s="14"/>
      <c r="O12" s="14"/>
      <c r="P12" s="14"/>
    </row>
    <row r="13" spans="1:16" ht="21.75" customHeight="1" thickBot="1" x14ac:dyDescent="0.25">
      <c r="A13" s="113" t="s">
        <v>74</v>
      </c>
      <c r="B13" s="113"/>
      <c r="D13" s="9"/>
      <c r="F13" s="28">
        <f>SUM(F8:F12)</f>
        <v>1220892936496</v>
      </c>
      <c r="G13" s="16"/>
      <c r="H13" s="47">
        <f>SUM(H8:H12)</f>
        <v>100</v>
      </c>
      <c r="I13" s="16"/>
      <c r="J13" s="82">
        <f>SUM(J8:J12)</f>
        <v>27.727958296846641</v>
      </c>
      <c r="L13" s="14"/>
      <c r="M13" s="14"/>
      <c r="N13" s="14"/>
      <c r="O13" s="14"/>
      <c r="P13" s="14"/>
    </row>
    <row r="14" spans="1:16" ht="19.5" thickTop="1" x14ac:dyDescent="0.2">
      <c r="L14" s="14"/>
      <c r="M14" s="14"/>
      <c r="N14" s="14"/>
      <c r="O14" s="14"/>
      <c r="P14" s="14"/>
    </row>
    <row r="15" spans="1:16" x14ac:dyDescent="0.2">
      <c r="F15" s="34"/>
    </row>
    <row r="16" spans="1:16" x14ac:dyDescent="0.2">
      <c r="F16" s="34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U695"/>
  <sheetViews>
    <sheetView rightToLeft="1" view="pageBreakPreview" zoomScaleNormal="100" zoomScaleSheetLayoutView="100" workbookViewId="0">
      <selection activeCell="S683" sqref="D683:S689"/>
    </sheetView>
  </sheetViews>
  <sheetFormatPr defaultRowHeight="12.75" x14ac:dyDescent="0.2"/>
  <cols>
    <col min="1" max="1" width="37.28515625" customWidth="1"/>
    <col min="2" max="2" width="1.28515625" customWidth="1"/>
    <col min="3" max="3" width="14.85546875" bestFit="1" customWidth="1"/>
    <col min="4" max="4" width="1.28515625" customWidth="1"/>
    <col min="5" max="5" width="17.140625" bestFit="1" customWidth="1"/>
    <col min="6" max="6" width="1.28515625" customWidth="1"/>
    <col min="7" max="7" width="17.5703125" bestFit="1" customWidth="1"/>
    <col min="8" max="8" width="1.28515625" customWidth="1"/>
    <col min="9" max="9" width="17.140625" bestFit="1" customWidth="1"/>
    <col min="10" max="10" width="1.28515625" customWidth="1"/>
    <col min="11" max="11" width="19.7109375" bestFit="1" customWidth="1"/>
    <col min="12" max="12" width="1.28515625" customWidth="1"/>
    <col min="13" max="13" width="17.5703125" bestFit="1" customWidth="1"/>
    <col min="14" max="14" width="1.42578125" customWidth="1"/>
    <col min="15" max="15" width="21.85546875" customWidth="1"/>
    <col min="16" max="16" width="1.28515625" customWidth="1"/>
    <col min="17" max="17" width="17.5703125" bestFit="1" customWidth="1"/>
    <col min="18" max="18" width="1.28515625" customWidth="1"/>
    <col min="19" max="19" width="19.140625" bestFit="1" customWidth="1"/>
    <col min="20" max="20" width="1.28515625" customWidth="1"/>
    <col min="21" max="21" width="17.28515625" bestFit="1" customWidth="1"/>
    <col min="22" max="22" width="15.28515625" customWidth="1"/>
    <col min="23" max="23" width="9.140625" customWidth="1"/>
  </cols>
  <sheetData>
    <row r="1" spans="1:22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2" ht="21.75" customHeight="1" x14ac:dyDescent="0.2">
      <c r="A2" s="95" t="s">
        <v>289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2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2" ht="14.45" customHeight="1" x14ac:dyDescent="0.2"/>
    <row r="5" spans="1:22" ht="14.45" customHeight="1" x14ac:dyDescent="0.2">
      <c r="A5" s="96" t="s">
        <v>406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44"/>
    </row>
    <row r="6" spans="1:22" ht="14.45" customHeight="1" x14ac:dyDescent="0.2">
      <c r="C6" s="116" t="s">
        <v>306</v>
      </c>
      <c r="D6" s="116"/>
      <c r="E6" s="116"/>
      <c r="F6" s="116"/>
      <c r="G6" s="116"/>
      <c r="H6" s="116"/>
      <c r="I6" s="116"/>
      <c r="J6" s="116"/>
      <c r="K6" s="116"/>
      <c r="M6" s="116" t="s">
        <v>307</v>
      </c>
      <c r="N6" s="116"/>
      <c r="O6" s="116"/>
      <c r="P6" s="116"/>
      <c r="Q6" s="116"/>
      <c r="R6" s="116"/>
      <c r="S6" s="116"/>
      <c r="T6" s="116"/>
      <c r="U6" s="116"/>
    </row>
    <row r="7" spans="1:22" ht="14.45" customHeight="1" x14ac:dyDescent="0.2">
      <c r="C7" s="45"/>
      <c r="D7" s="45"/>
      <c r="E7" s="45"/>
      <c r="F7" s="45"/>
      <c r="G7" s="45"/>
      <c r="H7" s="3"/>
      <c r="I7" s="70" t="s">
        <v>74</v>
      </c>
      <c r="J7" s="70"/>
      <c r="K7" s="70"/>
      <c r="M7" s="45"/>
      <c r="N7" s="45"/>
      <c r="O7" s="45"/>
      <c r="P7" s="45"/>
      <c r="Q7" s="45"/>
      <c r="R7" s="3"/>
      <c r="S7" s="70" t="s">
        <v>74</v>
      </c>
      <c r="T7" s="70"/>
      <c r="U7" s="70"/>
    </row>
    <row r="8" spans="1:22" ht="21" x14ac:dyDescent="0.2">
      <c r="A8" s="12" t="s">
        <v>308</v>
      </c>
      <c r="C8" s="80" t="s">
        <v>309</v>
      </c>
      <c r="E8" s="2" t="s">
        <v>310</v>
      </c>
      <c r="G8" s="2" t="s">
        <v>311</v>
      </c>
      <c r="I8" s="2" t="s">
        <v>279</v>
      </c>
      <c r="J8" s="3"/>
      <c r="K8" s="2" t="s">
        <v>294</v>
      </c>
      <c r="L8" s="33"/>
      <c r="M8" s="2" t="s">
        <v>309</v>
      </c>
      <c r="N8" s="33"/>
      <c r="O8" s="2" t="s">
        <v>310</v>
      </c>
      <c r="P8" s="33"/>
      <c r="Q8" s="2" t="s">
        <v>311</v>
      </c>
      <c r="S8" s="2" t="s">
        <v>279</v>
      </c>
      <c r="T8" s="3"/>
      <c r="U8" s="2" t="s">
        <v>294</v>
      </c>
    </row>
    <row r="9" spans="1:22" ht="21.75" customHeight="1" x14ac:dyDescent="0.2">
      <c r="A9" s="18" t="s">
        <v>46</v>
      </c>
      <c r="B9" s="16"/>
      <c r="C9" s="26">
        <v>0</v>
      </c>
      <c r="D9" s="25"/>
      <c r="E9" s="26">
        <v>0</v>
      </c>
      <c r="F9" s="25"/>
      <c r="G9" s="24">
        <v>80161</v>
      </c>
      <c r="H9" s="25"/>
      <c r="I9" s="26">
        <f>C9+E9+G9</f>
        <v>80161</v>
      </c>
      <c r="J9" s="25"/>
      <c r="K9" s="48">
        <f>I9/درآمد!$F$13*100</f>
        <v>6.5657681852156927E-6</v>
      </c>
      <c r="L9" s="25"/>
      <c r="M9" s="24">
        <v>0</v>
      </c>
      <c r="N9" s="25"/>
      <c r="O9" s="24">
        <v>0</v>
      </c>
      <c r="P9" s="25"/>
      <c r="Q9" s="24">
        <v>80161</v>
      </c>
      <c r="R9" s="25"/>
      <c r="S9" s="26">
        <f>M9+O9+Q9</f>
        <v>80161</v>
      </c>
      <c r="T9" s="16"/>
      <c r="U9" s="23">
        <f>S9/درآمد!$F$13*100</f>
        <v>6.5657681852156927E-6</v>
      </c>
    </row>
    <row r="10" spans="1:22" ht="21.75" customHeight="1" x14ac:dyDescent="0.2">
      <c r="A10" s="29" t="s">
        <v>42</v>
      </c>
      <c r="B10" s="16"/>
      <c r="C10" s="26">
        <v>0</v>
      </c>
      <c r="D10" s="25"/>
      <c r="E10" s="26">
        <v>7757461739</v>
      </c>
      <c r="F10" s="25"/>
      <c r="G10" s="26">
        <v>-591</v>
      </c>
      <c r="H10" s="25"/>
      <c r="I10" s="26">
        <f t="shared" ref="I10:I83" si="0">C10+E10+G10</f>
        <v>7757461148</v>
      </c>
      <c r="J10" s="25"/>
      <c r="K10" s="48">
        <f>I10/درآمد!$F$13*100</f>
        <v>0.63539241780398459</v>
      </c>
      <c r="L10" s="25"/>
      <c r="M10" s="26">
        <v>248128600</v>
      </c>
      <c r="N10" s="25"/>
      <c r="O10" s="26">
        <v>7757461739</v>
      </c>
      <c r="P10" s="25"/>
      <c r="Q10" s="26">
        <v>13585783</v>
      </c>
      <c r="R10" s="25"/>
      <c r="S10" s="26">
        <f t="shared" ref="S10:S81" si="1">M10+O10+Q10</f>
        <v>8019176122</v>
      </c>
      <c r="T10" s="16"/>
      <c r="U10" s="23">
        <f>S10/درآمد!$F$13*100</f>
        <v>0.65682877525815486</v>
      </c>
    </row>
    <row r="11" spans="1:22" ht="21.75" customHeight="1" x14ac:dyDescent="0.2">
      <c r="A11" s="29" t="s">
        <v>44</v>
      </c>
      <c r="B11" s="16"/>
      <c r="C11" s="26">
        <v>0</v>
      </c>
      <c r="D11" s="25"/>
      <c r="E11" s="26">
        <v>0</v>
      </c>
      <c r="F11" s="25"/>
      <c r="G11" s="26">
        <v>33286024</v>
      </c>
      <c r="H11" s="25"/>
      <c r="I11" s="26">
        <f t="shared" si="0"/>
        <v>33286024</v>
      </c>
      <c r="J11" s="25"/>
      <c r="K11" s="48">
        <f>I11/درآمد!$F$13*100</f>
        <v>2.7263671534976611E-3</v>
      </c>
      <c r="L11" s="25"/>
      <c r="M11" s="26">
        <v>500640000</v>
      </c>
      <c r="N11" s="25"/>
      <c r="O11" s="26">
        <v>0</v>
      </c>
      <c r="P11" s="25"/>
      <c r="Q11" s="26">
        <v>2382474422</v>
      </c>
      <c r="R11" s="25"/>
      <c r="S11" s="26">
        <f t="shared" si="1"/>
        <v>2883114422</v>
      </c>
      <c r="T11" s="16"/>
      <c r="U11" s="23">
        <f>S11/درآمد!$F$13*100</f>
        <v>0.23614801395072582</v>
      </c>
    </row>
    <row r="12" spans="1:22" ht="21.75" customHeight="1" x14ac:dyDescent="0.2">
      <c r="A12" s="29" t="s">
        <v>72</v>
      </c>
      <c r="B12" s="16"/>
      <c r="C12" s="26">
        <v>0</v>
      </c>
      <c r="D12" s="25"/>
      <c r="E12" s="26">
        <v>722968515</v>
      </c>
      <c r="F12" s="25"/>
      <c r="G12" s="26">
        <v>560287389</v>
      </c>
      <c r="H12" s="25"/>
      <c r="I12" s="26">
        <f t="shared" si="0"/>
        <v>1283255904</v>
      </c>
      <c r="J12" s="25"/>
      <c r="K12" s="48">
        <f>I12/درآمد!$F$13*100</f>
        <v>0.10510798003983737</v>
      </c>
      <c r="L12" s="25"/>
      <c r="M12" s="26">
        <v>0</v>
      </c>
      <c r="N12" s="25"/>
      <c r="O12" s="26">
        <v>722968515</v>
      </c>
      <c r="P12" s="25"/>
      <c r="Q12" s="26">
        <v>560287389</v>
      </c>
      <c r="R12" s="25"/>
      <c r="S12" s="26">
        <f t="shared" si="1"/>
        <v>1283255904</v>
      </c>
      <c r="T12" s="16"/>
      <c r="U12" s="23">
        <f>S12/درآمد!$F$13*100</f>
        <v>0.10510798003983737</v>
      </c>
    </row>
    <row r="13" spans="1:22" ht="21.75" customHeight="1" x14ac:dyDescent="0.2">
      <c r="A13" s="29" t="s">
        <v>57</v>
      </c>
      <c r="B13" s="16"/>
      <c r="C13" s="26">
        <v>0</v>
      </c>
      <c r="D13" s="25"/>
      <c r="E13" s="26">
        <v>2381661490</v>
      </c>
      <c r="F13" s="25"/>
      <c r="G13" s="26">
        <v>11940326</v>
      </c>
      <c r="H13" s="25"/>
      <c r="I13" s="26">
        <f t="shared" si="0"/>
        <v>2393601816</v>
      </c>
      <c r="J13" s="25"/>
      <c r="K13" s="48">
        <f>I13/درآمد!$F$13*100</f>
        <v>0.19605337572594286</v>
      </c>
      <c r="L13" s="25"/>
      <c r="M13" s="26">
        <v>200000000</v>
      </c>
      <c r="N13" s="25"/>
      <c r="O13" s="26">
        <v>2381661490</v>
      </c>
      <c r="P13" s="25"/>
      <c r="Q13" s="26">
        <v>741147860</v>
      </c>
      <c r="R13" s="25"/>
      <c r="S13" s="26">
        <f t="shared" si="1"/>
        <v>3322809350</v>
      </c>
      <c r="T13" s="16"/>
      <c r="U13" s="23">
        <f>S13/درآمد!$F$13*100</f>
        <v>0.27216222247436078</v>
      </c>
    </row>
    <row r="14" spans="1:22" ht="21.75" customHeight="1" x14ac:dyDescent="0.2">
      <c r="A14" s="29" t="s">
        <v>58</v>
      </c>
      <c r="B14" s="16"/>
      <c r="C14" s="26">
        <v>0</v>
      </c>
      <c r="D14" s="25"/>
      <c r="E14" s="26">
        <v>734260369</v>
      </c>
      <c r="F14" s="25"/>
      <c r="G14" s="26">
        <v>945607633</v>
      </c>
      <c r="H14" s="25"/>
      <c r="I14" s="26">
        <f t="shared" si="0"/>
        <v>1679868002</v>
      </c>
      <c r="J14" s="25"/>
      <c r="K14" s="48">
        <f>I14/درآمد!$F$13*100</f>
        <v>0.1375933918351</v>
      </c>
      <c r="L14" s="25"/>
      <c r="M14" s="26">
        <v>0</v>
      </c>
      <c r="N14" s="25"/>
      <c r="O14" s="26">
        <v>734260369</v>
      </c>
      <c r="P14" s="25"/>
      <c r="Q14" s="26">
        <v>945607633</v>
      </c>
      <c r="R14" s="25"/>
      <c r="S14" s="26">
        <f t="shared" si="1"/>
        <v>1679868002</v>
      </c>
      <c r="T14" s="16"/>
      <c r="U14" s="23">
        <f>S14/درآمد!$F$13*100</f>
        <v>0.1375933918351</v>
      </c>
    </row>
    <row r="15" spans="1:22" ht="21.75" customHeight="1" x14ac:dyDescent="0.2">
      <c r="A15" s="29" t="s">
        <v>312</v>
      </c>
      <c r="B15" s="16"/>
      <c r="C15" s="26">
        <v>0</v>
      </c>
      <c r="D15" s="25"/>
      <c r="E15" s="26">
        <v>0</v>
      </c>
      <c r="F15" s="25"/>
      <c r="G15" s="26">
        <v>0</v>
      </c>
      <c r="H15" s="25"/>
      <c r="I15" s="26">
        <f t="shared" si="0"/>
        <v>0</v>
      </c>
      <c r="J15" s="25"/>
      <c r="K15" s="48">
        <f>I15/درآمد!$F$13*100</f>
        <v>0</v>
      </c>
      <c r="L15" s="25"/>
      <c r="M15" s="26">
        <v>1000000</v>
      </c>
      <c r="N15" s="25"/>
      <c r="O15" s="26">
        <v>0</v>
      </c>
      <c r="P15" s="25"/>
      <c r="Q15" s="26">
        <v>-18184065</v>
      </c>
      <c r="R15" s="25"/>
      <c r="S15" s="26">
        <f t="shared" si="1"/>
        <v>-17184065</v>
      </c>
      <c r="T15" s="16"/>
      <c r="U15" s="23">
        <f>S15/درآمد!$F$13*100</f>
        <v>-1.4074997476288781E-3</v>
      </c>
    </row>
    <row r="16" spans="1:22" ht="21.75" customHeight="1" x14ac:dyDescent="0.2">
      <c r="A16" s="29" t="s">
        <v>314</v>
      </c>
      <c r="B16" s="16"/>
      <c r="C16" s="26">
        <v>0</v>
      </c>
      <c r="D16" s="25"/>
      <c r="E16" s="26">
        <v>0</v>
      </c>
      <c r="F16" s="25"/>
      <c r="G16" s="26">
        <v>0</v>
      </c>
      <c r="H16" s="25"/>
      <c r="I16" s="26">
        <f t="shared" si="0"/>
        <v>0</v>
      </c>
      <c r="J16" s="25"/>
      <c r="K16" s="48">
        <f>I16/درآمد!$F$13*100</f>
        <v>0</v>
      </c>
      <c r="L16" s="25"/>
      <c r="M16" s="26">
        <v>0</v>
      </c>
      <c r="N16" s="25"/>
      <c r="O16" s="26">
        <v>0</v>
      </c>
      <c r="P16" s="25"/>
      <c r="Q16" s="26">
        <v>457573328</v>
      </c>
      <c r="R16" s="25"/>
      <c r="S16" s="26">
        <f t="shared" si="1"/>
        <v>457573328</v>
      </c>
      <c r="T16" s="16"/>
      <c r="U16" s="23">
        <f>S16/درآمد!$F$13*100</f>
        <v>3.7478579351376169E-2</v>
      </c>
    </row>
    <row r="17" spans="1:47" ht="21.75" customHeight="1" x14ac:dyDescent="0.2">
      <c r="A17" s="29" t="s">
        <v>54</v>
      </c>
      <c r="B17" s="16"/>
      <c r="C17" s="26">
        <v>0</v>
      </c>
      <c r="D17" s="25"/>
      <c r="E17" s="26">
        <v>1599858461</v>
      </c>
      <c r="F17" s="25"/>
      <c r="G17" s="26">
        <v>0</v>
      </c>
      <c r="H17" s="25"/>
      <c r="I17" s="26">
        <f t="shared" si="0"/>
        <v>1599858461</v>
      </c>
      <c r="J17" s="25"/>
      <c r="K17" s="48">
        <f>I17/درآمد!$F$13*100</f>
        <v>0.13104002924217439</v>
      </c>
      <c r="L17" s="25"/>
      <c r="M17" s="26">
        <v>0</v>
      </c>
      <c r="N17" s="25"/>
      <c r="O17" s="26">
        <v>1599858461</v>
      </c>
      <c r="P17" s="25"/>
      <c r="Q17" s="26">
        <v>47039226</v>
      </c>
      <c r="R17" s="25"/>
      <c r="S17" s="26">
        <f t="shared" si="1"/>
        <v>1646897687</v>
      </c>
      <c r="T17" s="16"/>
      <c r="U17" s="23">
        <f>S17/درآمد!$F$13*100</f>
        <v>0.13489288354199563</v>
      </c>
      <c r="AC17" s="29"/>
      <c r="AD17" s="16"/>
      <c r="AE17" s="14"/>
      <c r="AF17" s="16"/>
      <c r="AG17" s="14"/>
      <c r="AH17" s="16"/>
      <c r="AI17" s="14"/>
      <c r="AJ17" s="16"/>
      <c r="AK17" s="14"/>
      <c r="AL17" s="16"/>
      <c r="AM17" s="23"/>
      <c r="AN17" s="16"/>
      <c r="AO17" s="14"/>
      <c r="AP17" s="16"/>
      <c r="AQ17" s="14"/>
      <c r="AR17" s="16"/>
      <c r="AS17" s="14"/>
      <c r="AT17" s="16"/>
      <c r="AU17" s="14"/>
    </row>
    <row r="18" spans="1:47" ht="21.75" customHeight="1" x14ac:dyDescent="0.2">
      <c r="A18" s="29" t="s">
        <v>316</v>
      </c>
      <c r="B18" s="16"/>
      <c r="C18" s="26">
        <v>0</v>
      </c>
      <c r="D18" s="25"/>
      <c r="E18" s="26">
        <v>0</v>
      </c>
      <c r="F18" s="25"/>
      <c r="G18" s="26">
        <v>0</v>
      </c>
      <c r="H18" s="25"/>
      <c r="I18" s="26">
        <f t="shared" si="0"/>
        <v>0</v>
      </c>
      <c r="J18" s="25"/>
      <c r="K18" s="48">
        <f>I18/درآمد!$F$13*100</f>
        <v>0</v>
      </c>
      <c r="L18" s="25"/>
      <c r="M18" s="26">
        <v>0</v>
      </c>
      <c r="N18" s="25"/>
      <c r="O18" s="26">
        <v>0</v>
      </c>
      <c r="P18" s="25"/>
      <c r="Q18" s="26">
        <v>-2955611</v>
      </c>
      <c r="R18" s="25"/>
      <c r="S18" s="26">
        <f t="shared" si="1"/>
        <v>-2955611</v>
      </c>
      <c r="T18" s="16"/>
      <c r="U18" s="23">
        <f>S18/درآمد!$F$13*100</f>
        <v>-2.4208601030019009E-4</v>
      </c>
      <c r="AC18" s="29"/>
      <c r="AD18" s="16"/>
      <c r="AE18" s="14"/>
      <c r="AF18" s="16"/>
      <c r="AG18" s="14"/>
      <c r="AH18" s="16"/>
      <c r="AI18" s="14"/>
      <c r="AJ18" s="16"/>
      <c r="AK18" s="14"/>
      <c r="AL18" s="16"/>
      <c r="AM18" s="23"/>
      <c r="AN18" s="16"/>
      <c r="AO18" s="14"/>
      <c r="AP18" s="16"/>
      <c r="AQ18" s="14"/>
      <c r="AR18" s="16"/>
      <c r="AS18" s="14"/>
      <c r="AT18" s="16"/>
      <c r="AU18" s="14"/>
    </row>
    <row r="19" spans="1:47" ht="21.75" customHeight="1" x14ac:dyDescent="0.2">
      <c r="A19" s="29" t="s">
        <v>317</v>
      </c>
      <c r="B19" s="16"/>
      <c r="C19" s="26">
        <v>0</v>
      </c>
      <c r="D19" s="25"/>
      <c r="E19" s="26">
        <v>0</v>
      </c>
      <c r="F19" s="25"/>
      <c r="G19" s="26">
        <v>0</v>
      </c>
      <c r="H19" s="25"/>
      <c r="I19" s="26">
        <f t="shared" si="0"/>
        <v>0</v>
      </c>
      <c r="J19" s="25"/>
      <c r="K19" s="48">
        <f>I19/درآمد!$F$13*100</f>
        <v>0</v>
      </c>
      <c r="L19" s="25"/>
      <c r="M19" s="26">
        <v>0</v>
      </c>
      <c r="N19" s="25"/>
      <c r="O19" s="26">
        <v>0</v>
      </c>
      <c r="P19" s="25"/>
      <c r="Q19" s="26">
        <v>4204003120</v>
      </c>
      <c r="R19" s="25"/>
      <c r="S19" s="26">
        <f t="shared" si="1"/>
        <v>4204003120</v>
      </c>
      <c r="T19" s="16"/>
      <c r="U19" s="23">
        <f>S19/درآمد!$F$13*100</f>
        <v>0.34433839318176562</v>
      </c>
      <c r="AC19" s="29"/>
      <c r="AD19" s="16"/>
      <c r="AE19" s="14"/>
      <c r="AF19" s="16"/>
      <c r="AG19" s="14"/>
      <c r="AH19" s="16"/>
      <c r="AI19" s="14"/>
      <c r="AJ19" s="16"/>
      <c r="AK19" s="14"/>
      <c r="AL19" s="16"/>
      <c r="AM19" s="23"/>
      <c r="AN19" s="16"/>
      <c r="AO19" s="14"/>
      <c r="AP19" s="16"/>
      <c r="AQ19" s="14"/>
      <c r="AR19" s="16"/>
      <c r="AS19" s="14"/>
      <c r="AT19" s="16"/>
      <c r="AU19" s="14"/>
    </row>
    <row r="20" spans="1:47" ht="21.75" customHeight="1" x14ac:dyDescent="0.2">
      <c r="A20" s="29" t="s">
        <v>318</v>
      </c>
      <c r="B20" s="16"/>
      <c r="C20" s="26">
        <v>0</v>
      </c>
      <c r="D20" s="25"/>
      <c r="E20" s="26">
        <v>0</v>
      </c>
      <c r="F20" s="25"/>
      <c r="G20" s="26">
        <v>0</v>
      </c>
      <c r="H20" s="25"/>
      <c r="I20" s="26">
        <f t="shared" si="0"/>
        <v>0</v>
      </c>
      <c r="J20" s="25"/>
      <c r="K20" s="48">
        <f>I20/درآمد!$F$13*100</f>
        <v>0</v>
      </c>
      <c r="L20" s="25"/>
      <c r="M20" s="26">
        <v>26508650</v>
      </c>
      <c r="N20" s="25"/>
      <c r="O20" s="26">
        <v>0</v>
      </c>
      <c r="P20" s="25"/>
      <c r="Q20" s="26">
        <v>-2897061</v>
      </c>
      <c r="R20" s="25"/>
      <c r="S20" s="26">
        <f t="shared" si="1"/>
        <v>23611589</v>
      </c>
      <c r="T20" s="16"/>
      <c r="U20" s="23">
        <f>S20/درآمد!$F$13*100</f>
        <v>1.9339606524193661E-3</v>
      </c>
      <c r="AC20" s="29"/>
      <c r="AD20" s="16"/>
      <c r="AE20" s="14"/>
      <c r="AF20" s="16"/>
      <c r="AG20" s="14"/>
      <c r="AH20" s="16"/>
      <c r="AI20" s="14"/>
      <c r="AJ20" s="16"/>
      <c r="AK20" s="14"/>
      <c r="AL20" s="16"/>
      <c r="AM20" s="23"/>
      <c r="AN20" s="16"/>
      <c r="AO20" s="14"/>
      <c r="AP20" s="16"/>
      <c r="AQ20" s="14"/>
      <c r="AR20" s="16"/>
      <c r="AS20" s="14"/>
      <c r="AT20" s="16"/>
      <c r="AU20" s="14"/>
    </row>
    <row r="21" spans="1:47" ht="21.75" customHeight="1" x14ac:dyDescent="0.2">
      <c r="A21" s="29" t="s">
        <v>319</v>
      </c>
      <c r="B21" s="16"/>
      <c r="C21" s="26">
        <v>0</v>
      </c>
      <c r="D21" s="25"/>
      <c r="E21" s="26">
        <v>0</v>
      </c>
      <c r="F21" s="25"/>
      <c r="G21" s="26">
        <v>0</v>
      </c>
      <c r="H21" s="25"/>
      <c r="I21" s="26">
        <f t="shared" si="0"/>
        <v>0</v>
      </c>
      <c r="J21" s="25"/>
      <c r="K21" s="48">
        <f>I21/درآمد!$F$13*100</f>
        <v>0</v>
      </c>
      <c r="L21" s="25"/>
      <c r="M21" s="26">
        <v>0</v>
      </c>
      <c r="N21" s="25"/>
      <c r="O21" s="26">
        <v>0</v>
      </c>
      <c r="P21" s="25"/>
      <c r="Q21" s="26">
        <v>-34514415</v>
      </c>
      <c r="R21" s="25"/>
      <c r="S21" s="26">
        <f t="shared" si="1"/>
        <v>-34514415</v>
      </c>
      <c r="T21" s="16"/>
      <c r="U21" s="23">
        <f>S21/درآمد!$F$13*100</f>
        <v>-2.8269812993641707E-3</v>
      </c>
      <c r="AC21" s="29"/>
      <c r="AD21" s="16"/>
      <c r="AE21" s="14"/>
      <c r="AF21" s="16"/>
      <c r="AG21" s="14"/>
      <c r="AH21" s="16"/>
      <c r="AI21" s="14"/>
      <c r="AJ21" s="16"/>
      <c r="AK21" s="14"/>
      <c r="AL21" s="16"/>
      <c r="AM21" s="23"/>
      <c r="AN21" s="16"/>
      <c r="AO21" s="14"/>
      <c r="AP21" s="16"/>
      <c r="AQ21" s="14"/>
      <c r="AR21" s="16"/>
      <c r="AS21" s="14"/>
      <c r="AT21" s="16"/>
      <c r="AU21" s="14"/>
    </row>
    <row r="22" spans="1:47" ht="21.75" customHeight="1" x14ac:dyDescent="0.2">
      <c r="A22" s="29" t="s">
        <v>51</v>
      </c>
      <c r="B22" s="16"/>
      <c r="C22" s="26">
        <v>0</v>
      </c>
      <c r="D22" s="25"/>
      <c r="E22" s="26">
        <v>235282914</v>
      </c>
      <c r="F22" s="25"/>
      <c r="G22" s="26">
        <v>0</v>
      </c>
      <c r="H22" s="25"/>
      <c r="I22" s="26">
        <f t="shared" si="0"/>
        <v>235282914</v>
      </c>
      <c r="J22" s="25"/>
      <c r="K22" s="48">
        <f>I22/درآمد!$F$13*100</f>
        <v>1.9271379739100557E-2</v>
      </c>
      <c r="L22" s="25"/>
      <c r="M22" s="26">
        <v>0</v>
      </c>
      <c r="N22" s="25"/>
      <c r="O22" s="26">
        <v>235282914</v>
      </c>
      <c r="P22" s="25"/>
      <c r="Q22" s="26">
        <v>-678531564</v>
      </c>
      <c r="R22" s="25"/>
      <c r="S22" s="26">
        <f t="shared" si="1"/>
        <v>-443248650</v>
      </c>
      <c r="T22" s="16"/>
      <c r="U22" s="23">
        <f>S22/درآمد!$F$13*100</f>
        <v>-3.6305284169481492E-2</v>
      </c>
      <c r="AC22" s="29"/>
      <c r="AD22" s="16"/>
      <c r="AE22" s="14"/>
      <c r="AF22" s="16"/>
      <c r="AG22" s="14"/>
      <c r="AH22" s="16"/>
      <c r="AI22" s="14"/>
      <c r="AJ22" s="16"/>
      <c r="AK22" s="14"/>
      <c r="AL22" s="16"/>
      <c r="AM22" s="23"/>
      <c r="AN22" s="16"/>
      <c r="AO22" s="14"/>
      <c r="AP22" s="16"/>
      <c r="AQ22" s="14"/>
      <c r="AR22" s="16"/>
      <c r="AS22" s="14"/>
      <c r="AT22" s="16"/>
      <c r="AU22" s="14"/>
    </row>
    <row r="23" spans="1:47" ht="21.75" customHeight="1" x14ac:dyDescent="0.2">
      <c r="A23" s="29" t="s">
        <v>321</v>
      </c>
      <c r="B23" s="16"/>
      <c r="C23" s="26">
        <v>0</v>
      </c>
      <c r="D23" s="25"/>
      <c r="E23" s="26">
        <v>0</v>
      </c>
      <c r="F23" s="25"/>
      <c r="G23" s="26">
        <v>0</v>
      </c>
      <c r="H23" s="25"/>
      <c r="I23" s="26">
        <f t="shared" si="0"/>
        <v>0</v>
      </c>
      <c r="J23" s="25"/>
      <c r="K23" s="48">
        <f>I23/درآمد!$F$13*100</f>
        <v>0</v>
      </c>
      <c r="L23" s="25"/>
      <c r="M23" s="26">
        <v>0</v>
      </c>
      <c r="N23" s="25"/>
      <c r="O23" s="26">
        <v>0</v>
      </c>
      <c r="P23" s="25"/>
      <c r="Q23" s="26">
        <v>887390718</v>
      </c>
      <c r="R23" s="25"/>
      <c r="S23" s="26">
        <f t="shared" si="1"/>
        <v>887390718</v>
      </c>
      <c r="T23" s="16"/>
      <c r="U23" s="23">
        <f>S23/درآمد!$F$13*100</f>
        <v>7.268374576290354E-2</v>
      </c>
      <c r="AC23" s="29"/>
      <c r="AD23" s="16"/>
      <c r="AE23" s="14"/>
      <c r="AF23" s="16"/>
      <c r="AG23" s="14"/>
      <c r="AH23" s="16"/>
      <c r="AI23" s="14"/>
      <c r="AJ23" s="16"/>
      <c r="AK23" s="14"/>
      <c r="AL23" s="16"/>
      <c r="AM23" s="23"/>
      <c r="AN23" s="16"/>
      <c r="AO23" s="14"/>
      <c r="AP23" s="16"/>
      <c r="AQ23" s="14"/>
      <c r="AR23" s="16"/>
      <c r="AS23" s="14"/>
      <c r="AT23" s="16"/>
      <c r="AU23" s="14"/>
    </row>
    <row r="24" spans="1:47" ht="21.75" customHeight="1" x14ac:dyDescent="0.2">
      <c r="A24" s="29" t="s">
        <v>45</v>
      </c>
      <c r="B24" s="16"/>
      <c r="C24" s="26">
        <v>0</v>
      </c>
      <c r="D24" s="25"/>
      <c r="E24" s="26">
        <v>-4165705688</v>
      </c>
      <c r="F24" s="25"/>
      <c r="G24" s="26">
        <v>0</v>
      </c>
      <c r="H24" s="25"/>
      <c r="I24" s="26">
        <f t="shared" si="0"/>
        <v>-4165705688</v>
      </c>
      <c r="J24" s="25"/>
      <c r="K24" s="48">
        <f>I24/درآمد!$F$13*100</f>
        <v>-0.34120155531046831</v>
      </c>
      <c r="L24" s="25"/>
      <c r="M24" s="26">
        <v>10614000000</v>
      </c>
      <c r="N24" s="25"/>
      <c r="O24" s="26">
        <v>-4165705688</v>
      </c>
      <c r="P24" s="25"/>
      <c r="Q24" s="26">
        <v>-377120780</v>
      </c>
      <c r="R24" s="25"/>
      <c r="S24" s="26">
        <f t="shared" si="1"/>
        <v>6071173532</v>
      </c>
      <c r="T24" s="16"/>
      <c r="U24" s="23">
        <f>S24/درآمد!$F$13*100</f>
        <v>0.49727321295055188</v>
      </c>
      <c r="AC24" s="29"/>
      <c r="AD24" s="16"/>
      <c r="AE24" s="14"/>
      <c r="AF24" s="16"/>
      <c r="AG24" s="14"/>
      <c r="AH24" s="16"/>
      <c r="AI24" s="14"/>
      <c r="AJ24" s="16"/>
      <c r="AK24" s="14"/>
      <c r="AL24" s="16"/>
      <c r="AM24" s="23"/>
      <c r="AN24" s="16"/>
      <c r="AO24" s="14"/>
      <c r="AP24" s="16"/>
      <c r="AQ24" s="14"/>
      <c r="AR24" s="16"/>
      <c r="AS24" s="14"/>
      <c r="AT24" s="16"/>
      <c r="AU24" s="14"/>
    </row>
    <row r="25" spans="1:47" ht="21.75" customHeight="1" x14ac:dyDescent="0.2">
      <c r="A25" s="29" t="s">
        <v>56</v>
      </c>
      <c r="B25" s="16"/>
      <c r="C25" s="26">
        <v>0</v>
      </c>
      <c r="D25" s="25"/>
      <c r="E25" s="26">
        <v>7052892</v>
      </c>
      <c r="F25" s="25"/>
      <c r="G25" s="26">
        <v>0</v>
      </c>
      <c r="H25" s="25"/>
      <c r="I25" s="26">
        <f t="shared" si="0"/>
        <v>7052892</v>
      </c>
      <c r="J25" s="25"/>
      <c r="K25" s="48">
        <f>I25/درآمد!$F$13*100</f>
        <v>5.7768308663018518E-4</v>
      </c>
      <c r="L25" s="25"/>
      <c r="M25" s="26">
        <v>519480000</v>
      </c>
      <c r="N25" s="25"/>
      <c r="O25" s="26">
        <v>7052892</v>
      </c>
      <c r="P25" s="25"/>
      <c r="Q25" s="26">
        <v>374155230</v>
      </c>
      <c r="R25" s="25"/>
      <c r="S25" s="26">
        <f t="shared" si="1"/>
        <v>900688122</v>
      </c>
      <c r="T25" s="16"/>
      <c r="U25" s="23">
        <f>S25/درآمد!$F$13*100</f>
        <v>7.3772899742134829E-2</v>
      </c>
      <c r="AC25" s="29"/>
      <c r="AD25" s="16"/>
      <c r="AE25" s="14"/>
      <c r="AF25" s="16"/>
      <c r="AG25" s="14"/>
      <c r="AH25" s="16"/>
      <c r="AI25" s="14"/>
      <c r="AJ25" s="16"/>
      <c r="AK25" s="14"/>
      <c r="AL25" s="16"/>
      <c r="AM25" s="23"/>
      <c r="AN25" s="16"/>
      <c r="AO25" s="14"/>
      <c r="AP25" s="16"/>
      <c r="AQ25" s="14"/>
      <c r="AR25" s="16"/>
      <c r="AS25" s="14"/>
      <c r="AT25" s="16"/>
      <c r="AU25" s="14"/>
    </row>
    <row r="26" spans="1:47" ht="21.75" customHeight="1" x14ac:dyDescent="0.2">
      <c r="A26" s="29" t="s">
        <v>322</v>
      </c>
      <c r="B26" s="16"/>
      <c r="C26" s="26">
        <v>0</v>
      </c>
      <c r="D26" s="25"/>
      <c r="E26" s="26">
        <v>50409406937</v>
      </c>
      <c r="F26" s="25"/>
      <c r="G26" s="26">
        <v>0</v>
      </c>
      <c r="H26" s="25"/>
      <c r="I26" s="26">
        <f t="shared" si="0"/>
        <v>50409406937</v>
      </c>
      <c r="J26" s="25"/>
      <c r="K26" s="48">
        <f>I26/درآمد!$F$13*100</f>
        <v>4.1288965993755795</v>
      </c>
      <c r="L26" s="25"/>
      <c r="M26" s="26">
        <v>0</v>
      </c>
      <c r="N26" s="25"/>
      <c r="O26" s="26">
        <v>50409406937</v>
      </c>
      <c r="P26" s="25"/>
      <c r="Q26" s="26">
        <v>-5282269</v>
      </c>
      <c r="R26" s="25"/>
      <c r="S26" s="26">
        <f t="shared" si="1"/>
        <v>50404124668</v>
      </c>
      <c r="T26" s="16"/>
      <c r="U26" s="23">
        <f>S26/درآمد!$F$13*100</f>
        <v>4.1284639431743608</v>
      </c>
      <c r="AC26" s="29"/>
      <c r="AD26" s="16"/>
      <c r="AE26" s="14"/>
      <c r="AF26" s="16"/>
      <c r="AG26" s="14"/>
      <c r="AH26" s="16"/>
      <c r="AI26" s="14"/>
      <c r="AJ26" s="16"/>
      <c r="AK26" s="14"/>
      <c r="AL26" s="16"/>
      <c r="AM26" s="23"/>
      <c r="AN26" s="16"/>
      <c r="AO26" s="14"/>
      <c r="AP26" s="16"/>
      <c r="AQ26" s="14"/>
      <c r="AR26" s="16"/>
      <c r="AS26" s="14"/>
      <c r="AT26" s="16"/>
      <c r="AU26" s="14"/>
    </row>
    <row r="27" spans="1:47" ht="21.75" customHeight="1" x14ac:dyDescent="0.2">
      <c r="A27" s="29" t="s">
        <v>39</v>
      </c>
      <c r="B27" s="16"/>
      <c r="C27" s="26">
        <v>0</v>
      </c>
      <c r="D27" s="25"/>
      <c r="E27" s="26">
        <v>-117588487</v>
      </c>
      <c r="F27" s="25"/>
      <c r="G27" s="26">
        <v>0</v>
      </c>
      <c r="H27" s="25"/>
      <c r="I27" s="26">
        <f t="shared" si="0"/>
        <v>-117588487</v>
      </c>
      <c r="J27" s="25"/>
      <c r="K27" s="48">
        <f>I27/درآمد!$F$13*100</f>
        <v>-9.6313512417790341E-3</v>
      </c>
      <c r="L27" s="25"/>
      <c r="M27" s="26">
        <v>28848600</v>
      </c>
      <c r="N27" s="25"/>
      <c r="O27" s="26">
        <v>-117588487</v>
      </c>
      <c r="P27" s="25"/>
      <c r="Q27" s="26">
        <v>-2003</v>
      </c>
      <c r="R27" s="25"/>
      <c r="S27" s="26">
        <f t="shared" si="1"/>
        <v>-88741890</v>
      </c>
      <c r="T27" s="16"/>
      <c r="U27" s="23">
        <f>S27/درآمد!$F$13*100</f>
        <v>-7.2686054073416075E-3</v>
      </c>
      <c r="AC27" s="29"/>
      <c r="AD27" s="16"/>
      <c r="AE27" s="14"/>
      <c r="AF27" s="16"/>
      <c r="AG27" s="14"/>
      <c r="AH27" s="16"/>
      <c r="AI27" s="14"/>
      <c r="AJ27" s="16"/>
      <c r="AK27" s="14"/>
      <c r="AL27" s="16"/>
      <c r="AM27" s="23"/>
      <c r="AN27" s="16"/>
      <c r="AO27" s="14"/>
      <c r="AP27" s="16"/>
      <c r="AQ27" s="14"/>
      <c r="AR27" s="16"/>
      <c r="AS27" s="14"/>
      <c r="AT27" s="16"/>
      <c r="AU27" s="14"/>
    </row>
    <row r="28" spans="1:47" ht="21.75" customHeight="1" x14ac:dyDescent="0.2">
      <c r="A28" s="29" t="s">
        <v>323</v>
      </c>
      <c r="B28" s="16"/>
      <c r="C28" s="26">
        <v>0</v>
      </c>
      <c r="D28" s="25"/>
      <c r="E28" s="26">
        <v>0</v>
      </c>
      <c r="F28" s="25"/>
      <c r="G28" s="26">
        <v>0</v>
      </c>
      <c r="H28" s="25"/>
      <c r="I28" s="26">
        <f t="shared" si="0"/>
        <v>0</v>
      </c>
      <c r="J28" s="25"/>
      <c r="K28" s="48">
        <f>I28/درآمد!$F$13*100</f>
        <v>0</v>
      </c>
      <c r="L28" s="25"/>
      <c r="M28" s="26">
        <v>23730000</v>
      </c>
      <c r="N28" s="25"/>
      <c r="O28" s="26">
        <v>0</v>
      </c>
      <c r="P28" s="25"/>
      <c r="Q28" s="26">
        <v>-290189311</v>
      </c>
      <c r="R28" s="25"/>
      <c r="S28" s="26">
        <f t="shared" si="1"/>
        <v>-266459311</v>
      </c>
      <c r="T28" s="16"/>
      <c r="U28" s="23">
        <f>S28/درآمد!$F$13*100</f>
        <v>-2.1824953117080548E-2</v>
      </c>
      <c r="AC28" s="29"/>
      <c r="AD28" s="16"/>
      <c r="AE28" s="14"/>
      <c r="AF28" s="16"/>
      <c r="AG28" s="14"/>
      <c r="AH28" s="16"/>
      <c r="AI28" s="14"/>
      <c r="AJ28" s="16"/>
      <c r="AK28" s="14"/>
      <c r="AL28" s="16"/>
      <c r="AM28" s="23"/>
      <c r="AN28" s="16"/>
      <c r="AO28" s="14"/>
      <c r="AP28" s="16"/>
      <c r="AQ28" s="14"/>
      <c r="AR28" s="16"/>
      <c r="AS28" s="14"/>
      <c r="AT28" s="16"/>
      <c r="AU28" s="14"/>
    </row>
    <row r="29" spans="1:47" ht="21.75" customHeight="1" x14ac:dyDescent="0.2">
      <c r="A29" s="29" t="s">
        <v>325</v>
      </c>
      <c r="B29" s="16"/>
      <c r="C29" s="26">
        <v>0</v>
      </c>
      <c r="D29" s="25"/>
      <c r="E29" s="26">
        <v>0</v>
      </c>
      <c r="F29" s="25"/>
      <c r="G29" s="26">
        <v>0</v>
      </c>
      <c r="H29" s="25"/>
      <c r="I29" s="26">
        <f t="shared" si="0"/>
        <v>0</v>
      </c>
      <c r="J29" s="25"/>
      <c r="K29" s="48">
        <f>I29/درآمد!$F$13*100</f>
        <v>0</v>
      </c>
      <c r="L29" s="25"/>
      <c r="M29" s="26">
        <v>0</v>
      </c>
      <c r="N29" s="25"/>
      <c r="O29" s="26">
        <v>0</v>
      </c>
      <c r="P29" s="25"/>
      <c r="Q29" s="26">
        <v>-155902551</v>
      </c>
      <c r="R29" s="25"/>
      <c r="S29" s="26">
        <f t="shared" si="1"/>
        <v>-155902551</v>
      </c>
      <c r="T29" s="16"/>
      <c r="U29" s="23">
        <f>S29/درآمد!$F$13*100</f>
        <v>-1.2769551394690274E-2</v>
      </c>
      <c r="AC29" s="29"/>
      <c r="AD29" s="16"/>
      <c r="AE29" s="14"/>
      <c r="AF29" s="16"/>
      <c r="AG29" s="14"/>
      <c r="AH29" s="16"/>
      <c r="AI29" s="14"/>
      <c r="AJ29" s="16"/>
      <c r="AK29" s="14"/>
      <c r="AL29" s="16"/>
      <c r="AM29" s="23"/>
      <c r="AN29" s="16"/>
      <c r="AO29" s="14"/>
      <c r="AP29" s="16"/>
      <c r="AQ29" s="14"/>
      <c r="AR29" s="16"/>
      <c r="AS29" s="14"/>
      <c r="AT29" s="16"/>
      <c r="AU29" s="14"/>
    </row>
    <row r="30" spans="1:47" ht="21.75" customHeight="1" x14ac:dyDescent="0.2">
      <c r="A30" s="29" t="s">
        <v>328</v>
      </c>
      <c r="B30" s="16"/>
      <c r="C30" s="26">
        <v>0</v>
      </c>
      <c r="D30" s="25"/>
      <c r="E30" s="26">
        <v>0</v>
      </c>
      <c r="F30" s="25"/>
      <c r="G30" s="26">
        <v>0</v>
      </c>
      <c r="H30" s="25"/>
      <c r="I30" s="26">
        <f t="shared" si="0"/>
        <v>0</v>
      </c>
      <c r="J30" s="25"/>
      <c r="K30" s="48">
        <f>I30/درآمد!$F$13*100</f>
        <v>0</v>
      </c>
      <c r="L30" s="25"/>
      <c r="M30" s="26">
        <v>89452000</v>
      </c>
      <c r="N30" s="25"/>
      <c r="O30" s="26">
        <v>0</v>
      </c>
      <c r="P30" s="25"/>
      <c r="Q30" s="26">
        <v>-452840651</v>
      </c>
      <c r="R30" s="25"/>
      <c r="S30" s="26">
        <f t="shared" si="1"/>
        <v>-363388651</v>
      </c>
      <c r="T30" s="16"/>
      <c r="U30" s="23">
        <f>S30/درآمد!$F$13*100</f>
        <v>-2.9764170152620961E-2</v>
      </c>
      <c r="AC30" s="29"/>
      <c r="AD30" s="16"/>
      <c r="AE30" s="14"/>
      <c r="AF30" s="16"/>
      <c r="AG30" s="14"/>
      <c r="AH30" s="16"/>
      <c r="AI30" s="14"/>
      <c r="AJ30" s="16"/>
      <c r="AK30" s="14"/>
      <c r="AL30" s="16"/>
      <c r="AM30" s="23"/>
      <c r="AN30" s="16"/>
      <c r="AO30" s="14"/>
      <c r="AP30" s="16"/>
      <c r="AQ30" s="14"/>
      <c r="AR30" s="16"/>
      <c r="AS30" s="14"/>
      <c r="AT30" s="16"/>
      <c r="AU30" s="14"/>
    </row>
    <row r="31" spans="1:47" ht="21.75" customHeight="1" x14ac:dyDescent="0.2">
      <c r="A31" s="29" t="s">
        <v>40</v>
      </c>
      <c r="B31" s="16"/>
      <c r="C31" s="26">
        <v>0</v>
      </c>
      <c r="D31" s="25"/>
      <c r="E31" s="26">
        <v>174343780634</v>
      </c>
      <c r="F31" s="25"/>
      <c r="G31" s="26">
        <v>0</v>
      </c>
      <c r="H31" s="25"/>
      <c r="I31" s="26">
        <f t="shared" si="0"/>
        <v>174343780634</v>
      </c>
      <c r="J31" s="25"/>
      <c r="K31" s="48">
        <f>I31/درآمد!$F$13*100</f>
        <v>14.2800220578204</v>
      </c>
      <c r="L31" s="25"/>
      <c r="M31" s="26">
        <v>0</v>
      </c>
      <c r="N31" s="25"/>
      <c r="O31" s="26">
        <v>174343780634</v>
      </c>
      <c r="P31" s="25"/>
      <c r="Q31" s="26">
        <v>910530950</v>
      </c>
      <c r="R31" s="25"/>
      <c r="S31" s="26">
        <f t="shared" si="1"/>
        <v>175254311584</v>
      </c>
      <c r="T31" s="16"/>
      <c r="U31" s="23">
        <f>S31/درآمد!$F$13*100</f>
        <v>14.35460115667351</v>
      </c>
      <c r="AC31" s="29"/>
      <c r="AD31" s="16"/>
      <c r="AE31" s="14"/>
      <c r="AF31" s="16"/>
      <c r="AG31" s="14"/>
      <c r="AH31" s="16"/>
      <c r="AI31" s="14"/>
      <c r="AJ31" s="16"/>
      <c r="AK31" s="14"/>
      <c r="AL31" s="16"/>
      <c r="AM31" s="23"/>
      <c r="AN31" s="16"/>
      <c r="AO31" s="14"/>
      <c r="AP31" s="16"/>
      <c r="AQ31" s="14"/>
      <c r="AR31" s="16"/>
      <c r="AS31" s="14"/>
      <c r="AT31" s="16"/>
      <c r="AU31" s="14"/>
    </row>
    <row r="32" spans="1:47" ht="21.75" customHeight="1" x14ac:dyDescent="0.2">
      <c r="A32" s="29" t="s">
        <v>329</v>
      </c>
      <c r="B32" s="16"/>
      <c r="C32" s="26">
        <v>0</v>
      </c>
      <c r="D32" s="25"/>
      <c r="E32" s="26">
        <v>0</v>
      </c>
      <c r="F32" s="25"/>
      <c r="G32" s="26">
        <v>0</v>
      </c>
      <c r="H32" s="25"/>
      <c r="I32" s="26">
        <f t="shared" si="0"/>
        <v>0</v>
      </c>
      <c r="J32" s="25"/>
      <c r="K32" s="48">
        <f>I32/درآمد!$F$13*100</f>
        <v>0</v>
      </c>
      <c r="L32" s="25"/>
      <c r="M32" s="26">
        <v>1900000000</v>
      </c>
      <c r="N32" s="25"/>
      <c r="O32" s="26">
        <v>0</v>
      </c>
      <c r="P32" s="25"/>
      <c r="Q32" s="26">
        <v>4648578940</v>
      </c>
      <c r="R32" s="25"/>
      <c r="S32" s="26">
        <f t="shared" si="1"/>
        <v>6548578940</v>
      </c>
      <c r="T32" s="16"/>
      <c r="U32" s="23">
        <f>S32/درآمد!$F$13*100</f>
        <v>0.53637618371309626</v>
      </c>
    </row>
    <row r="33" spans="1:21" ht="21.75" customHeight="1" x14ac:dyDescent="0.2">
      <c r="A33" s="29" t="s">
        <v>330</v>
      </c>
      <c r="B33" s="16"/>
      <c r="C33" s="26">
        <v>0</v>
      </c>
      <c r="D33" s="25"/>
      <c r="E33" s="26">
        <v>0</v>
      </c>
      <c r="F33" s="25"/>
      <c r="G33" s="26">
        <v>0</v>
      </c>
      <c r="H33" s="25"/>
      <c r="I33" s="26">
        <f t="shared" si="0"/>
        <v>0</v>
      </c>
      <c r="J33" s="25"/>
      <c r="K33" s="48">
        <f>I33/درآمد!$F$13*100</f>
        <v>0</v>
      </c>
      <c r="L33" s="25"/>
      <c r="M33" s="26">
        <v>0</v>
      </c>
      <c r="N33" s="25"/>
      <c r="O33" s="26">
        <v>0</v>
      </c>
      <c r="P33" s="25"/>
      <c r="Q33" s="26">
        <v>-3076343773</v>
      </c>
      <c r="R33" s="25"/>
      <c r="S33" s="26">
        <f t="shared" si="1"/>
        <v>-3076343773</v>
      </c>
      <c r="T33" s="16"/>
      <c r="U33" s="23">
        <f>S33/درآمد!$F$13*100</f>
        <v>-0.25197490140529444</v>
      </c>
    </row>
    <row r="34" spans="1:21" ht="21.75" customHeight="1" x14ac:dyDescent="0.2">
      <c r="A34" s="29" t="s">
        <v>53</v>
      </c>
      <c r="B34" s="16"/>
      <c r="C34" s="26">
        <v>0</v>
      </c>
      <c r="D34" s="25"/>
      <c r="E34" s="26">
        <v>-136355772</v>
      </c>
      <c r="F34" s="25"/>
      <c r="G34" s="26">
        <v>0</v>
      </c>
      <c r="H34" s="25"/>
      <c r="I34" s="26">
        <f t="shared" si="0"/>
        <v>-136355772</v>
      </c>
      <c r="J34" s="25"/>
      <c r="K34" s="48">
        <f>I34/درآمد!$F$13*100</f>
        <v>-1.1168528207833296E-2</v>
      </c>
      <c r="L34" s="25"/>
      <c r="M34" s="26">
        <v>822257200</v>
      </c>
      <c r="N34" s="25"/>
      <c r="O34" s="26">
        <v>-136355772</v>
      </c>
      <c r="P34" s="25"/>
      <c r="Q34" s="26">
        <v>86432433</v>
      </c>
      <c r="R34" s="25"/>
      <c r="S34" s="26">
        <f t="shared" si="1"/>
        <v>772333861</v>
      </c>
      <c r="T34" s="16"/>
      <c r="U34" s="23">
        <f>S34/درآمد!$F$13*100</f>
        <v>6.3259753407749392E-2</v>
      </c>
    </row>
    <row r="35" spans="1:21" ht="21.75" customHeight="1" x14ac:dyDescent="0.2">
      <c r="A35" s="29" t="s">
        <v>48</v>
      </c>
      <c r="B35" s="16"/>
      <c r="C35" s="26">
        <v>4000000</v>
      </c>
      <c r="D35" s="25"/>
      <c r="E35" s="26">
        <v>11089905</v>
      </c>
      <c r="F35" s="25"/>
      <c r="G35" s="26">
        <v>0</v>
      </c>
      <c r="H35" s="25"/>
      <c r="I35" s="26">
        <f t="shared" si="0"/>
        <v>15089905</v>
      </c>
      <c r="J35" s="25"/>
      <c r="K35" s="48">
        <f>I35/درآمد!$F$13*100</f>
        <v>1.2359728317626678E-3</v>
      </c>
      <c r="L35" s="25"/>
      <c r="M35" s="26">
        <v>4000000</v>
      </c>
      <c r="N35" s="25"/>
      <c r="O35" s="26">
        <v>11089905</v>
      </c>
      <c r="P35" s="25"/>
      <c r="Q35" s="26">
        <v>-12473388548</v>
      </c>
      <c r="R35" s="25"/>
      <c r="S35" s="26">
        <f t="shared" si="1"/>
        <v>-12458298643</v>
      </c>
      <c r="T35" s="16"/>
      <c r="U35" s="23">
        <f>S35/درآمد!$F$13*100</f>
        <v>-1.0204251552765715</v>
      </c>
    </row>
    <row r="36" spans="1:21" ht="21.75" customHeight="1" x14ac:dyDescent="0.2">
      <c r="A36" s="29" t="s">
        <v>331</v>
      </c>
      <c r="B36" s="16"/>
      <c r="C36" s="26">
        <v>0</v>
      </c>
      <c r="D36" s="25"/>
      <c r="E36" s="26">
        <v>0</v>
      </c>
      <c r="F36" s="25"/>
      <c r="G36" s="26">
        <v>0</v>
      </c>
      <c r="H36" s="25"/>
      <c r="I36" s="26">
        <f t="shared" si="0"/>
        <v>0</v>
      </c>
      <c r="J36" s="25"/>
      <c r="K36" s="48">
        <f>I36/درآمد!$F$13*100</f>
        <v>0</v>
      </c>
      <c r="L36" s="25"/>
      <c r="M36" s="26">
        <v>0</v>
      </c>
      <c r="N36" s="25"/>
      <c r="O36" s="26">
        <v>0</v>
      </c>
      <c r="P36" s="25"/>
      <c r="Q36" s="26">
        <v>-1347772304</v>
      </c>
      <c r="R36" s="25"/>
      <c r="S36" s="26">
        <f t="shared" si="1"/>
        <v>-1347772304</v>
      </c>
      <c r="T36" s="16"/>
      <c r="U36" s="23">
        <f>S36/درآمد!$F$13*100</f>
        <v>-0.11039234184351558</v>
      </c>
    </row>
    <row r="37" spans="1:21" ht="21.75" customHeight="1" x14ac:dyDescent="0.2">
      <c r="A37" s="29" t="s">
        <v>332</v>
      </c>
      <c r="B37" s="16"/>
      <c r="C37" s="26">
        <v>0</v>
      </c>
      <c r="D37" s="25"/>
      <c r="E37" s="26">
        <v>0</v>
      </c>
      <c r="F37" s="25"/>
      <c r="G37" s="26">
        <v>0</v>
      </c>
      <c r="H37" s="25"/>
      <c r="I37" s="26">
        <f t="shared" si="0"/>
        <v>0</v>
      </c>
      <c r="J37" s="25"/>
      <c r="K37" s="48">
        <f>I37/درآمد!$F$13*100</f>
        <v>0</v>
      </c>
      <c r="L37" s="25"/>
      <c r="M37" s="26">
        <v>0</v>
      </c>
      <c r="N37" s="25"/>
      <c r="O37" s="26">
        <v>0</v>
      </c>
      <c r="P37" s="25"/>
      <c r="Q37" s="26">
        <v>208871163</v>
      </c>
      <c r="R37" s="25"/>
      <c r="S37" s="26">
        <f t="shared" si="1"/>
        <v>208871163</v>
      </c>
      <c r="T37" s="16"/>
      <c r="U37" s="23">
        <f>S37/درآمد!$F$13*100</f>
        <v>1.7108065478654223E-2</v>
      </c>
    </row>
    <row r="38" spans="1:21" ht="21.75" customHeight="1" x14ac:dyDescent="0.2">
      <c r="A38" s="29" t="s">
        <v>333</v>
      </c>
      <c r="B38" s="16"/>
      <c r="C38" s="26">
        <v>0</v>
      </c>
      <c r="D38" s="25"/>
      <c r="E38" s="26">
        <v>0</v>
      </c>
      <c r="F38" s="25"/>
      <c r="G38" s="26">
        <v>0</v>
      </c>
      <c r="H38" s="25"/>
      <c r="I38" s="26">
        <f t="shared" si="0"/>
        <v>0</v>
      </c>
      <c r="J38" s="25"/>
      <c r="K38" s="48">
        <f>I38/درآمد!$F$13*100</f>
        <v>0</v>
      </c>
      <c r="L38" s="25"/>
      <c r="M38" s="26">
        <v>0</v>
      </c>
      <c r="N38" s="25"/>
      <c r="O38" s="26">
        <v>0</v>
      </c>
      <c r="P38" s="25"/>
      <c r="Q38" s="26">
        <v>84270</v>
      </c>
      <c r="R38" s="25"/>
      <c r="S38" s="26">
        <f t="shared" si="1"/>
        <v>84270</v>
      </c>
      <c r="T38" s="16"/>
      <c r="U38" s="23">
        <f>S38/درآمد!$F$13*100</f>
        <v>6.9023251327718775E-6</v>
      </c>
    </row>
    <row r="39" spans="1:21" ht="21.75" customHeight="1" x14ac:dyDescent="0.2">
      <c r="A39" s="29" t="s">
        <v>334</v>
      </c>
      <c r="B39" s="16"/>
      <c r="C39" s="26">
        <v>0</v>
      </c>
      <c r="D39" s="25"/>
      <c r="E39" s="26">
        <v>0</v>
      </c>
      <c r="F39" s="25"/>
      <c r="G39" s="26">
        <v>0</v>
      </c>
      <c r="H39" s="25"/>
      <c r="I39" s="26">
        <f t="shared" si="0"/>
        <v>0</v>
      </c>
      <c r="J39" s="25"/>
      <c r="K39" s="48">
        <f>I39/درآمد!$F$13*100</f>
        <v>0</v>
      </c>
      <c r="L39" s="25"/>
      <c r="M39" s="26">
        <v>552740500</v>
      </c>
      <c r="N39" s="25"/>
      <c r="O39" s="26">
        <v>0</v>
      </c>
      <c r="P39" s="25"/>
      <c r="Q39" s="26">
        <v>-1304985822</v>
      </c>
      <c r="R39" s="25"/>
      <c r="S39" s="26">
        <f t="shared" si="1"/>
        <v>-752245322</v>
      </c>
      <c r="T39" s="16"/>
      <c r="U39" s="23">
        <f>S39/درآمد!$F$13*100</f>
        <v>-6.1614356141576759E-2</v>
      </c>
    </row>
    <row r="40" spans="1:21" ht="21.75" customHeight="1" x14ac:dyDescent="0.2">
      <c r="A40" s="29" t="s">
        <v>15</v>
      </c>
      <c r="B40" s="16"/>
      <c r="C40" s="26">
        <v>0</v>
      </c>
      <c r="D40" s="25"/>
      <c r="E40" s="26">
        <v>-980904547</v>
      </c>
      <c r="F40" s="25"/>
      <c r="G40" s="26">
        <v>0</v>
      </c>
      <c r="H40" s="25"/>
      <c r="I40" s="26">
        <f t="shared" si="0"/>
        <v>-980904547</v>
      </c>
      <c r="J40" s="25"/>
      <c r="K40" s="48">
        <f>I40/درآمد!$F$13*100</f>
        <v>-8.0343207637454755E-2</v>
      </c>
      <c r="L40" s="25"/>
      <c r="M40" s="26">
        <v>4241060000</v>
      </c>
      <c r="N40" s="25"/>
      <c r="O40" s="26">
        <v>-980904547</v>
      </c>
      <c r="P40" s="25"/>
      <c r="Q40" s="26">
        <v>-7618517986</v>
      </c>
      <c r="R40" s="25"/>
      <c r="S40" s="26">
        <f t="shared" si="1"/>
        <v>-4358362533</v>
      </c>
      <c r="T40" s="16"/>
      <c r="U40" s="23">
        <f>S40/درآمد!$F$13*100</f>
        <v>-0.35698155036498397</v>
      </c>
    </row>
    <row r="41" spans="1:21" ht="21.75" customHeight="1" x14ac:dyDescent="0.2">
      <c r="A41" s="29" t="s">
        <v>41</v>
      </c>
      <c r="B41" s="16"/>
      <c r="C41" s="26">
        <v>0</v>
      </c>
      <c r="D41" s="25"/>
      <c r="E41" s="26">
        <v>12471951870</v>
      </c>
      <c r="F41" s="25"/>
      <c r="G41" s="26">
        <v>0</v>
      </c>
      <c r="H41" s="25"/>
      <c r="I41" s="26">
        <f t="shared" si="0"/>
        <v>12471951870</v>
      </c>
      <c r="J41" s="25"/>
      <c r="K41" s="48">
        <f>I41/درآمد!$F$13*100</f>
        <v>1.0215434537441819</v>
      </c>
      <c r="L41" s="25"/>
      <c r="M41" s="26">
        <v>15676320000</v>
      </c>
      <c r="N41" s="25"/>
      <c r="O41" s="26">
        <v>12471951870</v>
      </c>
      <c r="P41" s="25"/>
      <c r="Q41" s="26">
        <v>18787860442</v>
      </c>
      <c r="R41" s="25"/>
      <c r="S41" s="26">
        <f t="shared" si="1"/>
        <v>46936132312</v>
      </c>
      <c r="T41" s="16"/>
      <c r="U41" s="23">
        <f>S41/درآمد!$F$13*100</f>
        <v>3.8444101779070108</v>
      </c>
    </row>
    <row r="42" spans="1:21" ht="21.75" customHeight="1" x14ac:dyDescent="0.2">
      <c r="A42" s="29" t="s">
        <v>49</v>
      </c>
      <c r="B42" s="16"/>
      <c r="C42" s="26">
        <v>0</v>
      </c>
      <c r="D42" s="25"/>
      <c r="E42" s="26">
        <v>39336882375</v>
      </c>
      <c r="F42" s="25"/>
      <c r="G42" s="26">
        <v>0</v>
      </c>
      <c r="H42" s="25"/>
      <c r="I42" s="26">
        <f t="shared" si="0"/>
        <v>39336882375</v>
      </c>
      <c r="J42" s="25"/>
      <c r="K42" s="48">
        <f>I42/درآمد!$F$13*100</f>
        <v>3.2219764075216992</v>
      </c>
      <c r="L42" s="25"/>
      <c r="M42" s="26">
        <v>0</v>
      </c>
      <c r="N42" s="25"/>
      <c r="O42" s="26">
        <v>39336882375</v>
      </c>
      <c r="P42" s="25"/>
      <c r="Q42" s="26">
        <v>34033087517</v>
      </c>
      <c r="R42" s="25"/>
      <c r="S42" s="26">
        <f t="shared" si="1"/>
        <v>73369969892</v>
      </c>
      <c r="T42" s="16"/>
      <c r="U42" s="23">
        <f>S42/درآمد!$F$13*100</f>
        <v>6.0095334896910826</v>
      </c>
    </row>
    <row r="43" spans="1:21" ht="21.75" customHeight="1" x14ac:dyDescent="0.2">
      <c r="A43" s="29" t="s">
        <v>336</v>
      </c>
      <c r="B43" s="16"/>
      <c r="C43" s="26">
        <v>0</v>
      </c>
      <c r="D43" s="25"/>
      <c r="E43" s="26">
        <v>0</v>
      </c>
      <c r="F43" s="25"/>
      <c r="G43" s="26">
        <v>0</v>
      </c>
      <c r="H43" s="25"/>
      <c r="I43" s="26">
        <f t="shared" si="0"/>
        <v>0</v>
      </c>
      <c r="J43" s="25"/>
      <c r="K43" s="48">
        <f>I43/درآمد!$F$13*100</f>
        <v>0</v>
      </c>
      <c r="L43" s="25"/>
      <c r="M43" s="26">
        <v>4648500000</v>
      </c>
      <c r="N43" s="25"/>
      <c r="O43" s="26">
        <v>0</v>
      </c>
      <c r="P43" s="25"/>
      <c r="Q43" s="26">
        <v>-9129008359</v>
      </c>
      <c r="R43" s="25"/>
      <c r="S43" s="26">
        <f t="shared" si="1"/>
        <v>-4480508359</v>
      </c>
      <c r="T43" s="16"/>
      <c r="U43" s="23">
        <f>S43/درآمد!$F$13*100</f>
        <v>-0.36698618077512968</v>
      </c>
    </row>
    <row r="44" spans="1:21" ht="21.75" customHeight="1" x14ac:dyDescent="0.2">
      <c r="A44" s="29" t="s">
        <v>337</v>
      </c>
      <c r="B44" s="16"/>
      <c r="C44" s="26">
        <v>0</v>
      </c>
      <c r="D44" s="25"/>
      <c r="E44" s="26">
        <v>0</v>
      </c>
      <c r="F44" s="25"/>
      <c r="G44" s="26">
        <v>0</v>
      </c>
      <c r="H44" s="25"/>
      <c r="I44" s="26">
        <f t="shared" si="0"/>
        <v>0</v>
      </c>
      <c r="J44" s="25"/>
      <c r="K44" s="48">
        <f>I44/درآمد!$F$13*100</f>
        <v>0</v>
      </c>
      <c r="L44" s="25"/>
      <c r="M44" s="26">
        <v>0</v>
      </c>
      <c r="N44" s="25"/>
      <c r="O44" s="26">
        <v>0</v>
      </c>
      <c r="P44" s="25"/>
      <c r="Q44" s="26">
        <v>-4255</v>
      </c>
      <c r="R44" s="25"/>
      <c r="S44" s="26">
        <f t="shared" si="1"/>
        <v>-4255</v>
      </c>
      <c r="T44" s="16"/>
      <c r="U44" s="23">
        <f>S44/درآمد!$F$13*100</f>
        <v>-3.4851540809237373E-7</v>
      </c>
    </row>
    <row r="45" spans="1:21" ht="21.75" customHeight="1" x14ac:dyDescent="0.2">
      <c r="A45" s="29" t="s">
        <v>52</v>
      </c>
      <c r="B45" s="16"/>
      <c r="C45" s="26">
        <v>0</v>
      </c>
      <c r="D45" s="25"/>
      <c r="E45" s="26">
        <v>3156095785</v>
      </c>
      <c r="F45" s="25"/>
      <c r="G45" s="26">
        <v>0</v>
      </c>
      <c r="H45" s="25"/>
      <c r="I45" s="26">
        <f t="shared" si="0"/>
        <v>3156095785</v>
      </c>
      <c r="J45" s="25"/>
      <c r="K45" s="48">
        <f>I45/درآمد!$F$13*100</f>
        <v>0.25850717050244315</v>
      </c>
      <c r="L45" s="25"/>
      <c r="M45" s="26">
        <v>819000000</v>
      </c>
      <c r="N45" s="25"/>
      <c r="O45" s="26">
        <v>3156095785</v>
      </c>
      <c r="P45" s="25"/>
      <c r="Q45" s="26">
        <v>0</v>
      </c>
      <c r="R45" s="25"/>
      <c r="S45" s="26">
        <f t="shared" si="1"/>
        <v>3975095785</v>
      </c>
      <c r="T45" s="16"/>
      <c r="U45" s="23">
        <f>S45/درآمد!$F$13*100</f>
        <v>0.32558921967462978</v>
      </c>
    </row>
    <row r="46" spans="1:21" ht="21.75" customHeight="1" x14ac:dyDescent="0.2">
      <c r="A46" s="29" t="s">
        <v>43</v>
      </c>
      <c r="B46" s="16"/>
      <c r="C46" s="26">
        <v>0</v>
      </c>
      <c r="D46" s="25"/>
      <c r="E46" s="26">
        <v>75545020105</v>
      </c>
      <c r="F46" s="25"/>
      <c r="G46" s="26">
        <v>0</v>
      </c>
      <c r="H46" s="25"/>
      <c r="I46" s="26">
        <f t="shared" si="0"/>
        <v>75545020105</v>
      </c>
      <c r="J46" s="25"/>
      <c r="K46" s="48">
        <f>I46/درآمد!$F$13*100</f>
        <v>6.1876859015841728</v>
      </c>
      <c r="L46" s="25"/>
      <c r="M46" s="26">
        <v>4887938000</v>
      </c>
      <c r="N46" s="25"/>
      <c r="O46" s="26">
        <v>75545020105</v>
      </c>
      <c r="P46" s="25"/>
      <c r="Q46" s="26">
        <v>0</v>
      </c>
      <c r="R46" s="25"/>
      <c r="S46" s="26">
        <f t="shared" si="1"/>
        <v>80432958105</v>
      </c>
      <c r="T46" s="16"/>
      <c r="U46" s="23">
        <f>S46/درآمد!$F$13*100</f>
        <v>6.5880435295043185</v>
      </c>
    </row>
    <row r="47" spans="1:21" ht="21.75" customHeight="1" thickBot="1" x14ac:dyDescent="0.25">
      <c r="A47" s="29" t="s">
        <v>734</v>
      </c>
      <c r="B47" s="16"/>
      <c r="C47" s="49">
        <f>SUM(C9:C46)</f>
        <v>4000000</v>
      </c>
      <c r="D47" s="25"/>
      <c r="E47" s="49">
        <f>SUM(E9:E46)</f>
        <v>363312219497</v>
      </c>
      <c r="F47" s="25"/>
      <c r="G47" s="49">
        <f>SUM(G9:G46)</f>
        <v>1551200942</v>
      </c>
      <c r="H47" s="25"/>
      <c r="I47" s="49">
        <f>SUM(I9:I46)</f>
        <v>364867420439</v>
      </c>
      <c r="J47" s="25"/>
      <c r="K47" s="81">
        <f>SUM(K9:K46)</f>
        <v>29.885292111377154</v>
      </c>
      <c r="L47" s="25"/>
      <c r="M47" s="49">
        <f>SUM(M9:M46)</f>
        <v>45803603550</v>
      </c>
      <c r="N47" s="25"/>
      <c r="O47" s="49">
        <f>SUM(O9:O46)</f>
        <v>363312219497</v>
      </c>
      <c r="P47" s="25"/>
      <c r="Q47" s="49">
        <f>SUM(Q9:Q46)</f>
        <v>32320349257</v>
      </c>
      <c r="R47" s="25"/>
      <c r="S47" s="49">
        <f>SUM(S9:S46)</f>
        <v>441436172304</v>
      </c>
      <c r="T47" s="16"/>
      <c r="U47" s="41">
        <f>SUM(U9:U46)</f>
        <v>36.156829080438072</v>
      </c>
    </row>
    <row r="48" spans="1:21" ht="21.75" customHeight="1" thickTop="1" x14ac:dyDescent="0.2">
      <c r="A48" s="95" t="s">
        <v>0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</row>
    <row r="49" spans="1:21" ht="21.75" customHeight="1" x14ac:dyDescent="0.2">
      <c r="A49" s="95" t="s">
        <v>289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</row>
    <row r="50" spans="1:21" ht="21.75" customHeight="1" x14ac:dyDescent="0.2">
      <c r="A50" s="95" t="s">
        <v>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</row>
    <row r="51" spans="1:21" ht="21.75" customHeight="1" x14ac:dyDescent="0.2"/>
    <row r="52" spans="1:21" ht="21.75" customHeight="1" x14ac:dyDescent="0.2">
      <c r="A52" s="96" t="s">
        <v>406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</row>
    <row r="53" spans="1:21" ht="21.75" customHeight="1" x14ac:dyDescent="0.2">
      <c r="C53" s="116" t="s">
        <v>306</v>
      </c>
      <c r="D53" s="116"/>
      <c r="E53" s="116"/>
      <c r="F53" s="116"/>
      <c r="G53" s="116"/>
      <c r="H53" s="116"/>
      <c r="I53" s="116"/>
      <c r="J53" s="116"/>
      <c r="K53" s="116"/>
      <c r="M53" s="116" t="s">
        <v>307</v>
      </c>
      <c r="N53" s="116"/>
      <c r="O53" s="116"/>
      <c r="P53" s="116"/>
      <c r="Q53" s="116"/>
      <c r="R53" s="116"/>
      <c r="S53" s="116"/>
      <c r="T53" s="116"/>
      <c r="U53" s="116"/>
    </row>
    <row r="54" spans="1:21" ht="21.75" customHeight="1" x14ac:dyDescent="0.2">
      <c r="C54" s="45"/>
      <c r="D54" s="45"/>
      <c r="E54" s="45"/>
      <c r="F54" s="45"/>
      <c r="G54" s="45"/>
      <c r="H54" s="3"/>
      <c r="I54" s="70" t="s">
        <v>74</v>
      </c>
      <c r="J54" s="70"/>
      <c r="K54" s="70"/>
      <c r="M54" s="45"/>
      <c r="N54" s="45"/>
      <c r="O54" s="45"/>
      <c r="P54" s="45"/>
      <c r="Q54" s="45"/>
      <c r="R54" s="3"/>
      <c r="S54" s="70" t="s">
        <v>74</v>
      </c>
      <c r="T54" s="70"/>
      <c r="U54" s="70"/>
    </row>
    <row r="55" spans="1:21" ht="21.75" customHeight="1" x14ac:dyDescent="0.2">
      <c r="A55" s="12" t="s">
        <v>308</v>
      </c>
      <c r="C55" s="80" t="s">
        <v>309</v>
      </c>
      <c r="E55" s="2" t="s">
        <v>310</v>
      </c>
      <c r="G55" s="2" t="s">
        <v>311</v>
      </c>
      <c r="I55" s="2" t="s">
        <v>279</v>
      </c>
      <c r="J55" s="3"/>
      <c r="K55" s="2" t="s">
        <v>294</v>
      </c>
      <c r="L55" s="33"/>
      <c r="M55" s="2" t="s">
        <v>309</v>
      </c>
      <c r="N55" s="33"/>
      <c r="O55" s="2" t="s">
        <v>310</v>
      </c>
      <c r="P55" s="33"/>
      <c r="Q55" s="2" t="s">
        <v>311</v>
      </c>
      <c r="S55" s="2" t="s">
        <v>279</v>
      </c>
      <c r="T55" s="3"/>
      <c r="U55" s="2" t="s">
        <v>294</v>
      </c>
    </row>
    <row r="56" spans="1:21" ht="21.75" customHeight="1" x14ac:dyDescent="0.2">
      <c r="A56" s="29" t="s">
        <v>735</v>
      </c>
      <c r="B56" s="16"/>
      <c r="C56" s="26">
        <f>C47</f>
        <v>4000000</v>
      </c>
      <c r="D56" s="26">
        <f t="shared" ref="D56:T56" si="2">D47</f>
        <v>0</v>
      </c>
      <c r="E56" s="26">
        <f>E47</f>
        <v>363312219497</v>
      </c>
      <c r="F56" s="26">
        <f t="shared" si="2"/>
        <v>0</v>
      </c>
      <c r="G56" s="26">
        <f t="shared" si="2"/>
        <v>1551200942</v>
      </c>
      <c r="H56" s="26">
        <f t="shared" si="2"/>
        <v>0</v>
      </c>
      <c r="I56" s="26">
        <f t="shared" si="2"/>
        <v>364867420439</v>
      </c>
      <c r="J56" s="26">
        <f t="shared" si="2"/>
        <v>0</v>
      </c>
      <c r="K56" s="26">
        <f t="shared" si="2"/>
        <v>29.885292111377154</v>
      </c>
      <c r="L56" s="26">
        <f t="shared" si="2"/>
        <v>0</v>
      </c>
      <c r="M56" s="26">
        <f t="shared" si="2"/>
        <v>45803603550</v>
      </c>
      <c r="N56" s="26">
        <f t="shared" si="2"/>
        <v>0</v>
      </c>
      <c r="O56" s="26">
        <f t="shared" si="2"/>
        <v>363312219497</v>
      </c>
      <c r="P56" s="26">
        <f t="shared" si="2"/>
        <v>0</v>
      </c>
      <c r="Q56" s="26">
        <f t="shared" si="2"/>
        <v>32320349257</v>
      </c>
      <c r="R56" s="26">
        <f t="shared" si="2"/>
        <v>0</v>
      </c>
      <c r="S56" s="26">
        <f t="shared" si="2"/>
        <v>441436172304</v>
      </c>
      <c r="T56" s="26">
        <f t="shared" si="2"/>
        <v>0</v>
      </c>
      <c r="U56" s="48">
        <f>U47</f>
        <v>36.156829080438072</v>
      </c>
    </row>
    <row r="57" spans="1:21" ht="21.75" customHeight="1" x14ac:dyDescent="0.2">
      <c r="A57" s="29" t="s">
        <v>338</v>
      </c>
      <c r="B57" s="16"/>
      <c r="C57" s="26">
        <v>0</v>
      </c>
      <c r="D57" s="25"/>
      <c r="E57" s="26">
        <v>0</v>
      </c>
      <c r="F57" s="25"/>
      <c r="G57" s="26">
        <v>0</v>
      </c>
      <c r="H57" s="25"/>
      <c r="I57" s="26">
        <f t="shared" si="0"/>
        <v>0</v>
      </c>
      <c r="J57" s="25"/>
      <c r="K57" s="48">
        <f>I57/درآمد!$F$13*100</f>
        <v>0</v>
      </c>
      <c r="L57" s="25"/>
      <c r="M57" s="26">
        <v>263840000</v>
      </c>
      <c r="N57" s="25"/>
      <c r="O57" s="26">
        <v>0</v>
      </c>
      <c r="P57" s="25"/>
      <c r="Q57" s="26">
        <v>0</v>
      </c>
      <c r="R57" s="25"/>
      <c r="S57" s="26">
        <f t="shared" si="1"/>
        <v>263840000</v>
      </c>
      <c r="T57" s="16"/>
      <c r="U57" s="23">
        <f>S57/درآمد!$F$13*100</f>
        <v>2.1610412519645569E-2</v>
      </c>
    </row>
    <row r="58" spans="1:21" ht="21.75" customHeight="1" x14ac:dyDescent="0.2">
      <c r="A58" s="29" t="s">
        <v>50</v>
      </c>
      <c r="B58" s="16"/>
      <c r="C58" s="26">
        <v>0</v>
      </c>
      <c r="D58" s="25"/>
      <c r="E58" s="26">
        <v>99781520234</v>
      </c>
      <c r="F58" s="25"/>
      <c r="G58" s="26">
        <v>0</v>
      </c>
      <c r="H58" s="25"/>
      <c r="I58" s="26">
        <f t="shared" si="0"/>
        <v>99781520234</v>
      </c>
      <c r="J58" s="25"/>
      <c r="K58" s="48">
        <f>I58/درآمد!$F$13*100</f>
        <v>8.172831314789649</v>
      </c>
      <c r="L58" s="25"/>
      <c r="M58" s="26">
        <v>111927000000</v>
      </c>
      <c r="N58" s="25"/>
      <c r="O58" s="26">
        <v>99781520234</v>
      </c>
      <c r="P58" s="25"/>
      <c r="Q58" s="26">
        <v>0</v>
      </c>
      <c r="R58" s="25"/>
      <c r="S58" s="26">
        <f t="shared" si="1"/>
        <v>211708520234</v>
      </c>
      <c r="T58" s="16"/>
      <c r="U58" s="23">
        <f>S58/درآمد!$F$13*100</f>
        <v>17.340465646529982</v>
      </c>
    </row>
    <row r="59" spans="1:21" ht="21.75" customHeight="1" x14ac:dyDescent="0.2">
      <c r="A59" s="29" t="s">
        <v>47</v>
      </c>
      <c r="B59" s="16"/>
      <c r="C59" s="26">
        <v>0</v>
      </c>
      <c r="D59" s="25"/>
      <c r="E59" s="26">
        <v>825880486</v>
      </c>
      <c r="F59" s="25"/>
      <c r="G59" s="26">
        <v>0</v>
      </c>
      <c r="H59" s="25"/>
      <c r="I59" s="26">
        <f t="shared" si="0"/>
        <v>825880486</v>
      </c>
      <c r="J59" s="25"/>
      <c r="K59" s="48">
        <f>I59/درآمد!$F$13*100</f>
        <v>6.7645610955068852E-2</v>
      </c>
      <c r="L59" s="25"/>
      <c r="M59" s="26">
        <v>0</v>
      </c>
      <c r="N59" s="25"/>
      <c r="O59" s="26">
        <v>825880486</v>
      </c>
      <c r="P59" s="25"/>
      <c r="Q59" s="26">
        <v>0</v>
      </c>
      <c r="R59" s="25"/>
      <c r="S59" s="26">
        <f t="shared" si="1"/>
        <v>825880486</v>
      </c>
      <c r="T59" s="16"/>
      <c r="U59" s="23">
        <f>S59/درآمد!$F$13*100</f>
        <v>6.7645610955068852E-2</v>
      </c>
    </row>
    <row r="60" spans="1:21" ht="21.75" customHeight="1" x14ac:dyDescent="0.2">
      <c r="A60" s="29" t="s">
        <v>73</v>
      </c>
      <c r="B60" s="16"/>
      <c r="C60" s="26">
        <v>0</v>
      </c>
      <c r="D60" s="25"/>
      <c r="E60" s="26">
        <v>6876219424</v>
      </c>
      <c r="F60" s="25"/>
      <c r="G60" s="26">
        <v>0</v>
      </c>
      <c r="H60" s="25"/>
      <c r="I60" s="26">
        <f t="shared" si="0"/>
        <v>6876219424</v>
      </c>
      <c r="J60" s="25"/>
      <c r="K60" s="48">
        <f>I60/درآمد!$F$13*100</f>
        <v>0.56321231931564453</v>
      </c>
      <c r="L60" s="25"/>
      <c r="M60" s="26">
        <v>0</v>
      </c>
      <c r="N60" s="25"/>
      <c r="O60" s="26">
        <v>6876219424</v>
      </c>
      <c r="P60" s="25"/>
      <c r="Q60" s="26">
        <v>0</v>
      </c>
      <c r="R60" s="25"/>
      <c r="S60" s="26">
        <f t="shared" si="1"/>
        <v>6876219424</v>
      </c>
      <c r="T60" s="16"/>
      <c r="U60" s="23">
        <f>S60/درآمد!$F$13*100</f>
        <v>0.56321231931564453</v>
      </c>
    </row>
    <row r="61" spans="1:21" ht="21.75" customHeight="1" x14ac:dyDescent="0.2">
      <c r="A61" s="29" t="s">
        <v>62</v>
      </c>
      <c r="B61" s="16"/>
      <c r="C61" s="26">
        <v>0</v>
      </c>
      <c r="D61" s="25"/>
      <c r="E61" s="26">
        <v>-118863300</v>
      </c>
      <c r="F61" s="25"/>
      <c r="G61" s="26">
        <v>0</v>
      </c>
      <c r="H61" s="25"/>
      <c r="I61" s="26">
        <f t="shared" si="0"/>
        <v>-118863300</v>
      </c>
      <c r="J61" s="25"/>
      <c r="K61" s="48">
        <f>I61/درآمد!$F$13*100</f>
        <v>-9.7357676866524669E-3</v>
      </c>
      <c r="L61" s="25"/>
      <c r="M61" s="26">
        <v>0</v>
      </c>
      <c r="N61" s="25"/>
      <c r="O61" s="26">
        <v>-118863300</v>
      </c>
      <c r="P61" s="25"/>
      <c r="Q61" s="26">
        <v>0</v>
      </c>
      <c r="R61" s="25"/>
      <c r="S61" s="26">
        <f t="shared" si="1"/>
        <v>-118863300</v>
      </c>
      <c r="T61" s="16"/>
      <c r="U61" s="23">
        <f>S61/درآمد!$F$13*100</f>
        <v>-9.7357676866524669E-3</v>
      </c>
    </row>
    <row r="62" spans="1:21" ht="21.75" customHeight="1" x14ac:dyDescent="0.2">
      <c r="A62" s="29" t="s">
        <v>59</v>
      </c>
      <c r="B62" s="16"/>
      <c r="C62" s="26">
        <v>0</v>
      </c>
      <c r="D62" s="25"/>
      <c r="E62" s="26">
        <v>-373017617</v>
      </c>
      <c r="F62" s="25"/>
      <c r="G62" s="26">
        <v>0</v>
      </c>
      <c r="H62" s="25"/>
      <c r="I62" s="26">
        <f t="shared" si="0"/>
        <v>-373017617</v>
      </c>
      <c r="J62" s="25"/>
      <c r="K62" s="48">
        <f>I62/درآمد!$F$13*100</f>
        <v>-3.0552852412314868E-2</v>
      </c>
      <c r="L62" s="25"/>
      <c r="M62" s="26">
        <v>0</v>
      </c>
      <c r="N62" s="25"/>
      <c r="O62" s="26">
        <v>-373017617</v>
      </c>
      <c r="P62" s="25"/>
      <c r="Q62" s="26">
        <v>0</v>
      </c>
      <c r="R62" s="25"/>
      <c r="S62" s="26">
        <f t="shared" si="1"/>
        <v>-373017617</v>
      </c>
      <c r="T62" s="16"/>
      <c r="U62" s="23">
        <f>S62/درآمد!$F$13*100</f>
        <v>-3.0552852412314868E-2</v>
      </c>
    </row>
    <row r="63" spans="1:21" ht="21.75" customHeight="1" x14ac:dyDescent="0.2">
      <c r="A63" s="29" t="s">
        <v>69</v>
      </c>
      <c r="B63" s="16"/>
      <c r="C63" s="26">
        <v>0</v>
      </c>
      <c r="D63" s="25"/>
      <c r="E63" s="26">
        <v>1326542039</v>
      </c>
      <c r="F63" s="25"/>
      <c r="G63" s="26">
        <v>0</v>
      </c>
      <c r="H63" s="25"/>
      <c r="I63" s="26">
        <f t="shared" si="0"/>
        <v>1326542039</v>
      </c>
      <c r="J63" s="25"/>
      <c r="K63" s="48">
        <f>I63/درآمد!$F$13*100</f>
        <v>0.10865342892450636</v>
      </c>
      <c r="L63" s="25"/>
      <c r="M63" s="26">
        <v>0</v>
      </c>
      <c r="N63" s="25"/>
      <c r="O63" s="26">
        <v>1326542039</v>
      </c>
      <c r="P63" s="25"/>
      <c r="Q63" s="26">
        <v>0</v>
      </c>
      <c r="R63" s="25"/>
      <c r="S63" s="26">
        <f t="shared" si="1"/>
        <v>1326542039</v>
      </c>
      <c r="T63" s="16"/>
      <c r="U63" s="23">
        <f>S63/درآمد!$F$13*100</f>
        <v>0.10865342892450636</v>
      </c>
    </row>
    <row r="64" spans="1:21" ht="21.75" customHeight="1" x14ac:dyDescent="0.2">
      <c r="A64" s="29" t="s">
        <v>64</v>
      </c>
      <c r="B64" s="16"/>
      <c r="C64" s="26">
        <v>0</v>
      </c>
      <c r="D64" s="25"/>
      <c r="E64" s="26">
        <v>66966</v>
      </c>
      <c r="F64" s="25"/>
      <c r="G64" s="26">
        <v>0</v>
      </c>
      <c r="H64" s="25"/>
      <c r="I64" s="26">
        <f t="shared" si="0"/>
        <v>66966</v>
      </c>
      <c r="J64" s="25"/>
      <c r="K64" s="48">
        <f>I64/درآمد!$F$13*100</f>
        <v>5.485001837441575E-6</v>
      </c>
      <c r="L64" s="25"/>
      <c r="M64" s="26">
        <v>0</v>
      </c>
      <c r="N64" s="25"/>
      <c r="O64" s="26">
        <v>66966</v>
      </c>
      <c r="P64" s="25"/>
      <c r="Q64" s="26">
        <v>0</v>
      </c>
      <c r="R64" s="25"/>
      <c r="S64" s="26">
        <f t="shared" si="1"/>
        <v>66966</v>
      </c>
      <c r="T64" s="16"/>
      <c r="U64" s="23">
        <f>S64/درآمد!$F$13*100</f>
        <v>5.485001837441575E-6</v>
      </c>
    </row>
    <row r="65" spans="1:21" ht="21.75" customHeight="1" x14ac:dyDescent="0.2">
      <c r="A65" s="29" t="s">
        <v>63</v>
      </c>
      <c r="B65" s="16"/>
      <c r="C65" s="26">
        <v>0</v>
      </c>
      <c r="D65" s="25"/>
      <c r="E65" s="26">
        <v>2351803205</v>
      </c>
      <c r="F65" s="25"/>
      <c r="G65" s="26">
        <v>0</v>
      </c>
      <c r="H65" s="25"/>
      <c r="I65" s="26">
        <f t="shared" si="0"/>
        <v>2351803205</v>
      </c>
      <c r="J65" s="25"/>
      <c r="K65" s="48">
        <f>I65/درآمد!$F$13*100</f>
        <v>0.19262976586216862</v>
      </c>
      <c r="L65" s="25"/>
      <c r="M65" s="26">
        <v>0</v>
      </c>
      <c r="N65" s="25"/>
      <c r="O65" s="26">
        <v>2351803205</v>
      </c>
      <c r="P65" s="25"/>
      <c r="Q65" s="26">
        <v>0</v>
      </c>
      <c r="R65" s="25"/>
      <c r="S65" s="26">
        <f t="shared" si="1"/>
        <v>2351803205</v>
      </c>
      <c r="T65" s="16"/>
      <c r="U65" s="23">
        <f>S65/درآمد!$F$13*100</f>
        <v>0.19262976586216862</v>
      </c>
    </row>
    <row r="66" spans="1:21" ht="21.75" customHeight="1" x14ac:dyDescent="0.2">
      <c r="A66" s="29" t="s">
        <v>65</v>
      </c>
      <c r="B66" s="16"/>
      <c r="C66" s="26">
        <v>0</v>
      </c>
      <c r="D66" s="25"/>
      <c r="E66" s="26">
        <v>4517602520</v>
      </c>
      <c r="F66" s="25"/>
      <c r="G66" s="26">
        <v>0</v>
      </c>
      <c r="H66" s="25"/>
      <c r="I66" s="26">
        <f t="shared" si="0"/>
        <v>4517602520</v>
      </c>
      <c r="J66" s="25"/>
      <c r="K66" s="48">
        <f>I66/درآمد!$F$13*100</f>
        <v>0.37002446201103084</v>
      </c>
      <c r="L66" s="25"/>
      <c r="M66" s="26">
        <v>0</v>
      </c>
      <c r="N66" s="25"/>
      <c r="O66" s="26">
        <v>4517602520</v>
      </c>
      <c r="P66" s="25"/>
      <c r="Q66" s="26">
        <v>0</v>
      </c>
      <c r="R66" s="25"/>
      <c r="S66" s="26">
        <f t="shared" si="1"/>
        <v>4517602520</v>
      </c>
      <c r="T66" s="16"/>
      <c r="U66" s="23">
        <f>S66/درآمد!$F$13*100</f>
        <v>0.37002446201103084</v>
      </c>
    </row>
    <row r="67" spans="1:21" ht="21.75" customHeight="1" x14ac:dyDescent="0.2">
      <c r="A67" s="29" t="s">
        <v>70</v>
      </c>
      <c r="B67" s="16"/>
      <c r="C67" s="26">
        <v>0</v>
      </c>
      <c r="D67" s="25"/>
      <c r="E67" s="26">
        <v>158808</v>
      </c>
      <c r="F67" s="25"/>
      <c r="G67" s="26">
        <v>0</v>
      </c>
      <c r="H67" s="25"/>
      <c r="I67" s="26">
        <f t="shared" si="0"/>
        <v>158808</v>
      </c>
      <c r="J67" s="25"/>
      <c r="K67" s="48">
        <f>I67/درآمد!$F$13*100</f>
        <v>1.300752877281638E-5</v>
      </c>
      <c r="L67" s="25"/>
      <c r="M67" s="26">
        <v>0</v>
      </c>
      <c r="N67" s="25"/>
      <c r="O67" s="26">
        <v>158808</v>
      </c>
      <c r="P67" s="25"/>
      <c r="Q67" s="26">
        <v>0</v>
      </c>
      <c r="R67" s="25"/>
      <c r="S67" s="26">
        <f t="shared" si="1"/>
        <v>158808</v>
      </c>
      <c r="T67" s="16"/>
      <c r="U67" s="23">
        <f>S67/درآمد!$F$13*100</f>
        <v>1.300752877281638E-5</v>
      </c>
    </row>
    <row r="68" spans="1:21" ht="18.75" x14ac:dyDescent="0.2">
      <c r="A68" s="29" t="s">
        <v>209</v>
      </c>
      <c r="C68" s="26">
        <v>0</v>
      </c>
      <c r="D68" s="54"/>
      <c r="E68" s="26">
        <f>VLOOKUP(A68,'درآمد ناشی از تغییر قیمت اوراق'!A:Q,9,0)</f>
        <v>-11154422</v>
      </c>
      <c r="F68" s="54"/>
      <c r="G68" s="26">
        <v>465375370</v>
      </c>
      <c r="H68" s="54"/>
      <c r="I68" s="26">
        <f t="shared" si="0"/>
        <v>454220948</v>
      </c>
      <c r="J68" s="54"/>
      <c r="K68" s="48">
        <f>I68/درآمد!$F$13*100</f>
        <v>3.7203995077867189E-2</v>
      </c>
      <c r="L68" s="54"/>
      <c r="M68" s="26">
        <v>0</v>
      </c>
      <c r="N68" s="54"/>
      <c r="O68" s="26">
        <v>67825225</v>
      </c>
      <c r="P68" s="54"/>
      <c r="Q68" s="26">
        <v>465375370</v>
      </c>
      <c r="R68" s="54"/>
      <c r="S68" s="26">
        <f t="shared" si="1"/>
        <v>533200595</v>
      </c>
      <c r="U68" s="23">
        <f>S68/درآمد!$F$13*100</f>
        <v>4.3673001871097884E-2</v>
      </c>
    </row>
    <row r="69" spans="1:21" ht="18.75" x14ac:dyDescent="0.2">
      <c r="A69" s="29" t="s">
        <v>204</v>
      </c>
      <c r="C69" s="26">
        <v>0</v>
      </c>
      <c r="D69" s="54"/>
      <c r="E69" s="26">
        <f>VLOOKUP(A69,'درآمد ناشی از تغییر قیمت اوراق'!A:Q,9,0)</f>
        <v>7011399459</v>
      </c>
      <c r="F69" s="54"/>
      <c r="G69" s="26">
        <v>126463985</v>
      </c>
      <c r="H69" s="54"/>
      <c r="I69" s="26">
        <f t="shared" si="0"/>
        <v>7137863444</v>
      </c>
      <c r="J69" s="54"/>
      <c r="K69" s="48">
        <f>I69/درآمد!$F$13*100</f>
        <v>0.58464286512180885</v>
      </c>
      <c r="L69" s="54"/>
      <c r="M69" s="26">
        <v>0</v>
      </c>
      <c r="N69" s="54"/>
      <c r="O69" s="26">
        <v>6721762168</v>
      </c>
      <c r="P69" s="54"/>
      <c r="Q69" s="26">
        <v>112331343</v>
      </c>
      <c r="R69" s="54"/>
      <c r="S69" s="26">
        <f t="shared" si="1"/>
        <v>6834093511</v>
      </c>
      <c r="U69" s="23">
        <f>S69/درآمد!$F$13*100</f>
        <v>0.55976190104056611</v>
      </c>
    </row>
    <row r="70" spans="1:21" ht="18.75" x14ac:dyDescent="0.2">
      <c r="A70" s="29" t="s">
        <v>169</v>
      </c>
      <c r="C70" s="26">
        <v>0</v>
      </c>
      <c r="D70" s="54"/>
      <c r="E70" s="26">
        <f>VLOOKUP(A70,'درآمد ناشی از تغییر قیمت اوراق'!A:Q,9,0)</f>
        <v>814610674</v>
      </c>
      <c r="F70" s="54"/>
      <c r="G70" s="26">
        <v>275705976</v>
      </c>
      <c r="H70" s="54"/>
      <c r="I70" s="26">
        <f t="shared" si="0"/>
        <v>1090316650</v>
      </c>
      <c r="J70" s="54"/>
      <c r="K70" s="48">
        <f>I70/درآمد!$F$13*100</f>
        <v>8.9304853636817824E-2</v>
      </c>
      <c r="L70" s="54"/>
      <c r="M70" s="26">
        <v>0</v>
      </c>
      <c r="N70" s="54"/>
      <c r="O70" s="26">
        <v>667931560</v>
      </c>
      <c r="P70" s="54"/>
      <c r="Q70" s="26">
        <v>275705976</v>
      </c>
      <c r="R70" s="54"/>
      <c r="S70" s="26">
        <f t="shared" si="1"/>
        <v>943637536</v>
      </c>
      <c r="U70" s="23">
        <f>S70/درآمد!$F$13*100</f>
        <v>7.7290768730980494E-2</v>
      </c>
    </row>
    <row r="71" spans="1:21" ht="18.75" x14ac:dyDescent="0.2">
      <c r="A71" s="29" t="s">
        <v>133</v>
      </c>
      <c r="C71" s="26">
        <v>0</v>
      </c>
      <c r="D71" s="54"/>
      <c r="E71" s="26">
        <f>VLOOKUP(A71,'درآمد ناشی از تغییر قیمت اوراق'!A:Q,9,0)</f>
        <v>4284492691</v>
      </c>
      <c r="F71" s="54"/>
      <c r="G71" s="26">
        <v>2141698</v>
      </c>
      <c r="H71" s="54"/>
      <c r="I71" s="26">
        <f t="shared" si="0"/>
        <v>4286634389</v>
      </c>
      <c r="J71" s="54"/>
      <c r="K71" s="48">
        <f>I71/درآمد!$F$13*100</f>
        <v>0.35110649434198316</v>
      </c>
      <c r="L71" s="54"/>
      <c r="M71" s="26">
        <v>0</v>
      </c>
      <c r="N71" s="54"/>
      <c r="O71" s="26">
        <v>4616244748</v>
      </c>
      <c r="P71" s="54"/>
      <c r="Q71" s="26">
        <v>2141698</v>
      </c>
      <c r="R71" s="54"/>
      <c r="S71" s="26">
        <f t="shared" si="1"/>
        <v>4618386446</v>
      </c>
      <c r="U71" s="23">
        <f>S71/درآمد!$F$13*100</f>
        <v>0.37827939763947771</v>
      </c>
    </row>
    <row r="72" spans="1:21" ht="18.75" x14ac:dyDescent="0.2">
      <c r="A72" s="29" t="s">
        <v>215</v>
      </c>
      <c r="C72" s="26">
        <v>0</v>
      </c>
      <c r="D72" s="54"/>
      <c r="E72" s="26">
        <f>VLOOKUP(A72,'درآمد ناشی از تغییر قیمت اوراق'!A:Q,9,0)</f>
        <v>5237913998</v>
      </c>
      <c r="F72" s="54"/>
      <c r="G72" s="26">
        <v>-239769916</v>
      </c>
      <c r="H72" s="54"/>
      <c r="I72" s="26">
        <f t="shared" si="0"/>
        <v>4998144082</v>
      </c>
      <c r="J72" s="54"/>
      <c r="K72" s="48">
        <f>I72/درآمد!$F$13*100</f>
        <v>0.40938430656703007</v>
      </c>
      <c r="L72" s="54"/>
      <c r="M72" s="26">
        <v>0</v>
      </c>
      <c r="N72" s="54"/>
      <c r="O72" s="26">
        <v>5487585118</v>
      </c>
      <c r="P72" s="54"/>
      <c r="Q72" s="26">
        <v>-239769916</v>
      </c>
      <c r="R72" s="54"/>
      <c r="S72" s="26">
        <f t="shared" si="1"/>
        <v>5247815202</v>
      </c>
      <c r="U72" s="23">
        <f>S72/درآمد!$F$13*100</f>
        <v>0.42983418489268932</v>
      </c>
    </row>
    <row r="73" spans="1:21" ht="18.75" x14ac:dyDescent="0.2">
      <c r="A73" s="29" t="s">
        <v>158</v>
      </c>
      <c r="C73" s="26">
        <v>0</v>
      </c>
      <c r="D73" s="54"/>
      <c r="E73" s="26">
        <f>VLOOKUP(A73,'درآمد ناشی از تغییر قیمت اوراق'!A:Q,9,0)</f>
        <v>3480906690</v>
      </c>
      <c r="F73" s="54"/>
      <c r="G73" s="26">
        <v>-34003532</v>
      </c>
      <c r="H73" s="54"/>
      <c r="I73" s="26">
        <f t="shared" si="0"/>
        <v>3446903158</v>
      </c>
      <c r="J73" s="54"/>
      <c r="K73" s="48">
        <f>I73/درآمد!$F$13*100</f>
        <v>0.2823264067603436</v>
      </c>
      <c r="L73" s="54"/>
      <c r="M73" s="26">
        <v>0</v>
      </c>
      <c r="N73" s="54"/>
      <c r="O73" s="26">
        <v>3418697085</v>
      </c>
      <c r="P73" s="54"/>
      <c r="Q73" s="26">
        <v>-34003532</v>
      </c>
      <c r="R73" s="54"/>
      <c r="S73" s="26">
        <f t="shared" si="1"/>
        <v>3384693553</v>
      </c>
      <c r="U73" s="23">
        <f>S73/درآمد!$F$13*100</f>
        <v>0.27723098822360082</v>
      </c>
    </row>
    <row r="74" spans="1:21" ht="18.75" x14ac:dyDescent="0.2">
      <c r="A74" s="29" t="s">
        <v>203</v>
      </c>
      <c r="C74" s="26">
        <v>0</v>
      </c>
      <c r="D74" s="54"/>
      <c r="E74" s="26">
        <f>VLOOKUP(A74,'درآمد ناشی از تغییر قیمت اوراق'!A:Q,9,0)</f>
        <v>2394255092</v>
      </c>
      <c r="F74" s="54"/>
      <c r="G74" s="26">
        <v>-1239593641</v>
      </c>
      <c r="H74" s="54"/>
      <c r="I74" s="26">
        <f t="shared" si="0"/>
        <v>1154661451</v>
      </c>
      <c r="J74" s="54"/>
      <c r="K74" s="48">
        <f>I74/درآمد!$F$13*100</f>
        <v>9.4575160235910088E-2</v>
      </c>
      <c r="L74" s="54"/>
      <c r="M74" s="26">
        <v>0</v>
      </c>
      <c r="N74" s="54"/>
      <c r="O74" s="26">
        <v>-5821288681</v>
      </c>
      <c r="P74" s="54"/>
      <c r="Q74" s="26">
        <v>-1267721415</v>
      </c>
      <c r="R74" s="54"/>
      <c r="S74" s="26">
        <f t="shared" si="1"/>
        <v>-7089010096</v>
      </c>
      <c r="U74" s="23">
        <f>S74/درآمد!$F$13*100</f>
        <v>-0.58064142105250238</v>
      </c>
    </row>
    <row r="75" spans="1:21" ht="18.75" x14ac:dyDescent="0.2">
      <c r="A75" s="29" t="s">
        <v>200</v>
      </c>
      <c r="C75" s="26">
        <v>0</v>
      </c>
      <c r="D75" s="54"/>
      <c r="E75" s="26">
        <f>VLOOKUP(A75,'درآمد ناشی از تغییر قیمت اوراق'!A:Q,9,0)</f>
        <v>28154815398</v>
      </c>
      <c r="F75" s="54"/>
      <c r="G75" s="26">
        <v>-3184318053</v>
      </c>
      <c r="H75" s="54"/>
      <c r="I75" s="26">
        <f t="shared" si="0"/>
        <v>24970497345</v>
      </c>
      <c r="J75" s="54"/>
      <c r="K75" s="48">
        <f>I75/درآمد!$F$13*100</f>
        <v>2.0452651169123879</v>
      </c>
      <c r="L75" s="54"/>
      <c r="M75" s="26">
        <v>0</v>
      </c>
      <c r="N75" s="54"/>
      <c r="O75" s="26">
        <v>-19753925154</v>
      </c>
      <c r="P75" s="54"/>
      <c r="Q75" s="26">
        <v>-3127771566</v>
      </c>
      <c r="R75" s="54"/>
      <c r="S75" s="26">
        <f t="shared" si="1"/>
        <v>-22881696720</v>
      </c>
      <c r="U75" s="23">
        <f>S75/درآمد!$F$13*100</f>
        <v>-1.8741771727888907</v>
      </c>
    </row>
    <row r="76" spans="1:21" ht="18.75" x14ac:dyDescent="0.2">
      <c r="A76" s="29" t="s">
        <v>99</v>
      </c>
      <c r="C76" s="26">
        <v>0</v>
      </c>
      <c r="D76" s="54"/>
      <c r="E76" s="26">
        <f>VLOOKUP(A76,'درآمد ناشی از تغییر قیمت اوراق'!A:Q,9,0)</f>
        <v>-6798249</v>
      </c>
      <c r="F76" s="54"/>
      <c r="G76" s="26">
        <v>0</v>
      </c>
      <c r="H76" s="54"/>
      <c r="I76" s="26">
        <f t="shared" si="0"/>
        <v>-6798249</v>
      </c>
      <c r="J76" s="54"/>
      <c r="K76" s="48">
        <f>I76/درآمد!$F$13*100</f>
        <v>-5.568259752170556E-4</v>
      </c>
      <c r="L76" s="54"/>
      <c r="M76" s="26">
        <v>0</v>
      </c>
      <c r="N76" s="54"/>
      <c r="O76" s="26">
        <v>-32649012</v>
      </c>
      <c r="P76" s="54"/>
      <c r="Q76" s="26">
        <v>0</v>
      </c>
      <c r="R76" s="54"/>
      <c r="S76" s="26">
        <f t="shared" si="1"/>
        <v>-32649012</v>
      </c>
      <c r="U76" s="23">
        <f>S76/درآمد!$F$13*100</f>
        <v>-2.6741912434765707E-3</v>
      </c>
    </row>
    <row r="77" spans="1:21" ht="18.75" x14ac:dyDescent="0.2">
      <c r="A77" s="29" t="s">
        <v>223</v>
      </c>
      <c r="C77" s="26">
        <v>0</v>
      </c>
      <c r="D77" s="54"/>
      <c r="E77" s="26">
        <f>VLOOKUP(A77,'درآمد ناشی از تغییر قیمت اوراق'!A:Q,9,0)</f>
        <v>45180765</v>
      </c>
      <c r="F77" s="54"/>
      <c r="G77" s="26">
        <v>0</v>
      </c>
      <c r="H77" s="54"/>
      <c r="I77" s="26">
        <f t="shared" si="0"/>
        <v>45180765</v>
      </c>
      <c r="J77" s="54"/>
      <c r="K77" s="48">
        <f>I77/درآمد!$F$13*100</f>
        <v>3.7006328441599621E-3</v>
      </c>
      <c r="L77" s="54"/>
      <c r="M77" s="26">
        <v>0</v>
      </c>
      <c r="N77" s="54"/>
      <c r="O77" s="26">
        <v>45180765</v>
      </c>
      <c r="P77" s="54"/>
      <c r="Q77" s="26">
        <v>0</v>
      </c>
      <c r="R77" s="54"/>
      <c r="S77" s="26">
        <f t="shared" si="1"/>
        <v>45180765</v>
      </c>
      <c r="U77" s="23">
        <f>S77/درآمد!$F$13*100</f>
        <v>3.7006328441599621E-3</v>
      </c>
    </row>
    <row r="78" spans="1:21" ht="18.75" x14ac:dyDescent="0.2">
      <c r="A78" s="29" t="s">
        <v>222</v>
      </c>
      <c r="C78" s="26">
        <v>0</v>
      </c>
      <c r="D78" s="54"/>
      <c r="E78" s="26">
        <f>VLOOKUP(A78,'درآمد ناشی از تغییر قیمت اوراق'!A:Q,9,0)</f>
        <v>194147682</v>
      </c>
      <c r="F78" s="54"/>
      <c r="G78" s="26">
        <v>0</v>
      </c>
      <c r="H78" s="54"/>
      <c r="I78" s="26">
        <f t="shared" si="0"/>
        <v>194147682</v>
      </c>
      <c r="J78" s="54"/>
      <c r="K78" s="48">
        <f>I78/درآمد!$F$13*100</f>
        <v>1.5902105434175889E-2</v>
      </c>
      <c r="L78" s="54"/>
      <c r="M78" s="26">
        <v>0</v>
      </c>
      <c r="N78" s="54"/>
      <c r="O78" s="26">
        <v>194147682</v>
      </c>
      <c r="P78" s="54"/>
      <c r="Q78" s="26">
        <v>0</v>
      </c>
      <c r="R78" s="54"/>
      <c r="S78" s="26">
        <f t="shared" si="1"/>
        <v>194147682</v>
      </c>
      <c r="U78" s="23">
        <f>S78/درآمد!$F$13*100</f>
        <v>1.5902105434175889E-2</v>
      </c>
    </row>
    <row r="79" spans="1:21" ht="18.75" x14ac:dyDescent="0.2">
      <c r="A79" s="29" t="s">
        <v>221</v>
      </c>
      <c r="C79" s="26">
        <v>0</v>
      </c>
      <c r="D79" s="54"/>
      <c r="E79" s="26">
        <f>VLOOKUP(A79,'درآمد ناشی از تغییر قیمت اوراق'!A:Q,9,0)</f>
        <v>130063860</v>
      </c>
      <c r="F79" s="54"/>
      <c r="G79" s="26">
        <v>0</v>
      </c>
      <c r="H79" s="54"/>
      <c r="I79" s="26">
        <f t="shared" si="0"/>
        <v>130063860</v>
      </c>
      <c r="J79" s="54"/>
      <c r="K79" s="48">
        <f>I79/درآمد!$F$13*100</f>
        <v>1.0653174910921119E-2</v>
      </c>
      <c r="L79" s="54"/>
      <c r="M79" s="26">
        <v>0</v>
      </c>
      <c r="N79" s="54"/>
      <c r="O79" s="26">
        <v>130063860</v>
      </c>
      <c r="P79" s="54"/>
      <c r="Q79" s="26">
        <v>0</v>
      </c>
      <c r="R79" s="54"/>
      <c r="S79" s="26">
        <f t="shared" si="1"/>
        <v>130063860</v>
      </c>
      <c r="U79" s="23">
        <f>S79/درآمد!$F$13*100</f>
        <v>1.0653174910921119E-2</v>
      </c>
    </row>
    <row r="80" spans="1:21" ht="18.75" x14ac:dyDescent="0.2">
      <c r="A80" s="29" t="s">
        <v>97</v>
      </c>
      <c r="C80" s="26">
        <v>0</v>
      </c>
      <c r="D80" s="54"/>
      <c r="E80" s="26">
        <f>VLOOKUP(A80,'درآمد ناشی از تغییر قیمت اوراق'!A:Q,9,0)</f>
        <v>225870822</v>
      </c>
      <c r="F80" s="54"/>
      <c r="G80" s="26">
        <v>0</v>
      </c>
      <c r="H80" s="54"/>
      <c r="I80" s="26">
        <f t="shared" si="0"/>
        <v>225870822</v>
      </c>
      <c r="J80" s="54"/>
      <c r="K80" s="48">
        <f>I80/درآمد!$F$13*100</f>
        <v>1.8500461035367781E-2</v>
      </c>
      <c r="L80" s="54"/>
      <c r="M80" s="26">
        <v>0</v>
      </c>
      <c r="N80" s="54"/>
      <c r="O80" s="26">
        <v>-13055200</v>
      </c>
      <c r="P80" s="54"/>
      <c r="Q80" s="26">
        <v>0</v>
      </c>
      <c r="R80" s="54"/>
      <c r="S80" s="26">
        <f t="shared" si="1"/>
        <v>-13055200</v>
      </c>
      <c r="U80" s="23">
        <f>S80/درآمد!$F$13*100</f>
        <v>-1.0693157122743967E-3</v>
      </c>
    </row>
    <row r="81" spans="1:21" ht="18.75" x14ac:dyDescent="0.2">
      <c r="A81" s="29" t="s">
        <v>88</v>
      </c>
      <c r="C81" s="26">
        <v>0</v>
      </c>
      <c r="D81" s="54"/>
      <c r="E81" s="26">
        <f>VLOOKUP(A81,'درآمد ناشی از تغییر قیمت اوراق'!A:Q,9,0)</f>
        <v>2547343</v>
      </c>
      <c r="F81" s="54"/>
      <c r="G81" s="26">
        <v>0</v>
      </c>
      <c r="H81" s="54"/>
      <c r="I81" s="26">
        <f t="shared" si="0"/>
        <v>2547343</v>
      </c>
      <c r="J81" s="54"/>
      <c r="K81" s="48">
        <f>I81/درآمد!$F$13*100</f>
        <v>2.0864589546327889E-4</v>
      </c>
      <c r="L81" s="54"/>
      <c r="M81" s="26">
        <v>0</v>
      </c>
      <c r="N81" s="54"/>
      <c r="O81" s="26">
        <v>-2693495</v>
      </c>
      <c r="P81" s="54"/>
      <c r="Q81" s="26">
        <v>0</v>
      </c>
      <c r="R81" s="54"/>
      <c r="S81" s="26">
        <f t="shared" si="1"/>
        <v>-2693495</v>
      </c>
      <c r="U81" s="23">
        <f>S81/درآمد!$F$13*100</f>
        <v>-2.2061680590358833E-4</v>
      </c>
    </row>
    <row r="82" spans="1:21" ht="18.75" x14ac:dyDescent="0.2">
      <c r="A82" s="29" t="s">
        <v>93</v>
      </c>
      <c r="C82" s="26">
        <v>0</v>
      </c>
      <c r="D82" s="54"/>
      <c r="E82" s="26">
        <f>VLOOKUP(A82,'درآمد ناشی از تغییر قیمت اوراق'!A:Q,9,0)</f>
        <v>1714730686</v>
      </c>
      <c r="F82" s="54"/>
      <c r="G82" s="26">
        <v>0</v>
      </c>
      <c r="H82" s="54"/>
      <c r="I82" s="26">
        <f t="shared" si="0"/>
        <v>1714730686</v>
      </c>
      <c r="J82" s="54"/>
      <c r="K82" s="48">
        <f>I82/درآمد!$F$13*100</f>
        <v>0.14044889889537154</v>
      </c>
      <c r="L82" s="54"/>
      <c r="M82" s="26">
        <v>0</v>
      </c>
      <c r="N82" s="54"/>
      <c r="O82" s="26">
        <v>1757950462</v>
      </c>
      <c r="P82" s="54"/>
      <c r="Q82" s="26">
        <v>0</v>
      </c>
      <c r="R82" s="54"/>
      <c r="S82" s="26">
        <f t="shared" ref="S82:S88" si="3">M82+O82+Q82</f>
        <v>1757950462</v>
      </c>
      <c r="U82" s="23">
        <f>S82/درآمد!$F$13*100</f>
        <v>0.14398891249591234</v>
      </c>
    </row>
    <row r="83" spans="1:21" ht="18.75" x14ac:dyDescent="0.2">
      <c r="A83" s="29" t="s">
        <v>120</v>
      </c>
      <c r="C83" s="26">
        <v>0</v>
      </c>
      <c r="D83" s="54"/>
      <c r="E83" s="26">
        <f>VLOOKUP(A83,'درآمد ناشی از تغییر قیمت اوراق'!A:Q,9,0)</f>
        <v>196312436</v>
      </c>
      <c r="F83" s="54"/>
      <c r="G83" s="26">
        <v>0</v>
      </c>
      <c r="H83" s="54"/>
      <c r="I83" s="26">
        <f t="shared" si="0"/>
        <v>196312436</v>
      </c>
      <c r="J83" s="54"/>
      <c r="K83" s="48">
        <f>I83/درآمد!$F$13*100</f>
        <v>1.6079414511433139E-2</v>
      </c>
      <c r="L83" s="54"/>
      <c r="M83" s="26">
        <v>0</v>
      </c>
      <c r="N83" s="54"/>
      <c r="O83" s="26">
        <v>-103040601</v>
      </c>
      <c r="P83" s="54"/>
      <c r="Q83" s="26">
        <v>0</v>
      </c>
      <c r="R83" s="54"/>
      <c r="S83" s="26">
        <f t="shared" si="3"/>
        <v>-103040601</v>
      </c>
      <c r="U83" s="23">
        <f>S83/درآمد!$F$13*100</f>
        <v>-8.4397737033133843E-3</v>
      </c>
    </row>
    <row r="84" spans="1:21" ht="18.75" x14ac:dyDescent="0.2">
      <c r="A84" s="29" t="s">
        <v>225</v>
      </c>
      <c r="C84" s="26">
        <v>0</v>
      </c>
      <c r="D84" s="54"/>
      <c r="E84" s="26">
        <f>VLOOKUP(A84,'درآمد ناشی از تغییر قیمت اوراق'!A:Q,9,0)</f>
        <v>-616559</v>
      </c>
      <c r="F84" s="54"/>
      <c r="G84" s="26">
        <v>0</v>
      </c>
      <c r="H84" s="54"/>
      <c r="I84" s="26">
        <f t="shared" ref="I84:I167" si="4">C84+E84+G84</f>
        <v>-616559</v>
      </c>
      <c r="J84" s="54"/>
      <c r="K84" s="48">
        <f>I84/درآمد!$F$13*100</f>
        <v>-5.0500660751592446E-5</v>
      </c>
      <c r="L84" s="54"/>
      <c r="M84" s="26">
        <v>0</v>
      </c>
      <c r="N84" s="54"/>
      <c r="O84" s="26">
        <v>-616559</v>
      </c>
      <c r="P84" s="54"/>
      <c r="Q84" s="26">
        <v>0</v>
      </c>
      <c r="R84" s="54"/>
      <c r="S84" s="26">
        <f t="shared" si="3"/>
        <v>-616559</v>
      </c>
      <c r="U84" s="23">
        <f>S84/درآمد!$F$13*100</f>
        <v>-5.0500660751592446E-5</v>
      </c>
    </row>
    <row r="85" spans="1:21" ht="18.75" x14ac:dyDescent="0.2">
      <c r="A85" s="29" t="s">
        <v>114</v>
      </c>
      <c r="C85" s="26">
        <v>0</v>
      </c>
      <c r="D85" s="54"/>
      <c r="E85" s="26">
        <f>VLOOKUP(A85,'درآمد ناشی از تغییر قیمت اوراق'!A:Q,9,0)</f>
        <v>971611116</v>
      </c>
      <c r="F85" s="54"/>
      <c r="G85" s="26">
        <v>0</v>
      </c>
      <c r="H85" s="54"/>
      <c r="I85" s="26">
        <f t="shared" si="4"/>
        <v>971611116</v>
      </c>
      <c r="J85" s="54"/>
      <c r="K85" s="48">
        <f>I85/درآمد!$F$13*100</f>
        <v>7.958200813156914E-2</v>
      </c>
      <c r="L85" s="54"/>
      <c r="M85" s="26">
        <v>0</v>
      </c>
      <c r="N85" s="54"/>
      <c r="O85" s="26">
        <v>717122552</v>
      </c>
      <c r="P85" s="54"/>
      <c r="Q85" s="26">
        <v>-77848981</v>
      </c>
      <c r="R85" s="54"/>
      <c r="S85" s="26">
        <f t="shared" si="3"/>
        <v>639273571</v>
      </c>
      <c r="U85" s="23">
        <f>S85/درآمد!$F$13*100</f>
        <v>5.2361149113921049E-2</v>
      </c>
    </row>
    <row r="86" spans="1:21" ht="18.75" x14ac:dyDescent="0.2">
      <c r="A86" s="29" t="s">
        <v>119</v>
      </c>
      <c r="C86" s="26">
        <v>0</v>
      </c>
      <c r="D86" s="54"/>
      <c r="E86" s="26">
        <f>VLOOKUP(A86,'درآمد ناشی از تغییر قیمت اوراق'!A:Q,9,0)</f>
        <v>65984</v>
      </c>
      <c r="F86" s="54"/>
      <c r="G86" s="26">
        <v>0</v>
      </c>
      <c r="H86" s="54"/>
      <c r="I86" s="26">
        <f t="shared" si="4"/>
        <v>65984</v>
      </c>
      <c r="J86" s="54"/>
      <c r="K86" s="48">
        <f>I86/درآمد!$F$13*100</f>
        <v>5.4045689042461086E-6</v>
      </c>
      <c r="L86" s="54"/>
      <c r="M86" s="26">
        <v>0</v>
      </c>
      <c r="N86" s="54"/>
      <c r="O86" s="26">
        <v>-370814</v>
      </c>
      <c r="P86" s="54"/>
      <c r="Q86" s="26">
        <v>0</v>
      </c>
      <c r="R86" s="54"/>
      <c r="S86" s="26">
        <f t="shared" si="3"/>
        <v>-370814</v>
      </c>
      <c r="U86" s="23">
        <f>S86/درآمد!$F$13*100</f>
        <v>-3.0372360173058868E-5</v>
      </c>
    </row>
    <row r="87" spans="1:21" ht="18.75" x14ac:dyDescent="0.2">
      <c r="A87" s="29" t="s">
        <v>227</v>
      </c>
      <c r="C87" s="26">
        <v>0</v>
      </c>
      <c r="D87" s="54"/>
      <c r="E87" s="26">
        <f>VLOOKUP(A87,'درآمد ناشی از تغییر قیمت اوراق'!A:Q,9,0)</f>
        <v>1309000</v>
      </c>
      <c r="F87" s="54"/>
      <c r="G87" s="26">
        <v>0</v>
      </c>
      <c r="H87" s="54"/>
      <c r="I87" s="26">
        <f t="shared" si="4"/>
        <v>1309000</v>
      </c>
      <c r="J87" s="54"/>
      <c r="K87" s="48">
        <f>I87/درآمد!$F$13*100</f>
        <v>1.0721660850597351E-4</v>
      </c>
      <c r="L87" s="54"/>
      <c r="M87" s="26">
        <v>0</v>
      </c>
      <c r="N87" s="54"/>
      <c r="O87" s="26">
        <v>1309000</v>
      </c>
      <c r="P87" s="54"/>
      <c r="Q87" s="26">
        <v>0</v>
      </c>
      <c r="R87" s="54"/>
      <c r="S87" s="26">
        <f t="shared" si="3"/>
        <v>1309000</v>
      </c>
      <c r="U87" s="23">
        <f>S87/درآمد!$F$13*100</f>
        <v>1.0721660850597351E-4</v>
      </c>
    </row>
    <row r="88" spans="1:21" ht="18.75" x14ac:dyDescent="0.2">
      <c r="A88" s="29" t="s">
        <v>106</v>
      </c>
      <c r="C88" s="26">
        <v>0</v>
      </c>
      <c r="D88" s="54"/>
      <c r="E88" s="26">
        <f>VLOOKUP(A88,'درآمد ناشی از تغییر قیمت اوراق'!A:Q,9,0)</f>
        <v>-323133015</v>
      </c>
      <c r="F88" s="54"/>
      <c r="G88" s="26">
        <v>0</v>
      </c>
      <c r="H88" s="54"/>
      <c r="I88" s="26">
        <f t="shared" si="4"/>
        <v>-323133015</v>
      </c>
      <c r="J88" s="54"/>
      <c r="K88" s="48">
        <f>I88/درآمد!$F$13*100</f>
        <v>-2.646694114943458E-2</v>
      </c>
      <c r="L88" s="54"/>
      <c r="M88" s="26">
        <v>0</v>
      </c>
      <c r="N88" s="54"/>
      <c r="O88" s="26">
        <v>-446386588</v>
      </c>
      <c r="P88" s="54"/>
      <c r="Q88" s="26">
        <v>0</v>
      </c>
      <c r="R88" s="54"/>
      <c r="S88" s="26">
        <f t="shared" si="3"/>
        <v>-446386588</v>
      </c>
      <c r="U88" s="23">
        <f>S88/درآمد!$F$13*100</f>
        <v>-3.6562304085495254E-2</v>
      </c>
    </row>
    <row r="89" spans="1:21" ht="18.75" x14ac:dyDescent="0.2">
      <c r="A89" s="29" t="s">
        <v>122</v>
      </c>
      <c r="C89" s="26">
        <v>0</v>
      </c>
      <c r="D89" s="54"/>
      <c r="E89" s="26">
        <f>VLOOKUP(A89,'درآمد ناشی از تغییر قیمت اوراق'!A:Q,9,0)</f>
        <v>597002989</v>
      </c>
      <c r="F89" s="54"/>
      <c r="G89" s="26">
        <v>0</v>
      </c>
      <c r="H89" s="54"/>
      <c r="I89" s="26">
        <f t="shared" si="4"/>
        <v>597002989</v>
      </c>
      <c r="J89" s="54"/>
      <c r="K89" s="48">
        <f>I89/درآمد!$F$13*100</f>
        <v>4.8898881396874719E-2</v>
      </c>
      <c r="L89" s="54"/>
      <c r="M89" s="26">
        <v>0</v>
      </c>
      <c r="N89" s="54"/>
      <c r="O89" s="26">
        <v>598027206</v>
      </c>
      <c r="P89" s="54"/>
      <c r="Q89" s="26">
        <v>0</v>
      </c>
      <c r="R89" s="54"/>
      <c r="S89" s="26">
        <f t="shared" ref="S89:S160" si="5">M89+O89+Q89</f>
        <v>598027206</v>
      </c>
      <c r="U89" s="23">
        <f>S89/درآمد!$F$13*100</f>
        <v>4.8982772209032216E-2</v>
      </c>
    </row>
    <row r="90" spans="1:21" ht="18.75" x14ac:dyDescent="0.2">
      <c r="A90" s="29" t="s">
        <v>118</v>
      </c>
      <c r="C90" s="26">
        <v>0</v>
      </c>
      <c r="D90" s="54"/>
      <c r="E90" s="26">
        <f>VLOOKUP(A90,'درآمد ناشی از تغییر قیمت اوراق'!A:Q,9,0)</f>
        <v>-87177645</v>
      </c>
      <c r="F90" s="54"/>
      <c r="G90" s="26">
        <v>0</v>
      </c>
      <c r="H90" s="54"/>
      <c r="I90" s="26">
        <f t="shared" si="4"/>
        <v>-87177645</v>
      </c>
      <c r="J90" s="54"/>
      <c r="K90" s="48">
        <f>I90/درآمد!$F$13*100</f>
        <v>-7.1404823792496092E-3</v>
      </c>
      <c r="L90" s="54"/>
      <c r="M90" s="26">
        <v>0</v>
      </c>
      <c r="N90" s="54"/>
      <c r="O90" s="26">
        <v>-114217358</v>
      </c>
      <c r="P90" s="54"/>
      <c r="Q90" s="26">
        <v>0</v>
      </c>
      <c r="R90" s="54"/>
      <c r="S90" s="26">
        <f t="shared" si="5"/>
        <v>-114217358</v>
      </c>
      <c r="U90" s="23">
        <f>S90/درآمد!$F$13*100</f>
        <v>-9.3552312889783208E-3</v>
      </c>
    </row>
    <row r="91" spans="1:21" ht="18.75" x14ac:dyDescent="0.2">
      <c r="A91" s="29" t="s">
        <v>108</v>
      </c>
      <c r="C91" s="26">
        <v>0</v>
      </c>
      <c r="D91" s="54"/>
      <c r="E91" s="26">
        <f>VLOOKUP(A91,'درآمد ناشی از تغییر قیمت اوراق'!A:Q,9,0)</f>
        <v>10097399</v>
      </c>
      <c r="F91" s="54"/>
      <c r="G91" s="26">
        <v>0</v>
      </c>
      <c r="H91" s="54"/>
      <c r="I91" s="26">
        <f t="shared" si="4"/>
        <v>10097399</v>
      </c>
      <c r="J91" s="54"/>
      <c r="K91" s="48">
        <f>I91/درآمد!$F$13*100</f>
        <v>8.2705032506616384E-4</v>
      </c>
      <c r="L91" s="54"/>
      <c r="M91" s="26">
        <v>0</v>
      </c>
      <c r="N91" s="54"/>
      <c r="O91" s="26">
        <v>-21396597</v>
      </c>
      <c r="P91" s="54"/>
      <c r="Q91" s="26">
        <v>0</v>
      </c>
      <c r="R91" s="54"/>
      <c r="S91" s="26">
        <f t="shared" si="5"/>
        <v>-21396597</v>
      </c>
      <c r="U91" s="23">
        <f>S91/درآمد!$F$13*100</f>
        <v>-1.7525367180359717E-3</v>
      </c>
    </row>
    <row r="92" spans="1:21" ht="18.75" x14ac:dyDescent="0.2">
      <c r="A92" s="29" t="s">
        <v>136</v>
      </c>
      <c r="C92" s="26">
        <v>0</v>
      </c>
      <c r="D92" s="54"/>
      <c r="E92" s="26">
        <f>VLOOKUP(A92,'درآمد ناشی از تغییر قیمت اوراق'!A:Q,9,0)</f>
        <v>2935805001</v>
      </c>
      <c r="F92" s="54"/>
      <c r="G92" s="26">
        <v>0</v>
      </c>
      <c r="H92" s="54"/>
      <c r="I92" s="26">
        <f t="shared" si="4"/>
        <v>2935805001</v>
      </c>
      <c r="J92" s="54"/>
      <c r="K92" s="48">
        <f>I92/درآمد!$F$13*100</f>
        <v>0.24046375511237289</v>
      </c>
      <c r="L92" s="54"/>
      <c r="M92" s="26">
        <v>0</v>
      </c>
      <c r="N92" s="54"/>
      <c r="O92" s="26">
        <v>-623681340</v>
      </c>
      <c r="P92" s="54"/>
      <c r="Q92" s="26">
        <v>0</v>
      </c>
      <c r="R92" s="54"/>
      <c r="S92" s="26">
        <f t="shared" si="5"/>
        <v>-623681340</v>
      </c>
      <c r="U92" s="23">
        <f>S92/درآمد!$F$13*100</f>
        <v>-5.1084032133889193E-2</v>
      </c>
    </row>
    <row r="93" spans="1:21" ht="18.75" x14ac:dyDescent="0.2">
      <c r="A93" s="29" t="s">
        <v>229</v>
      </c>
      <c r="C93" s="26">
        <v>0</v>
      </c>
      <c r="D93" s="54"/>
      <c r="E93" s="26">
        <f>VLOOKUP(A93,'درآمد ناشی از تغییر قیمت اوراق'!A:Q,9,0)</f>
        <v>110889064</v>
      </c>
      <c r="F93" s="54"/>
      <c r="G93" s="26">
        <v>0</v>
      </c>
      <c r="H93" s="54"/>
      <c r="I93" s="26">
        <f t="shared" si="4"/>
        <v>110889064</v>
      </c>
      <c r="J93" s="54"/>
      <c r="K93" s="48">
        <f>I93/درآمد!$F$13*100</f>
        <v>9.0826198338287562E-3</v>
      </c>
      <c r="L93" s="54"/>
      <c r="M93" s="26">
        <v>0</v>
      </c>
      <c r="N93" s="54"/>
      <c r="O93" s="26">
        <v>110889064</v>
      </c>
      <c r="P93" s="54"/>
      <c r="Q93" s="26">
        <v>0</v>
      </c>
      <c r="R93" s="54"/>
      <c r="S93" s="26">
        <f t="shared" si="5"/>
        <v>110889064</v>
      </c>
      <c r="U93" s="23">
        <f>S93/درآمد!$F$13*100</f>
        <v>9.0826198338287562E-3</v>
      </c>
    </row>
    <row r="94" spans="1:21" ht="18.75" x14ac:dyDescent="0.2">
      <c r="A94" s="29" t="s">
        <v>123</v>
      </c>
      <c r="C94" s="26">
        <v>0</v>
      </c>
      <c r="D94" s="54"/>
      <c r="E94" s="26">
        <f>VLOOKUP(A94,'درآمد ناشی از تغییر قیمت اوراق'!A:Q,9,0)</f>
        <v>83581472</v>
      </c>
      <c r="F94" s="54"/>
      <c r="G94" s="26">
        <v>0</v>
      </c>
      <c r="H94" s="54"/>
      <c r="I94" s="26">
        <f t="shared" si="4"/>
        <v>83581472</v>
      </c>
      <c r="J94" s="54"/>
      <c r="K94" s="48">
        <f>I94/درآمد!$F$13*100</f>
        <v>6.8459296881413188E-3</v>
      </c>
      <c r="L94" s="54"/>
      <c r="M94" s="26">
        <v>0</v>
      </c>
      <c r="N94" s="54"/>
      <c r="O94" s="26">
        <v>153439501</v>
      </c>
      <c r="P94" s="54"/>
      <c r="Q94" s="26">
        <v>0</v>
      </c>
      <c r="R94" s="54"/>
      <c r="S94" s="26">
        <f t="shared" si="5"/>
        <v>153439501</v>
      </c>
      <c r="U94" s="23">
        <f>S94/درآمد!$F$13*100</f>
        <v>1.2567809708226836E-2</v>
      </c>
    </row>
    <row r="95" spans="1:21" ht="18.75" x14ac:dyDescent="0.2">
      <c r="A95" s="29" t="s">
        <v>126</v>
      </c>
      <c r="C95" s="26">
        <v>0</v>
      </c>
      <c r="D95" s="54"/>
      <c r="E95" s="26">
        <f>VLOOKUP(A95,'درآمد ناشی از تغییر قیمت اوراق'!A:Q,9,0)</f>
        <v>479837138</v>
      </c>
      <c r="F95" s="54"/>
      <c r="G95" s="26">
        <v>0</v>
      </c>
      <c r="H95" s="54"/>
      <c r="I95" s="26">
        <f t="shared" si="4"/>
        <v>479837138</v>
      </c>
      <c r="J95" s="54"/>
      <c r="K95" s="48">
        <f>I95/درآمد!$F$13*100</f>
        <v>3.9302147113500975E-2</v>
      </c>
      <c r="L95" s="54"/>
      <c r="M95" s="26">
        <v>0</v>
      </c>
      <c r="N95" s="54"/>
      <c r="O95" s="26">
        <v>454786204</v>
      </c>
      <c r="P95" s="54"/>
      <c r="Q95" s="26">
        <v>0</v>
      </c>
      <c r="R95" s="54"/>
      <c r="S95" s="26">
        <f t="shared" si="5"/>
        <v>454786204</v>
      </c>
      <c r="U95" s="23">
        <f>S95/درآمد!$F$13*100</f>
        <v>3.7250293650256533E-2</v>
      </c>
    </row>
    <row r="96" spans="1:21" ht="18.75" x14ac:dyDescent="0.2">
      <c r="A96" s="29" t="s">
        <v>134</v>
      </c>
      <c r="C96" s="26">
        <v>0</v>
      </c>
      <c r="D96" s="54"/>
      <c r="E96" s="26">
        <f>VLOOKUP(A96,'درآمد ناشی از تغییر قیمت اوراق'!A:Q,9,0)</f>
        <v>227441419</v>
      </c>
      <c r="F96" s="54"/>
      <c r="G96" s="26">
        <v>0</v>
      </c>
      <c r="H96" s="54"/>
      <c r="I96" s="26">
        <f t="shared" si="4"/>
        <v>227441419</v>
      </c>
      <c r="J96" s="54"/>
      <c r="K96" s="48">
        <f>I96/درآمد!$F$13*100</f>
        <v>1.8629104338400367E-2</v>
      </c>
      <c r="L96" s="54"/>
      <c r="M96" s="26">
        <v>0</v>
      </c>
      <c r="N96" s="54"/>
      <c r="O96" s="26">
        <v>-519840994</v>
      </c>
      <c r="P96" s="54"/>
      <c r="Q96" s="26">
        <v>0</v>
      </c>
      <c r="R96" s="54"/>
      <c r="S96" s="26">
        <f t="shared" si="5"/>
        <v>-519840994</v>
      </c>
      <c r="U96" s="23">
        <f>S96/درآمد!$F$13*100</f>
        <v>-4.2578753505770908E-2</v>
      </c>
    </row>
    <row r="97" spans="1:21" ht="19.5" thickBot="1" x14ac:dyDescent="0.25">
      <c r="A97" s="29" t="s">
        <v>734</v>
      </c>
      <c r="C97" s="49">
        <f>SUM(C56:C96)</f>
        <v>4000000</v>
      </c>
      <c r="D97" s="54"/>
      <c r="E97" s="49">
        <f>SUM(E56:E96)</f>
        <v>537376140550</v>
      </c>
      <c r="F97" s="54"/>
      <c r="G97" s="49">
        <f>SUM(G56:G96)</f>
        <v>-2276797171</v>
      </c>
      <c r="H97" s="54"/>
      <c r="I97" s="49">
        <f>SUM(I56:I96)</f>
        <v>535103343379</v>
      </c>
      <c r="J97" s="54"/>
      <c r="K97" s="81">
        <f>SUM(K56:K96)</f>
        <v>43.828850784800409</v>
      </c>
      <c r="L97" s="54"/>
      <c r="M97" s="49">
        <f>SUM(M56:M96)</f>
        <v>157994443550</v>
      </c>
      <c r="N97" s="54"/>
      <c r="O97" s="49">
        <f>SUM(O56:O96)</f>
        <v>476189932069</v>
      </c>
      <c r="P97" s="54"/>
      <c r="Q97" s="49">
        <f>SUM(Q56:Q96)</f>
        <v>28428788234</v>
      </c>
      <c r="R97" s="54"/>
      <c r="S97" s="49">
        <f>SUM(S56:S96)</f>
        <v>662613163853</v>
      </c>
      <c r="U97" s="41">
        <f>SUM(U56:U96)</f>
        <v>54.272831306135672</v>
      </c>
    </row>
    <row r="98" spans="1:21" ht="26.25" thickTop="1" x14ac:dyDescent="0.2">
      <c r="A98" s="95" t="s">
        <v>0</v>
      </c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</row>
    <row r="99" spans="1:21" ht="25.5" x14ac:dyDescent="0.2">
      <c r="A99" s="95" t="s">
        <v>289</v>
      </c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</row>
    <row r="100" spans="1:21" ht="25.5" x14ac:dyDescent="0.2">
      <c r="A100" s="95" t="s">
        <v>2</v>
      </c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</row>
    <row r="102" spans="1:21" ht="24" x14ac:dyDescent="0.2">
      <c r="A102" s="96" t="s">
        <v>406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</row>
    <row r="103" spans="1:21" ht="21" x14ac:dyDescent="0.2">
      <c r="C103" s="116" t="s">
        <v>306</v>
      </c>
      <c r="D103" s="116"/>
      <c r="E103" s="116"/>
      <c r="F103" s="116"/>
      <c r="G103" s="116"/>
      <c r="H103" s="116"/>
      <c r="I103" s="116"/>
      <c r="J103" s="116"/>
      <c r="K103" s="116"/>
      <c r="M103" s="116" t="s">
        <v>307</v>
      </c>
      <c r="N103" s="116"/>
      <c r="O103" s="116"/>
      <c r="P103" s="116"/>
      <c r="Q103" s="116"/>
      <c r="R103" s="116"/>
      <c r="S103" s="116"/>
      <c r="T103" s="116"/>
      <c r="U103" s="116"/>
    </row>
    <row r="104" spans="1:21" ht="21" x14ac:dyDescent="0.2">
      <c r="C104" s="45"/>
      <c r="D104" s="45"/>
      <c r="E104" s="45"/>
      <c r="F104" s="45"/>
      <c r="G104" s="45"/>
      <c r="H104" s="3"/>
      <c r="I104" s="70" t="s">
        <v>74</v>
      </c>
      <c r="J104" s="70"/>
      <c r="K104" s="70"/>
      <c r="M104" s="45"/>
      <c r="N104" s="45"/>
      <c r="O104" s="45"/>
      <c r="P104" s="45"/>
      <c r="Q104" s="45"/>
      <c r="R104" s="3"/>
      <c r="S104" s="70" t="s">
        <v>74</v>
      </c>
      <c r="T104" s="70"/>
      <c r="U104" s="70"/>
    </row>
    <row r="105" spans="1:21" ht="21" x14ac:dyDescent="0.2">
      <c r="A105" s="12" t="s">
        <v>308</v>
      </c>
      <c r="C105" s="80" t="s">
        <v>309</v>
      </c>
      <c r="E105" s="2" t="s">
        <v>310</v>
      </c>
      <c r="G105" s="2" t="s">
        <v>311</v>
      </c>
      <c r="I105" s="2" t="s">
        <v>279</v>
      </c>
      <c r="J105" s="3"/>
      <c r="K105" s="2" t="s">
        <v>294</v>
      </c>
      <c r="L105" s="33"/>
      <c r="M105" s="2" t="s">
        <v>309</v>
      </c>
      <c r="N105" s="33"/>
      <c r="O105" s="2" t="s">
        <v>310</v>
      </c>
      <c r="P105" s="33"/>
      <c r="Q105" s="2" t="s">
        <v>311</v>
      </c>
      <c r="S105" s="2" t="s">
        <v>279</v>
      </c>
      <c r="T105" s="3"/>
      <c r="U105" s="2" t="s">
        <v>294</v>
      </c>
    </row>
    <row r="106" spans="1:21" ht="18.75" x14ac:dyDescent="0.2">
      <c r="A106" s="29" t="s">
        <v>735</v>
      </c>
      <c r="C106" s="26">
        <f>C97</f>
        <v>4000000</v>
      </c>
      <c r="D106" s="26">
        <f t="shared" ref="D106:U106" si="6">D97</f>
        <v>0</v>
      </c>
      <c r="E106" s="26">
        <f>E97</f>
        <v>537376140550</v>
      </c>
      <c r="F106" s="26">
        <f t="shared" si="6"/>
        <v>0</v>
      </c>
      <c r="G106" s="26">
        <f t="shared" si="6"/>
        <v>-2276797171</v>
      </c>
      <c r="H106" s="26">
        <f t="shared" si="6"/>
        <v>0</v>
      </c>
      <c r="I106" s="26">
        <f t="shared" si="6"/>
        <v>535103343379</v>
      </c>
      <c r="J106" s="26">
        <f t="shared" si="6"/>
        <v>0</v>
      </c>
      <c r="K106" s="48">
        <f>K97</f>
        <v>43.828850784800409</v>
      </c>
      <c r="L106" s="26">
        <f t="shared" si="6"/>
        <v>0</v>
      </c>
      <c r="M106" s="26">
        <f t="shared" si="6"/>
        <v>157994443550</v>
      </c>
      <c r="N106" s="26">
        <f t="shared" si="6"/>
        <v>0</v>
      </c>
      <c r="O106" s="26">
        <f t="shared" si="6"/>
        <v>476189932069</v>
      </c>
      <c r="P106" s="26">
        <f t="shared" si="6"/>
        <v>0</v>
      </c>
      <c r="Q106" s="26">
        <f>Q97</f>
        <v>28428788234</v>
      </c>
      <c r="R106" s="26">
        <f t="shared" si="6"/>
        <v>0</v>
      </c>
      <c r="S106" s="26">
        <f t="shared" si="6"/>
        <v>662613163853</v>
      </c>
      <c r="T106" s="26">
        <f t="shared" si="6"/>
        <v>0</v>
      </c>
      <c r="U106" s="48">
        <f t="shared" si="6"/>
        <v>54.272831306135672</v>
      </c>
    </row>
    <row r="107" spans="1:21" ht="18.75" x14ac:dyDescent="0.2">
      <c r="A107" s="29" t="s">
        <v>130</v>
      </c>
      <c r="C107" s="26">
        <v>0</v>
      </c>
      <c r="D107" s="54"/>
      <c r="E107" s="26">
        <f>VLOOKUP(A107,'درآمد ناشی از تغییر قیمت اوراق'!A:Q,9,0)</f>
        <v>3779745954</v>
      </c>
      <c r="F107" s="54"/>
      <c r="G107" s="26">
        <v>0</v>
      </c>
      <c r="H107" s="54"/>
      <c r="I107" s="26">
        <f t="shared" si="4"/>
        <v>3779745954</v>
      </c>
      <c r="J107" s="54"/>
      <c r="K107" s="48">
        <f>I107/درآمد!$F$13*100</f>
        <v>0.30958864950500792</v>
      </c>
      <c r="L107" s="54"/>
      <c r="M107" s="26">
        <v>0</v>
      </c>
      <c r="N107" s="54"/>
      <c r="O107" s="26">
        <v>4852059132</v>
      </c>
      <c r="P107" s="54"/>
      <c r="Q107" s="26">
        <v>0</v>
      </c>
      <c r="R107" s="54"/>
      <c r="S107" s="26">
        <f t="shared" si="5"/>
        <v>4852059132</v>
      </c>
      <c r="U107" s="23">
        <f>S107/درآمد!$F$13*100</f>
        <v>0.39741888800876823</v>
      </c>
    </row>
    <row r="108" spans="1:21" ht="18.75" x14ac:dyDescent="0.2">
      <c r="A108" s="29" t="s">
        <v>140</v>
      </c>
      <c r="C108" s="26">
        <v>0</v>
      </c>
      <c r="D108" s="54"/>
      <c r="E108" s="26">
        <f>VLOOKUP(A108,'درآمد ناشی از تغییر قیمت اوراق'!A:Q,9,0)</f>
        <v>-4725622504</v>
      </c>
      <c r="F108" s="54"/>
      <c r="G108" s="26">
        <v>0</v>
      </c>
      <c r="H108" s="54"/>
      <c r="I108" s="26">
        <f t="shared" si="4"/>
        <v>-4725622504</v>
      </c>
      <c r="J108" s="54"/>
      <c r="K108" s="48">
        <f>I108/درآمد!$F$13*100</f>
        <v>-0.38706280974666635</v>
      </c>
      <c r="L108" s="54"/>
      <c r="M108" s="26">
        <v>0</v>
      </c>
      <c r="N108" s="54"/>
      <c r="O108" s="26">
        <v>-7414408157</v>
      </c>
      <c r="P108" s="54"/>
      <c r="Q108" s="26">
        <v>0</v>
      </c>
      <c r="R108" s="54"/>
      <c r="S108" s="26">
        <f t="shared" si="5"/>
        <v>-7414408157</v>
      </c>
      <c r="U108" s="23">
        <f>S108/درآمد!$F$13*100</f>
        <v>-0.60729388592250988</v>
      </c>
    </row>
    <row r="109" spans="1:21" ht="18.75" x14ac:dyDescent="0.2">
      <c r="A109" s="29" t="s">
        <v>138</v>
      </c>
      <c r="C109" s="26">
        <v>0</v>
      </c>
      <c r="D109" s="54"/>
      <c r="E109" s="26">
        <f>VLOOKUP(A109,'درآمد ناشی از تغییر قیمت اوراق'!A:Q,9,0)</f>
        <v>-5098686</v>
      </c>
      <c r="F109" s="54"/>
      <c r="G109" s="26">
        <v>0</v>
      </c>
      <c r="H109" s="54"/>
      <c r="I109" s="26">
        <f t="shared" si="4"/>
        <v>-5098686</v>
      </c>
      <c r="J109" s="54"/>
      <c r="K109" s="48">
        <f>I109/درآمد!$F$13*100</f>
        <v>-4.1761941998234376E-4</v>
      </c>
      <c r="L109" s="54"/>
      <c r="M109" s="26">
        <v>0</v>
      </c>
      <c r="N109" s="54"/>
      <c r="O109" s="26">
        <v>-139904306</v>
      </c>
      <c r="P109" s="54"/>
      <c r="Q109" s="26">
        <v>-1931</v>
      </c>
      <c r="R109" s="54"/>
      <c r="S109" s="26">
        <f t="shared" si="5"/>
        <v>-139906237</v>
      </c>
      <c r="U109" s="23">
        <f>S109/درآمد!$F$13*100</f>
        <v>-1.1459337081721118E-2</v>
      </c>
    </row>
    <row r="110" spans="1:21" ht="18.75" x14ac:dyDescent="0.2">
      <c r="A110" s="29" t="s">
        <v>228</v>
      </c>
      <c r="C110" s="26">
        <v>0</v>
      </c>
      <c r="D110" s="54"/>
      <c r="E110" s="26">
        <f>VLOOKUP(A110,'درآمد ناشی از تغییر قیمت اوراق'!A:Q,9,0)</f>
        <v>60804919</v>
      </c>
      <c r="F110" s="54"/>
      <c r="G110" s="26">
        <v>0</v>
      </c>
      <c r="H110" s="54"/>
      <c r="I110" s="26">
        <f t="shared" si="4"/>
        <v>60804919</v>
      </c>
      <c r="J110" s="54"/>
      <c r="K110" s="48">
        <f>I110/درآمد!$F$13*100</f>
        <v>4.9803645497787851E-3</v>
      </c>
      <c r="L110" s="54"/>
      <c r="M110" s="26">
        <v>0</v>
      </c>
      <c r="N110" s="54"/>
      <c r="O110" s="26">
        <v>60804919</v>
      </c>
      <c r="P110" s="54"/>
      <c r="Q110" s="26">
        <v>0</v>
      </c>
      <c r="R110" s="54"/>
      <c r="S110" s="26">
        <f t="shared" si="5"/>
        <v>60804919</v>
      </c>
      <c r="U110" s="23">
        <f>S110/درآمد!$F$13*100</f>
        <v>4.9803645497787851E-3</v>
      </c>
    </row>
    <row r="111" spans="1:21" ht="18.75" x14ac:dyDescent="0.2">
      <c r="A111" s="29" t="s">
        <v>230</v>
      </c>
      <c r="C111" s="26">
        <v>0</v>
      </c>
      <c r="D111" s="54"/>
      <c r="E111" s="26">
        <f>VLOOKUP(A111,'درآمد ناشی از تغییر قیمت اوراق'!A:Q,9,0)</f>
        <v>-1617011786</v>
      </c>
      <c r="F111" s="54"/>
      <c r="G111" s="26">
        <v>0</v>
      </c>
      <c r="H111" s="54"/>
      <c r="I111" s="26">
        <f t="shared" si="4"/>
        <v>-1617011786</v>
      </c>
      <c r="J111" s="54"/>
      <c r="K111" s="48">
        <f>I111/درآمد!$F$13*100</f>
        <v>-0.13244501116050955</v>
      </c>
      <c r="L111" s="54"/>
      <c r="M111" s="26">
        <v>0</v>
      </c>
      <c r="N111" s="54"/>
      <c r="O111" s="26">
        <v>-1617011786</v>
      </c>
      <c r="P111" s="54"/>
      <c r="Q111" s="26">
        <v>0</v>
      </c>
      <c r="R111" s="54"/>
      <c r="S111" s="26">
        <f t="shared" si="5"/>
        <v>-1617011786</v>
      </c>
      <c r="U111" s="23">
        <f>S111/درآمد!$F$13*100</f>
        <v>-0.13244501116050955</v>
      </c>
    </row>
    <row r="112" spans="1:21" ht="18.75" x14ac:dyDescent="0.2">
      <c r="A112" s="29" t="s">
        <v>141</v>
      </c>
      <c r="C112" s="26">
        <v>0</v>
      </c>
      <c r="D112" s="54"/>
      <c r="E112" s="26">
        <f>VLOOKUP(A112,'درآمد ناشی از تغییر قیمت اوراق'!A:Q,9,0)</f>
        <v>1606852727</v>
      </c>
      <c r="F112" s="54"/>
      <c r="G112" s="26">
        <v>0</v>
      </c>
      <c r="H112" s="54"/>
      <c r="I112" s="26">
        <f t="shared" si="4"/>
        <v>1606852727</v>
      </c>
      <c r="J112" s="54"/>
      <c r="K112" s="48">
        <f>I112/درآمد!$F$13*100</f>
        <v>0.13161291043354845</v>
      </c>
      <c r="L112" s="54"/>
      <c r="M112" s="26">
        <v>0</v>
      </c>
      <c r="N112" s="54"/>
      <c r="O112" s="26">
        <v>1607474627</v>
      </c>
      <c r="P112" s="54"/>
      <c r="Q112" s="26">
        <v>0</v>
      </c>
      <c r="R112" s="54"/>
      <c r="S112" s="26">
        <f t="shared" si="5"/>
        <v>1607474627</v>
      </c>
      <c r="U112" s="23">
        <f>S112/درآمد!$F$13*100</f>
        <v>0.13166384856099678</v>
      </c>
    </row>
    <row r="113" spans="1:21" ht="18.75" x14ac:dyDescent="0.2">
      <c r="A113" s="29" t="s">
        <v>152</v>
      </c>
      <c r="C113" s="26">
        <v>0</v>
      </c>
      <c r="D113" s="54"/>
      <c r="E113" s="26">
        <f>VLOOKUP(A113,'درآمد ناشی از تغییر قیمت اوراق'!A:Q,9,0)</f>
        <v>733068187</v>
      </c>
      <c r="F113" s="54"/>
      <c r="G113" s="26">
        <v>0</v>
      </c>
      <c r="H113" s="54"/>
      <c r="I113" s="26">
        <f t="shared" si="4"/>
        <v>733068187</v>
      </c>
      <c r="J113" s="54"/>
      <c r="K113" s="48">
        <f>I113/درآمد!$F$13*100</f>
        <v>6.0043609483394017E-2</v>
      </c>
      <c r="L113" s="54"/>
      <c r="M113" s="26">
        <v>0</v>
      </c>
      <c r="N113" s="54"/>
      <c r="O113" s="26">
        <v>772828981</v>
      </c>
      <c r="P113" s="54"/>
      <c r="Q113" s="26">
        <v>0</v>
      </c>
      <c r="R113" s="54"/>
      <c r="S113" s="26">
        <f t="shared" si="5"/>
        <v>772828981</v>
      </c>
      <c r="U113" s="23">
        <f>S113/درآمد!$F$13*100</f>
        <v>6.3300307332274597E-2</v>
      </c>
    </row>
    <row r="114" spans="1:21" ht="18.75" x14ac:dyDescent="0.2">
      <c r="A114" s="29" t="s">
        <v>231</v>
      </c>
      <c r="C114" s="26">
        <v>0</v>
      </c>
      <c r="D114" s="54"/>
      <c r="E114" s="26">
        <f>VLOOKUP(A114,'درآمد ناشی از تغییر قیمت اوراق'!A:Q,9,0)</f>
        <v>-10326450</v>
      </c>
      <c r="F114" s="54"/>
      <c r="G114" s="26">
        <v>0</v>
      </c>
      <c r="H114" s="54"/>
      <c r="I114" s="26">
        <f t="shared" si="4"/>
        <v>-10326450</v>
      </c>
      <c r="J114" s="54"/>
      <c r="K114" s="48">
        <f>I114/درآمد!$F$13*100</f>
        <v>-8.458112657803744E-4</v>
      </c>
      <c r="L114" s="54"/>
      <c r="M114" s="26">
        <v>0</v>
      </c>
      <c r="N114" s="54"/>
      <c r="O114" s="26">
        <v>-10326450</v>
      </c>
      <c r="P114" s="54"/>
      <c r="Q114" s="26">
        <v>0</v>
      </c>
      <c r="R114" s="54"/>
      <c r="S114" s="26">
        <f t="shared" si="5"/>
        <v>-10326450</v>
      </c>
      <c r="U114" s="23">
        <f>S114/درآمد!$F$13*100</f>
        <v>-8.458112657803744E-4</v>
      </c>
    </row>
    <row r="115" spans="1:21" ht="18.75" x14ac:dyDescent="0.2">
      <c r="A115" s="29" t="s">
        <v>143</v>
      </c>
      <c r="C115" s="26">
        <v>0</v>
      </c>
      <c r="D115" s="54"/>
      <c r="E115" s="26">
        <f>VLOOKUP(A115,'درآمد ناشی از تغییر قیمت اوراق'!A:Q,9,0)</f>
        <v>0</v>
      </c>
      <c r="F115" s="54"/>
      <c r="G115" s="26">
        <v>0</v>
      </c>
      <c r="H115" s="54"/>
      <c r="I115" s="26">
        <f t="shared" si="4"/>
        <v>0</v>
      </c>
      <c r="J115" s="54"/>
      <c r="K115" s="48">
        <f>I115/درآمد!$F$13*100</f>
        <v>0</v>
      </c>
      <c r="L115" s="54"/>
      <c r="M115" s="26">
        <v>0</v>
      </c>
      <c r="N115" s="54"/>
      <c r="O115" s="26">
        <v>-12683604</v>
      </c>
      <c r="P115" s="54"/>
      <c r="Q115" s="26">
        <v>0</v>
      </c>
      <c r="R115" s="54"/>
      <c r="S115" s="26">
        <f t="shared" si="5"/>
        <v>-12683604</v>
      </c>
      <c r="U115" s="23">
        <f>S115/درآمد!$F$13*100</f>
        <v>-1.0388793006209315E-3</v>
      </c>
    </row>
    <row r="116" spans="1:21" ht="18.75" x14ac:dyDescent="0.2">
      <c r="A116" s="29" t="s">
        <v>146</v>
      </c>
      <c r="C116" s="26">
        <v>0</v>
      </c>
      <c r="D116" s="54"/>
      <c r="E116" s="26">
        <f>VLOOKUP(A116,'درآمد ناشی از تغییر قیمت اوراق'!A:Q,9,0)</f>
        <v>-4338882</v>
      </c>
      <c r="F116" s="54"/>
      <c r="G116" s="26">
        <v>0</v>
      </c>
      <c r="H116" s="54"/>
      <c r="I116" s="26">
        <f t="shared" si="4"/>
        <v>-4338882</v>
      </c>
      <c r="J116" s="54"/>
      <c r="K116" s="48">
        <f>I116/درآمد!$F$13*100</f>
        <v>-3.5538595320673441E-4</v>
      </c>
      <c r="L116" s="54"/>
      <c r="M116" s="26">
        <v>0</v>
      </c>
      <c r="N116" s="54"/>
      <c r="O116" s="26">
        <v>-267715154</v>
      </c>
      <c r="P116" s="54"/>
      <c r="Q116" s="26">
        <v>0</v>
      </c>
      <c r="R116" s="54"/>
      <c r="S116" s="26">
        <f t="shared" si="5"/>
        <v>-267715154</v>
      </c>
      <c r="U116" s="23">
        <f>S116/درآمد!$F$13*100</f>
        <v>-2.1927815781156917E-2</v>
      </c>
    </row>
    <row r="117" spans="1:21" ht="18.75" x14ac:dyDescent="0.2">
      <c r="A117" s="29" t="s">
        <v>145</v>
      </c>
      <c r="C117" s="26">
        <v>0</v>
      </c>
      <c r="D117" s="54"/>
      <c r="E117" s="26">
        <f>VLOOKUP(A117,'درآمد ناشی از تغییر قیمت اوراق'!A:Q,9,0)</f>
        <v>9721059959</v>
      </c>
      <c r="F117" s="54"/>
      <c r="G117" s="26">
        <v>0</v>
      </c>
      <c r="H117" s="54"/>
      <c r="I117" s="26">
        <f t="shared" si="4"/>
        <v>9721059959</v>
      </c>
      <c r="J117" s="54"/>
      <c r="K117" s="48">
        <f>I117/درآمد!$F$13*100</f>
        <v>0.79622542390160256</v>
      </c>
      <c r="L117" s="54"/>
      <c r="M117" s="26">
        <v>0</v>
      </c>
      <c r="N117" s="54"/>
      <c r="O117" s="26">
        <v>9649392752</v>
      </c>
      <c r="P117" s="54"/>
      <c r="Q117" s="26">
        <v>0</v>
      </c>
      <c r="R117" s="54"/>
      <c r="S117" s="26">
        <f t="shared" si="5"/>
        <v>9649392752</v>
      </c>
      <c r="U117" s="23">
        <f>S117/درآمد!$F$13*100</f>
        <v>0.79035535906154497</v>
      </c>
    </row>
    <row r="118" spans="1:21" ht="18.75" x14ac:dyDescent="0.2">
      <c r="A118" s="29" t="s">
        <v>150</v>
      </c>
      <c r="C118" s="26">
        <v>0</v>
      </c>
      <c r="D118" s="54"/>
      <c r="E118" s="26">
        <f>VLOOKUP(A118,'درآمد ناشی از تغییر قیمت اوراق'!A:Q,9,0)</f>
        <v>3410004785</v>
      </c>
      <c r="F118" s="54"/>
      <c r="G118" s="26">
        <v>0</v>
      </c>
      <c r="H118" s="54"/>
      <c r="I118" s="26">
        <f t="shared" si="4"/>
        <v>3410004785</v>
      </c>
      <c r="J118" s="54"/>
      <c r="K118" s="48">
        <f>I118/درآمد!$F$13*100</f>
        <v>0.27930416198383601</v>
      </c>
      <c r="L118" s="54"/>
      <c r="M118" s="26">
        <v>0</v>
      </c>
      <c r="N118" s="54"/>
      <c r="O118" s="26">
        <v>-3765139705</v>
      </c>
      <c r="P118" s="54"/>
      <c r="Q118" s="26">
        <v>0</v>
      </c>
      <c r="R118" s="54"/>
      <c r="S118" s="26">
        <f t="shared" si="5"/>
        <v>-3765139705</v>
      </c>
      <c r="U118" s="23">
        <f>S118/درآمد!$F$13*100</f>
        <v>-0.30839229161289655</v>
      </c>
    </row>
    <row r="119" spans="1:21" ht="18.75" x14ac:dyDescent="0.2">
      <c r="A119" s="29" t="s">
        <v>147</v>
      </c>
      <c r="C119" s="26">
        <v>0</v>
      </c>
      <c r="D119" s="54"/>
      <c r="E119" s="26">
        <f>VLOOKUP(A119,'درآمد ناشی از تغییر قیمت اوراق'!A:Q,9,0)</f>
        <v>2331263546</v>
      </c>
      <c r="F119" s="54"/>
      <c r="G119" s="26">
        <v>0</v>
      </c>
      <c r="H119" s="54"/>
      <c r="I119" s="26">
        <f t="shared" si="4"/>
        <v>2331263546</v>
      </c>
      <c r="J119" s="54"/>
      <c r="K119" s="48">
        <f>I119/درآمد!$F$13*100</f>
        <v>0.19094741859108444</v>
      </c>
      <c r="L119" s="54"/>
      <c r="M119" s="26">
        <v>0</v>
      </c>
      <c r="N119" s="54"/>
      <c r="O119" s="26">
        <v>-144834483</v>
      </c>
      <c r="P119" s="54"/>
      <c r="Q119" s="26">
        <v>0</v>
      </c>
      <c r="R119" s="54"/>
      <c r="S119" s="26">
        <f t="shared" si="5"/>
        <v>-144834483</v>
      </c>
      <c r="U119" s="23">
        <f>S119/درآمد!$F$13*100</f>
        <v>-1.1862996227636421E-2</v>
      </c>
    </row>
    <row r="120" spans="1:21" ht="18.75" x14ac:dyDescent="0.2">
      <c r="A120" s="29" t="s">
        <v>232</v>
      </c>
      <c r="C120" s="26">
        <v>0</v>
      </c>
      <c r="D120" s="54"/>
      <c r="E120" s="26">
        <f>VLOOKUP(A120,'درآمد ناشی از تغییر قیمت اوراق'!A:Q,9,0)</f>
        <v>113057165</v>
      </c>
      <c r="F120" s="54"/>
      <c r="G120" s="26">
        <v>0</v>
      </c>
      <c r="H120" s="54"/>
      <c r="I120" s="26">
        <f t="shared" si="4"/>
        <v>113057165</v>
      </c>
      <c r="J120" s="54"/>
      <c r="K120" s="48">
        <f>I120/درآمد!$F$13*100</f>
        <v>9.2602030546984349E-3</v>
      </c>
      <c r="L120" s="54"/>
      <c r="M120" s="26">
        <v>0</v>
      </c>
      <c r="N120" s="54"/>
      <c r="O120" s="26">
        <v>113057165</v>
      </c>
      <c r="P120" s="54"/>
      <c r="Q120" s="26">
        <v>0</v>
      </c>
      <c r="R120" s="54"/>
      <c r="S120" s="26">
        <f t="shared" si="5"/>
        <v>113057165</v>
      </c>
      <c r="U120" s="23">
        <f>S120/درآمد!$F$13*100</f>
        <v>9.2602030546984349E-3</v>
      </c>
    </row>
    <row r="121" spans="1:21" ht="18.75" x14ac:dyDescent="0.2">
      <c r="A121" s="29" t="s">
        <v>148</v>
      </c>
      <c r="C121" s="26">
        <v>0</v>
      </c>
      <c r="D121" s="54"/>
      <c r="E121" s="26">
        <f>VLOOKUP(A121,'درآمد ناشی از تغییر قیمت اوراق'!A:Q,9,0)</f>
        <v>49597227</v>
      </c>
      <c r="F121" s="54"/>
      <c r="G121" s="26">
        <v>0</v>
      </c>
      <c r="H121" s="54"/>
      <c r="I121" s="26">
        <f t="shared" si="4"/>
        <v>49597227</v>
      </c>
      <c r="J121" s="54"/>
      <c r="K121" s="48">
        <f>I121/درآمد!$F$13*100</f>
        <v>4.0623731629036656E-3</v>
      </c>
      <c r="L121" s="54"/>
      <c r="M121" s="26">
        <v>0</v>
      </c>
      <c r="N121" s="54"/>
      <c r="O121" s="26">
        <v>-150779885</v>
      </c>
      <c r="P121" s="54"/>
      <c r="Q121" s="26">
        <v>0</v>
      </c>
      <c r="R121" s="54"/>
      <c r="S121" s="26">
        <f t="shared" si="5"/>
        <v>-150779885</v>
      </c>
      <c r="U121" s="23">
        <f>S121/درآمد!$F$13*100</f>
        <v>-1.2349967838518492E-2</v>
      </c>
    </row>
    <row r="122" spans="1:21" ht="18.75" x14ac:dyDescent="0.2">
      <c r="A122" s="29" t="s">
        <v>233</v>
      </c>
      <c r="C122" s="26">
        <v>0</v>
      </c>
      <c r="D122" s="54"/>
      <c r="E122" s="26">
        <f>VLOOKUP(A122,'درآمد ناشی از تغییر قیمت اوراق'!A:Q,9,0)</f>
        <v>300553625</v>
      </c>
      <c r="F122" s="54"/>
      <c r="G122" s="26">
        <v>0</v>
      </c>
      <c r="H122" s="54"/>
      <c r="I122" s="26">
        <f t="shared" si="4"/>
        <v>300553625</v>
      </c>
      <c r="J122" s="54"/>
      <c r="K122" s="48">
        <f>I122/درآمد!$F$13*100</f>
        <v>2.4617525092953528E-2</v>
      </c>
      <c r="L122" s="54"/>
      <c r="M122" s="26">
        <v>0</v>
      </c>
      <c r="N122" s="54"/>
      <c r="O122" s="26">
        <v>300553625</v>
      </c>
      <c r="P122" s="54"/>
      <c r="Q122" s="26">
        <v>0</v>
      </c>
      <c r="R122" s="54"/>
      <c r="S122" s="26">
        <f t="shared" si="5"/>
        <v>300553625</v>
      </c>
      <c r="U122" s="23">
        <f>S122/درآمد!$F$13*100</f>
        <v>2.4617525092953528E-2</v>
      </c>
    </row>
    <row r="123" spans="1:21" ht="18.75" x14ac:dyDescent="0.2">
      <c r="A123" s="29" t="s">
        <v>149</v>
      </c>
      <c r="C123" s="26">
        <v>0</v>
      </c>
      <c r="D123" s="54"/>
      <c r="E123" s="26">
        <f>VLOOKUP(A123,'درآمد ناشی از تغییر قیمت اوراق'!A:Q,9,0)</f>
        <v>9766327695</v>
      </c>
      <c r="F123" s="54"/>
      <c r="G123" s="26">
        <v>0</v>
      </c>
      <c r="H123" s="54"/>
      <c r="I123" s="26">
        <f t="shared" si="4"/>
        <v>9766327695</v>
      </c>
      <c r="J123" s="54"/>
      <c r="K123" s="48">
        <f>I123/درآمد!$F$13*100</f>
        <v>0.79993318030241523</v>
      </c>
      <c r="L123" s="54"/>
      <c r="M123" s="26">
        <v>0</v>
      </c>
      <c r="N123" s="54"/>
      <c r="O123" s="26">
        <v>11344160763</v>
      </c>
      <c r="P123" s="54"/>
      <c r="Q123" s="26">
        <v>0</v>
      </c>
      <c r="R123" s="54"/>
      <c r="S123" s="26">
        <f t="shared" si="5"/>
        <v>11344160763</v>
      </c>
      <c r="U123" s="23">
        <f>S123/درآمد!$F$13*100</f>
        <v>0.92916916986661313</v>
      </c>
    </row>
    <row r="124" spans="1:21" ht="18.75" x14ac:dyDescent="0.2">
      <c r="A124" s="29" t="s">
        <v>237</v>
      </c>
      <c r="C124" s="26">
        <v>0</v>
      </c>
      <c r="D124" s="54"/>
      <c r="E124" s="26">
        <f>VLOOKUP(A124,'درآمد ناشی از تغییر قیمت اوراق'!A:Q,9,0)</f>
        <v>292100</v>
      </c>
      <c r="F124" s="54"/>
      <c r="G124" s="26">
        <v>0</v>
      </c>
      <c r="H124" s="54"/>
      <c r="I124" s="26">
        <f t="shared" si="4"/>
        <v>292100</v>
      </c>
      <c r="J124" s="54"/>
      <c r="K124" s="48">
        <f>I124/درآمد!$F$13*100</f>
        <v>2.3925111798773766E-5</v>
      </c>
      <c r="L124" s="54"/>
      <c r="M124" s="26">
        <v>0</v>
      </c>
      <c r="N124" s="54"/>
      <c r="O124" s="26">
        <v>292100</v>
      </c>
      <c r="P124" s="54"/>
      <c r="Q124" s="26">
        <v>0</v>
      </c>
      <c r="R124" s="54"/>
      <c r="S124" s="26">
        <f t="shared" si="5"/>
        <v>292100</v>
      </c>
      <c r="U124" s="23">
        <f>S124/درآمد!$F$13*100</f>
        <v>2.3925111798773766E-5</v>
      </c>
    </row>
    <row r="125" spans="1:21" ht="18.75" x14ac:dyDescent="0.2">
      <c r="A125" s="29" t="s">
        <v>155</v>
      </c>
      <c r="C125" s="26">
        <v>0</v>
      </c>
      <c r="D125" s="54"/>
      <c r="E125" s="26">
        <f>VLOOKUP(A125,'درآمد ناشی از تغییر قیمت اوراق'!A:Q,9,0)</f>
        <v>56002576</v>
      </c>
      <c r="F125" s="54"/>
      <c r="G125" s="26">
        <v>0</v>
      </c>
      <c r="H125" s="54"/>
      <c r="I125" s="26">
        <f t="shared" si="4"/>
        <v>56002576</v>
      </c>
      <c r="J125" s="54"/>
      <c r="K125" s="48">
        <f>I125/درآمد!$F$13*100</f>
        <v>4.5870177741161398E-3</v>
      </c>
      <c r="L125" s="54"/>
      <c r="M125" s="26">
        <v>0</v>
      </c>
      <c r="N125" s="54"/>
      <c r="O125" s="26">
        <v>-122470075</v>
      </c>
      <c r="P125" s="54"/>
      <c r="Q125" s="26">
        <v>0</v>
      </c>
      <c r="R125" s="54"/>
      <c r="S125" s="26">
        <f t="shared" si="5"/>
        <v>-122470075</v>
      </c>
      <c r="U125" s="23">
        <f>S125/درآمد!$F$13*100</f>
        <v>-1.0031188758573119E-2</v>
      </c>
    </row>
    <row r="126" spans="1:21" ht="18.75" x14ac:dyDescent="0.2">
      <c r="A126" s="29" t="s">
        <v>162</v>
      </c>
      <c r="C126" s="26">
        <v>0</v>
      </c>
      <c r="D126" s="54"/>
      <c r="E126" s="26">
        <f>VLOOKUP(A126,'درآمد ناشی از تغییر قیمت اوراق'!A:Q,9,0)</f>
        <v>3167184</v>
      </c>
      <c r="F126" s="54"/>
      <c r="G126" s="26">
        <v>0</v>
      </c>
      <c r="H126" s="54"/>
      <c r="I126" s="26">
        <f t="shared" si="4"/>
        <v>3167184</v>
      </c>
      <c r="J126" s="54"/>
      <c r="K126" s="48">
        <f>I126/درآمد!$F$13*100</f>
        <v>2.5941537585514376E-4</v>
      </c>
      <c r="L126" s="54"/>
      <c r="M126" s="26">
        <v>0</v>
      </c>
      <c r="N126" s="54"/>
      <c r="O126" s="26">
        <v>-13768601</v>
      </c>
      <c r="P126" s="54"/>
      <c r="Q126" s="26">
        <v>0</v>
      </c>
      <c r="R126" s="54"/>
      <c r="S126" s="26">
        <f t="shared" si="5"/>
        <v>-13768601</v>
      </c>
      <c r="U126" s="23">
        <f>S126/درآمد!$F$13*100</f>
        <v>-1.1277484362810966E-3</v>
      </c>
    </row>
    <row r="127" spans="1:21" ht="18.75" x14ac:dyDescent="0.2">
      <c r="A127" s="29" t="s">
        <v>239</v>
      </c>
      <c r="C127" s="26">
        <v>0</v>
      </c>
      <c r="D127" s="54"/>
      <c r="E127" s="26">
        <f>VLOOKUP(A127,'درآمد ناشی از تغییر قیمت اوراق'!A:Q,9,0)</f>
        <v>285500181</v>
      </c>
      <c r="F127" s="54"/>
      <c r="G127" s="26">
        <v>0</v>
      </c>
      <c r="H127" s="54"/>
      <c r="I127" s="26">
        <f t="shared" si="4"/>
        <v>285500181</v>
      </c>
      <c r="J127" s="54"/>
      <c r="K127" s="48">
        <f>I127/درآمد!$F$13*100</f>
        <v>2.3384538681941614E-2</v>
      </c>
      <c r="L127" s="54"/>
      <c r="M127" s="26">
        <v>0</v>
      </c>
      <c r="N127" s="54"/>
      <c r="O127" s="26">
        <v>285500181</v>
      </c>
      <c r="P127" s="54"/>
      <c r="Q127" s="26">
        <v>0</v>
      </c>
      <c r="R127" s="54"/>
      <c r="S127" s="26">
        <f t="shared" si="5"/>
        <v>285500181</v>
      </c>
      <c r="U127" s="23">
        <f>S127/درآمد!$F$13*100</f>
        <v>2.3384538681941614E-2</v>
      </c>
    </row>
    <row r="128" spans="1:21" ht="18.75" x14ac:dyDescent="0.2">
      <c r="A128" s="29" t="s">
        <v>161</v>
      </c>
      <c r="C128" s="26">
        <v>0</v>
      </c>
      <c r="D128" s="54"/>
      <c r="E128" s="26">
        <f>VLOOKUP(A128,'درآمد ناشی از تغییر قیمت اوراق'!A:Q,9,0)</f>
        <v>983526677</v>
      </c>
      <c r="F128" s="54"/>
      <c r="G128" s="26">
        <v>0</v>
      </c>
      <c r="H128" s="54"/>
      <c r="I128" s="26">
        <f t="shared" si="4"/>
        <v>983526677</v>
      </c>
      <c r="J128" s="54"/>
      <c r="K128" s="48">
        <f>I128/درآمد!$F$13*100</f>
        <v>8.0557979131466798E-2</v>
      </c>
      <c r="L128" s="54"/>
      <c r="M128" s="26">
        <v>0</v>
      </c>
      <c r="N128" s="54"/>
      <c r="O128" s="26">
        <v>-1330507252</v>
      </c>
      <c r="P128" s="54"/>
      <c r="Q128" s="26">
        <v>0</v>
      </c>
      <c r="R128" s="54"/>
      <c r="S128" s="26">
        <f t="shared" si="5"/>
        <v>-1330507252</v>
      </c>
      <c r="U128" s="23">
        <f>S128/درآمد!$F$13*100</f>
        <v>-0.10897820867230147</v>
      </c>
    </row>
    <row r="129" spans="1:21" ht="18.75" x14ac:dyDescent="0.2">
      <c r="A129" s="29" t="s">
        <v>166</v>
      </c>
      <c r="C129" s="26">
        <v>0</v>
      </c>
      <c r="D129" s="54"/>
      <c r="E129" s="26">
        <f>VLOOKUP(A129,'درآمد ناشی از تغییر قیمت اوراق'!A:Q,9,0)</f>
        <v>-6548751661</v>
      </c>
      <c r="F129" s="54"/>
      <c r="G129" s="26">
        <v>0</v>
      </c>
      <c r="H129" s="54"/>
      <c r="I129" s="26">
        <f t="shared" si="4"/>
        <v>-6548751661</v>
      </c>
      <c r="J129" s="54"/>
      <c r="K129" s="48">
        <f>I129/درآمد!$F$13*100</f>
        <v>-0.53639033081763232</v>
      </c>
      <c r="L129" s="54"/>
      <c r="M129" s="26">
        <v>0</v>
      </c>
      <c r="N129" s="54"/>
      <c r="O129" s="26">
        <v>-10324072844</v>
      </c>
      <c r="P129" s="54"/>
      <c r="Q129" s="26">
        <v>0</v>
      </c>
      <c r="R129" s="54"/>
      <c r="S129" s="26">
        <f t="shared" si="5"/>
        <v>-10324072844</v>
      </c>
      <c r="U129" s="23">
        <f>S129/درآمد!$F$13*100</f>
        <v>-0.84561655943644032</v>
      </c>
    </row>
    <row r="130" spans="1:21" ht="18.75" x14ac:dyDescent="0.2">
      <c r="A130" s="29" t="s">
        <v>167</v>
      </c>
      <c r="C130" s="26">
        <v>0</v>
      </c>
      <c r="D130" s="54"/>
      <c r="E130" s="26">
        <f>VLOOKUP(A130,'درآمد ناشی از تغییر قیمت اوراق'!A:Q,9,0)</f>
        <v>326451916</v>
      </c>
      <c r="F130" s="54"/>
      <c r="G130" s="26">
        <v>0</v>
      </c>
      <c r="H130" s="54"/>
      <c r="I130" s="26">
        <f t="shared" si="4"/>
        <v>326451916</v>
      </c>
      <c r="J130" s="54"/>
      <c r="K130" s="48">
        <f>I130/درآمد!$F$13*100</f>
        <v>2.6738783249653893E-2</v>
      </c>
      <c r="L130" s="54"/>
      <c r="M130" s="26">
        <v>0</v>
      </c>
      <c r="N130" s="54"/>
      <c r="O130" s="26">
        <v>-171925585</v>
      </c>
      <c r="P130" s="54"/>
      <c r="Q130" s="26">
        <v>0</v>
      </c>
      <c r="R130" s="54"/>
      <c r="S130" s="26">
        <f t="shared" si="5"/>
        <v>-171925585</v>
      </c>
      <c r="U130" s="23">
        <f>S130/درآمد!$F$13*100</f>
        <v>-1.4081954269752077E-2</v>
      </c>
    </row>
    <row r="131" spans="1:21" ht="18.75" x14ac:dyDescent="0.2">
      <c r="A131" s="29" t="s">
        <v>154</v>
      </c>
      <c r="C131" s="26">
        <v>0</v>
      </c>
      <c r="D131" s="54"/>
      <c r="E131" s="26">
        <f>VLOOKUP(A131,'درآمد ناشی از تغییر قیمت اوراق'!A:Q,9,0)</f>
        <v>494962516</v>
      </c>
      <c r="F131" s="54"/>
      <c r="G131" s="26">
        <v>0</v>
      </c>
      <c r="H131" s="54"/>
      <c r="I131" s="26">
        <f t="shared" si="4"/>
        <v>494962516</v>
      </c>
      <c r="J131" s="54"/>
      <c r="K131" s="48">
        <f>I131/درآمد!$F$13*100</f>
        <v>4.0541025441637617E-2</v>
      </c>
      <c r="L131" s="54"/>
      <c r="M131" s="26">
        <v>0</v>
      </c>
      <c r="N131" s="54"/>
      <c r="O131" s="26">
        <v>-7159675405</v>
      </c>
      <c r="P131" s="54"/>
      <c r="Q131" s="26">
        <v>0</v>
      </c>
      <c r="R131" s="54"/>
      <c r="S131" s="26">
        <f t="shared" si="5"/>
        <v>-7159675405</v>
      </c>
      <c r="U131" s="23">
        <f>S131/درآمد!$F$13*100</f>
        <v>-0.58642942316862667</v>
      </c>
    </row>
    <row r="132" spans="1:21" ht="18.75" x14ac:dyDescent="0.2">
      <c r="A132" s="29" t="s">
        <v>165</v>
      </c>
      <c r="C132" s="26">
        <v>0</v>
      </c>
      <c r="D132" s="54"/>
      <c r="E132" s="26">
        <f>VLOOKUP(A132,'درآمد ناشی از تغییر قیمت اوراق'!A:Q,9,0)</f>
        <v>58185013</v>
      </c>
      <c r="F132" s="54"/>
      <c r="G132" s="26">
        <v>0</v>
      </c>
      <c r="H132" s="54"/>
      <c r="I132" s="26">
        <f t="shared" si="4"/>
        <v>58185013</v>
      </c>
      <c r="J132" s="54"/>
      <c r="K132" s="48">
        <f>I132/درآمد!$F$13*100</f>
        <v>4.7657752175217557E-3</v>
      </c>
      <c r="L132" s="54"/>
      <c r="M132" s="26">
        <v>0</v>
      </c>
      <c r="N132" s="54"/>
      <c r="O132" s="26">
        <v>-223119351</v>
      </c>
      <c r="P132" s="54"/>
      <c r="Q132" s="26">
        <v>0</v>
      </c>
      <c r="R132" s="54"/>
      <c r="S132" s="26">
        <f t="shared" si="5"/>
        <v>-223119351</v>
      </c>
      <c r="U132" s="23">
        <f>S132/درآمد!$F$13*100</f>
        <v>-1.8275095573929631E-2</v>
      </c>
    </row>
    <row r="133" spans="1:21" ht="18.75" x14ac:dyDescent="0.2">
      <c r="A133" s="29" t="s">
        <v>153</v>
      </c>
      <c r="C133" s="26">
        <v>0</v>
      </c>
      <c r="D133" s="54"/>
      <c r="E133" s="26">
        <f>VLOOKUP(A133,'درآمد ناشی از تغییر قیمت اوراق'!A:Q,9,0)</f>
        <v>-299922</v>
      </c>
      <c r="F133" s="54"/>
      <c r="G133" s="26">
        <v>0</v>
      </c>
      <c r="H133" s="54"/>
      <c r="I133" s="26">
        <f t="shared" si="4"/>
        <v>-299922</v>
      </c>
      <c r="J133" s="54"/>
      <c r="K133" s="48">
        <f>I133/درآمد!$F$13*100</f>
        <v>-2.4565790417363318E-5</v>
      </c>
      <c r="L133" s="54"/>
      <c r="M133" s="26">
        <v>0</v>
      </c>
      <c r="N133" s="54"/>
      <c r="O133" s="26">
        <v>-26292146</v>
      </c>
      <c r="P133" s="54"/>
      <c r="Q133" s="26">
        <v>0</v>
      </c>
      <c r="R133" s="54"/>
      <c r="S133" s="26">
        <f t="shared" si="5"/>
        <v>-26292146</v>
      </c>
      <c r="U133" s="23">
        <f>S133/درآمد!$F$13*100</f>
        <v>-2.1535177421420147E-3</v>
      </c>
    </row>
    <row r="134" spans="1:21" ht="18.75" x14ac:dyDescent="0.2">
      <c r="A134" s="29" t="s">
        <v>159</v>
      </c>
      <c r="C134" s="26">
        <v>0</v>
      </c>
      <c r="D134" s="54"/>
      <c r="E134" s="26">
        <f>VLOOKUP(A134,'درآمد ناشی از تغییر قیمت اوراق'!A:Q,9,0)</f>
        <v>169806264</v>
      </c>
      <c r="F134" s="54"/>
      <c r="G134" s="26">
        <v>0</v>
      </c>
      <c r="H134" s="54"/>
      <c r="I134" s="26">
        <f t="shared" si="4"/>
        <v>169806264</v>
      </c>
      <c r="J134" s="54"/>
      <c r="K134" s="48">
        <f>I134/درآمد!$F$13*100</f>
        <v>1.390836648521771E-2</v>
      </c>
      <c r="L134" s="54"/>
      <c r="M134" s="26">
        <v>0</v>
      </c>
      <c r="N134" s="54"/>
      <c r="O134" s="26">
        <v>170291516</v>
      </c>
      <c r="P134" s="54"/>
      <c r="Q134" s="26">
        <v>0</v>
      </c>
      <c r="R134" s="54"/>
      <c r="S134" s="26">
        <f t="shared" si="5"/>
        <v>170291516</v>
      </c>
      <c r="U134" s="23">
        <f>S134/درآمد!$F$13*100</f>
        <v>1.3948112148862279E-2</v>
      </c>
    </row>
    <row r="135" spans="1:21" ht="18.75" x14ac:dyDescent="0.2">
      <c r="A135" s="29" t="s">
        <v>240</v>
      </c>
      <c r="C135" s="26">
        <v>0</v>
      </c>
      <c r="D135" s="54"/>
      <c r="E135" s="26">
        <f>VLOOKUP(A135,'درآمد ناشی از تغییر قیمت اوراق'!A:Q,9,0)</f>
        <v>30212946</v>
      </c>
      <c r="F135" s="54"/>
      <c r="G135" s="26">
        <v>0</v>
      </c>
      <c r="H135" s="54"/>
      <c r="I135" s="26">
        <f t="shared" si="4"/>
        <v>30212946</v>
      </c>
      <c r="J135" s="54"/>
      <c r="K135" s="48">
        <f>I135/درآمد!$F$13*100</f>
        <v>2.4746597426234668E-3</v>
      </c>
      <c r="L135" s="54"/>
      <c r="M135" s="26">
        <v>0</v>
      </c>
      <c r="N135" s="54"/>
      <c r="O135" s="26">
        <v>30212946</v>
      </c>
      <c r="P135" s="54"/>
      <c r="Q135" s="26">
        <v>0</v>
      </c>
      <c r="R135" s="54"/>
      <c r="S135" s="26">
        <f t="shared" si="5"/>
        <v>30212946</v>
      </c>
      <c r="U135" s="23">
        <f>S135/درآمد!$F$13*100</f>
        <v>2.4746597426234668E-3</v>
      </c>
    </row>
    <row r="136" spans="1:21" ht="18.75" x14ac:dyDescent="0.2">
      <c r="A136" s="29" t="s">
        <v>238</v>
      </c>
      <c r="C136" s="26">
        <v>0</v>
      </c>
      <c r="D136" s="54"/>
      <c r="E136" s="26">
        <f>VLOOKUP(A136,'درآمد ناشی از تغییر قیمت اوراق'!A:Q,9,0)</f>
        <v>25645952</v>
      </c>
      <c r="F136" s="54"/>
      <c r="G136" s="26">
        <v>0</v>
      </c>
      <c r="H136" s="54"/>
      <c r="I136" s="26">
        <f t="shared" si="4"/>
        <v>25645952</v>
      </c>
      <c r="J136" s="54"/>
      <c r="K136" s="48">
        <f>I136/درآمد!$F$13*100</f>
        <v>2.1005897596233676E-3</v>
      </c>
      <c r="L136" s="54"/>
      <c r="M136" s="26">
        <v>0</v>
      </c>
      <c r="N136" s="54"/>
      <c r="O136" s="26">
        <v>25645952</v>
      </c>
      <c r="P136" s="54"/>
      <c r="Q136" s="26">
        <v>0</v>
      </c>
      <c r="R136" s="54"/>
      <c r="S136" s="26">
        <f t="shared" si="5"/>
        <v>25645952</v>
      </c>
      <c r="U136" s="23">
        <f>S136/درآمد!$F$13*100</f>
        <v>2.1005897596233676E-3</v>
      </c>
    </row>
    <row r="137" spans="1:21" ht="18.75" x14ac:dyDescent="0.2">
      <c r="A137" s="29" t="s">
        <v>198</v>
      </c>
      <c r="C137" s="26">
        <v>0</v>
      </c>
      <c r="D137" s="54"/>
      <c r="E137" s="26">
        <f>VLOOKUP(A137,'درآمد ناشی از تغییر قیمت اوراق'!A:Q,9,0)</f>
        <v>2871682351</v>
      </c>
      <c r="F137" s="54"/>
      <c r="G137" s="26">
        <v>0</v>
      </c>
      <c r="H137" s="54"/>
      <c r="I137" s="26">
        <f t="shared" si="4"/>
        <v>2871682351</v>
      </c>
      <c r="J137" s="54"/>
      <c r="K137" s="48">
        <f>I137/درآمد!$F$13*100</f>
        <v>0.23521164429387365</v>
      </c>
      <c r="L137" s="54"/>
      <c r="M137" s="26">
        <v>0</v>
      </c>
      <c r="N137" s="54"/>
      <c r="O137" s="26">
        <v>80711798</v>
      </c>
      <c r="P137" s="54"/>
      <c r="Q137" s="26">
        <v>0</v>
      </c>
      <c r="R137" s="54"/>
      <c r="S137" s="26">
        <f t="shared" si="5"/>
        <v>80711798</v>
      </c>
      <c r="U137" s="23">
        <f>S137/درآمد!$F$13*100</f>
        <v>6.6108825423828992E-3</v>
      </c>
    </row>
    <row r="138" spans="1:21" ht="18.75" x14ac:dyDescent="0.2">
      <c r="A138" s="29" t="s">
        <v>199</v>
      </c>
      <c r="C138" s="26">
        <v>0</v>
      </c>
      <c r="D138" s="54"/>
      <c r="E138" s="26">
        <f>VLOOKUP(A138,'درآمد ناشی از تغییر قیمت اوراق'!A:Q,9,0)</f>
        <v>592295497</v>
      </c>
      <c r="F138" s="54"/>
      <c r="G138" s="26">
        <v>0</v>
      </c>
      <c r="H138" s="54"/>
      <c r="I138" s="26">
        <f t="shared" si="4"/>
        <v>592295497</v>
      </c>
      <c r="J138" s="54"/>
      <c r="K138" s="48">
        <f>I138/درآمد!$F$13*100</f>
        <v>4.8513303607104659E-2</v>
      </c>
      <c r="L138" s="54"/>
      <c r="M138" s="26">
        <v>0</v>
      </c>
      <c r="N138" s="54"/>
      <c r="O138" s="26">
        <v>438217524</v>
      </c>
      <c r="P138" s="54"/>
      <c r="Q138" s="26">
        <v>0</v>
      </c>
      <c r="R138" s="54"/>
      <c r="S138" s="26">
        <f t="shared" si="5"/>
        <v>438217524</v>
      </c>
      <c r="U138" s="23">
        <f>S138/درآمد!$F$13*100</f>
        <v>3.589319840425137E-2</v>
      </c>
    </row>
    <row r="139" spans="1:21" ht="18.75" x14ac:dyDescent="0.2">
      <c r="A139" s="29" t="s">
        <v>245</v>
      </c>
      <c r="C139" s="26">
        <v>0</v>
      </c>
      <c r="D139" s="54"/>
      <c r="E139" s="26">
        <f>VLOOKUP(A139,'درآمد ناشی از تغییر قیمت اوراق'!A:Q,9,0)</f>
        <v>-136408234</v>
      </c>
      <c r="F139" s="54"/>
      <c r="G139" s="26">
        <v>0</v>
      </c>
      <c r="H139" s="54"/>
      <c r="I139" s="26">
        <f t="shared" si="4"/>
        <v>-136408234</v>
      </c>
      <c r="J139" s="54"/>
      <c r="K139" s="48">
        <f>I139/درآمد!$F$13*100</f>
        <v>-1.1172825226714457E-2</v>
      </c>
      <c r="L139" s="54"/>
      <c r="M139" s="26">
        <v>0</v>
      </c>
      <c r="N139" s="54"/>
      <c r="O139" s="26">
        <v>-136408234</v>
      </c>
      <c r="P139" s="54"/>
      <c r="Q139" s="26">
        <v>0</v>
      </c>
      <c r="R139" s="54"/>
      <c r="S139" s="26">
        <f t="shared" si="5"/>
        <v>-136408234</v>
      </c>
      <c r="U139" s="23">
        <f>S139/درآمد!$F$13*100</f>
        <v>-1.1172825226714457E-2</v>
      </c>
    </row>
    <row r="140" spans="1:21" ht="18.75" x14ac:dyDescent="0.2">
      <c r="A140" s="29" t="s">
        <v>244</v>
      </c>
      <c r="C140" s="26">
        <v>0</v>
      </c>
      <c r="D140" s="54"/>
      <c r="E140" s="26">
        <f>VLOOKUP(A140,'درآمد ناشی از تغییر قیمت اوراق'!A:Q,9,0)</f>
        <v>113421580</v>
      </c>
      <c r="F140" s="54"/>
      <c r="G140" s="26">
        <v>0</v>
      </c>
      <c r="H140" s="54"/>
      <c r="I140" s="26">
        <f t="shared" si="4"/>
        <v>113421580</v>
      </c>
      <c r="J140" s="54"/>
      <c r="K140" s="48">
        <f>I140/درآمد!$F$13*100</f>
        <v>9.2900512902894979E-3</v>
      </c>
      <c r="L140" s="54"/>
      <c r="M140" s="26">
        <v>0</v>
      </c>
      <c r="N140" s="54"/>
      <c r="O140" s="26">
        <v>113421580</v>
      </c>
      <c r="P140" s="54"/>
      <c r="Q140" s="26">
        <v>0</v>
      </c>
      <c r="R140" s="54"/>
      <c r="S140" s="26">
        <f t="shared" si="5"/>
        <v>113421580</v>
      </c>
      <c r="U140" s="23">
        <f>S140/درآمد!$F$13*100</f>
        <v>9.2900512902894979E-3</v>
      </c>
    </row>
    <row r="141" spans="1:21" ht="18.75" x14ac:dyDescent="0.2">
      <c r="A141" s="29" t="s">
        <v>182</v>
      </c>
      <c r="C141" s="26">
        <v>0</v>
      </c>
      <c r="D141" s="54"/>
      <c r="E141" s="26">
        <f>VLOOKUP(A141,'درآمد ناشی از تغییر قیمت اوراق'!A:Q,9,0)</f>
        <v>32305680</v>
      </c>
      <c r="F141" s="54"/>
      <c r="G141" s="26">
        <v>0</v>
      </c>
      <c r="H141" s="54"/>
      <c r="I141" s="26">
        <f t="shared" si="4"/>
        <v>32305680</v>
      </c>
      <c r="J141" s="54"/>
      <c r="K141" s="48">
        <f>I141/درآمد!$F$13*100</f>
        <v>2.6460698587312897E-3</v>
      </c>
      <c r="L141" s="54"/>
      <c r="M141" s="26">
        <v>0</v>
      </c>
      <c r="N141" s="54"/>
      <c r="O141" s="26">
        <v>36596701</v>
      </c>
      <c r="P141" s="54"/>
      <c r="Q141" s="26">
        <v>19765509</v>
      </c>
      <c r="R141" s="54"/>
      <c r="S141" s="26">
        <f t="shared" si="5"/>
        <v>56362210</v>
      </c>
      <c r="U141" s="23">
        <f>S141/درآمد!$F$13*100</f>
        <v>4.6164744110782771E-3</v>
      </c>
    </row>
    <row r="142" spans="1:21" ht="18.75" x14ac:dyDescent="0.2">
      <c r="A142" s="29" t="s">
        <v>180</v>
      </c>
      <c r="C142" s="26">
        <v>0</v>
      </c>
      <c r="D142" s="54"/>
      <c r="E142" s="26">
        <f>VLOOKUP(A142,'درآمد ناشی از تغییر قیمت اوراق'!A:Q,9,0)</f>
        <v>495829291</v>
      </c>
      <c r="F142" s="54"/>
      <c r="G142" s="26">
        <v>0</v>
      </c>
      <c r="H142" s="54"/>
      <c r="I142" s="26">
        <f t="shared" si="4"/>
        <v>495829291</v>
      </c>
      <c r="J142" s="54"/>
      <c r="K142" s="48">
        <f>I142/درآمد!$F$13*100</f>
        <v>4.0612020610344857E-2</v>
      </c>
      <c r="L142" s="54"/>
      <c r="M142" s="26">
        <v>0</v>
      </c>
      <c r="N142" s="54"/>
      <c r="O142" s="26">
        <v>937574100</v>
      </c>
      <c r="P142" s="54"/>
      <c r="Q142" s="26">
        <v>484260</v>
      </c>
      <c r="R142" s="54"/>
      <c r="S142" s="26">
        <f t="shared" si="5"/>
        <v>938058360</v>
      </c>
      <c r="U142" s="23">
        <f>S142/درآمد!$F$13*100</f>
        <v>7.6833793689744509E-2</v>
      </c>
    </row>
    <row r="143" spans="1:21" ht="21" customHeight="1" x14ac:dyDescent="0.2">
      <c r="A143" s="29" t="s">
        <v>188</v>
      </c>
      <c r="C143" s="26">
        <v>0</v>
      </c>
      <c r="D143" s="54"/>
      <c r="E143" s="26">
        <f>VLOOKUP(A143,'درآمد ناشی از تغییر قیمت اوراق'!A:Q,9,0)</f>
        <v>1746125792</v>
      </c>
      <c r="F143" s="54"/>
      <c r="G143" s="26">
        <v>0</v>
      </c>
      <c r="H143" s="54"/>
      <c r="I143" s="26">
        <f t="shared" si="4"/>
        <v>1746125792</v>
      </c>
      <c r="J143" s="54"/>
      <c r="K143" s="48">
        <f>I143/درآمد!$F$13*100</f>
        <v>0.14302038612914203</v>
      </c>
      <c r="L143" s="54"/>
      <c r="M143" s="26">
        <v>0</v>
      </c>
      <c r="N143" s="54"/>
      <c r="O143" s="26">
        <v>1427877128</v>
      </c>
      <c r="P143" s="54"/>
      <c r="Q143" s="26">
        <v>0</v>
      </c>
      <c r="R143" s="54"/>
      <c r="S143" s="26">
        <f t="shared" si="5"/>
        <v>1427877128</v>
      </c>
      <c r="U143" s="23">
        <f>S143/درآمد!$F$13*100</f>
        <v>0.11695350880627181</v>
      </c>
    </row>
    <row r="144" spans="1:21" ht="18.75" x14ac:dyDescent="0.2">
      <c r="A144" s="29" t="s">
        <v>181</v>
      </c>
      <c r="C144" s="26">
        <v>0</v>
      </c>
      <c r="D144" s="54"/>
      <c r="E144" s="26">
        <f>VLOOKUP(A144,'درآمد ناشی از تغییر قیمت اوراق'!A:Q,9,0)</f>
        <v>399897000</v>
      </c>
      <c r="F144" s="54"/>
      <c r="G144" s="26">
        <v>0</v>
      </c>
      <c r="H144" s="54"/>
      <c r="I144" s="26">
        <f t="shared" si="4"/>
        <v>399897000</v>
      </c>
      <c r="J144" s="54"/>
      <c r="K144" s="48">
        <f>I144/درآمد!$F$13*100</f>
        <v>3.2754469130415041E-2</v>
      </c>
      <c r="L144" s="54"/>
      <c r="M144" s="26">
        <v>0</v>
      </c>
      <c r="N144" s="54"/>
      <c r="O144" s="26">
        <v>-484845500</v>
      </c>
      <c r="P144" s="54"/>
      <c r="Q144" s="26">
        <v>0</v>
      </c>
      <c r="R144" s="54"/>
      <c r="S144" s="26">
        <f t="shared" si="5"/>
        <v>-484845500</v>
      </c>
      <c r="U144" s="23">
        <f>S144/درآمد!$F$13*100</f>
        <v>-3.971236834177462E-2</v>
      </c>
    </row>
    <row r="145" spans="1:21" ht="18.75" x14ac:dyDescent="0.2">
      <c r="A145" s="29" t="s">
        <v>192</v>
      </c>
      <c r="C145" s="26">
        <v>0</v>
      </c>
      <c r="D145" s="54"/>
      <c r="E145" s="26">
        <f>VLOOKUP(A145,'درآمد ناشی از تغییر قیمت اوراق'!A:Q,9,0)</f>
        <v>-1664044398</v>
      </c>
      <c r="F145" s="54"/>
      <c r="G145" s="26">
        <v>0</v>
      </c>
      <c r="H145" s="54"/>
      <c r="I145" s="26">
        <f t="shared" si="4"/>
        <v>-1664044398</v>
      </c>
      <c r="J145" s="54"/>
      <c r="K145" s="48">
        <f>I145/درآمد!$F$13*100</f>
        <v>-0.13629732372568706</v>
      </c>
      <c r="L145" s="54"/>
      <c r="M145" s="26">
        <v>0</v>
      </c>
      <c r="N145" s="54"/>
      <c r="O145" s="26">
        <v>-23966294565</v>
      </c>
      <c r="P145" s="54"/>
      <c r="Q145" s="26">
        <v>-1298681153</v>
      </c>
      <c r="R145" s="54"/>
      <c r="S145" s="26">
        <f t="shared" si="5"/>
        <v>-25264975718</v>
      </c>
      <c r="U145" s="23">
        <f>S145/درآمد!$F$13*100</f>
        <v>-2.0693850347362357</v>
      </c>
    </row>
    <row r="146" spans="1:21" ht="18.75" x14ac:dyDescent="0.2">
      <c r="A146" s="29" t="s">
        <v>193</v>
      </c>
      <c r="C146" s="26">
        <v>0</v>
      </c>
      <c r="D146" s="54"/>
      <c r="E146" s="26">
        <f>VLOOKUP(A146,'درآمد ناشی از تغییر قیمت اوراق'!A:Q,9,0)</f>
        <v>8594456111</v>
      </c>
      <c r="F146" s="54"/>
      <c r="G146" s="26">
        <v>0</v>
      </c>
      <c r="H146" s="54"/>
      <c r="I146" s="26">
        <f t="shared" si="4"/>
        <v>8594456111</v>
      </c>
      <c r="J146" s="54"/>
      <c r="K146" s="48">
        <f>I146/درآمد!$F$13*100</f>
        <v>0.70394838516031977</v>
      </c>
      <c r="L146" s="54"/>
      <c r="M146" s="26">
        <v>0</v>
      </c>
      <c r="N146" s="54"/>
      <c r="O146" s="26">
        <v>8154252368</v>
      </c>
      <c r="P146" s="54"/>
      <c r="Q146" s="26">
        <v>0</v>
      </c>
      <c r="R146" s="54"/>
      <c r="S146" s="26">
        <f t="shared" si="5"/>
        <v>8154252368</v>
      </c>
      <c r="U146" s="23">
        <f>S146/درآمد!$F$13*100</f>
        <v>0.66789250099217978</v>
      </c>
    </row>
    <row r="147" spans="1:21" ht="18.75" x14ac:dyDescent="0.2">
      <c r="A147" s="29" t="s">
        <v>197</v>
      </c>
      <c r="C147" s="26">
        <v>0</v>
      </c>
      <c r="D147" s="54"/>
      <c r="E147" s="26">
        <f>VLOOKUP(A147,'درآمد ناشی از تغییر قیمت اوراق'!A:Q,9,0)</f>
        <v>133644577</v>
      </c>
      <c r="F147" s="54"/>
      <c r="G147" s="26">
        <v>0</v>
      </c>
      <c r="H147" s="54"/>
      <c r="I147" s="26">
        <f t="shared" si="4"/>
        <v>133644577</v>
      </c>
      <c r="J147" s="54"/>
      <c r="K147" s="48">
        <f>I147/درآمد!$F$13*100</f>
        <v>1.0946461643357854E-2</v>
      </c>
      <c r="L147" s="54"/>
      <c r="M147" s="26">
        <v>0</v>
      </c>
      <c r="N147" s="54"/>
      <c r="O147" s="26">
        <v>-366473157</v>
      </c>
      <c r="P147" s="54"/>
      <c r="Q147" s="26">
        <v>0</v>
      </c>
      <c r="R147" s="54"/>
      <c r="S147" s="26">
        <f t="shared" si="5"/>
        <v>-366473157</v>
      </c>
      <c r="U147" s="23">
        <f>S147/درآمد!$F$13*100</f>
        <v>-3.0016813599707533E-2</v>
      </c>
    </row>
    <row r="148" spans="1:21" ht="18.75" x14ac:dyDescent="0.2">
      <c r="A148" s="29" t="s">
        <v>185</v>
      </c>
      <c r="C148" s="26">
        <v>0</v>
      </c>
      <c r="D148" s="54"/>
      <c r="E148" s="26">
        <f>VLOOKUP(A148,'درآمد ناشی از تغییر قیمت اوراق'!A:Q,9,0)</f>
        <v>1610660149</v>
      </c>
      <c r="F148" s="54"/>
      <c r="G148" s="26">
        <v>0</v>
      </c>
      <c r="H148" s="54"/>
      <c r="I148" s="26">
        <f t="shared" si="4"/>
        <v>1610660149</v>
      </c>
      <c r="J148" s="54"/>
      <c r="K148" s="48">
        <f>I148/درآمد!$F$13*100</f>
        <v>0.13192476595225816</v>
      </c>
      <c r="L148" s="54"/>
      <c r="M148" s="26">
        <v>0</v>
      </c>
      <c r="N148" s="54"/>
      <c r="O148" s="26">
        <v>-9240808535</v>
      </c>
      <c r="P148" s="54"/>
      <c r="Q148" s="26">
        <v>0</v>
      </c>
      <c r="R148" s="54"/>
      <c r="S148" s="26">
        <f t="shared" si="5"/>
        <v>-9240808535</v>
      </c>
      <c r="U148" s="23">
        <f>S148/درآمد!$F$13*100</f>
        <v>-0.75688934375535033</v>
      </c>
    </row>
    <row r="149" spans="1:21" ht="19.5" thickBot="1" x14ac:dyDescent="0.25">
      <c r="A149" s="29" t="s">
        <v>734</v>
      </c>
      <c r="C149" s="49">
        <f>SUM(C106:C148)</f>
        <v>4000000</v>
      </c>
      <c r="D149" s="54"/>
      <c r="E149" s="49">
        <f>SUM(E106:E148)</f>
        <v>573560645169</v>
      </c>
      <c r="F149" s="54"/>
      <c r="G149" s="49">
        <f>SUM(G106:G148)</f>
        <v>-2276797171</v>
      </c>
      <c r="H149" s="54"/>
      <c r="I149" s="49">
        <f>SUM(I106:I148)</f>
        <v>571287847998</v>
      </c>
      <c r="J149" s="54"/>
      <c r="K149" s="81">
        <f>SUM(K106:K148)</f>
        <v>46.792624555402341</v>
      </c>
      <c r="L149" s="54"/>
      <c r="M149" s="49">
        <f>SUM(M106:M148)</f>
        <v>157994443550</v>
      </c>
      <c r="N149" s="54"/>
      <c r="O149" s="49">
        <f>SUM(O106:O148)</f>
        <v>449501393147</v>
      </c>
      <c r="P149" s="54"/>
      <c r="Q149" s="49">
        <f>SUM(Q106:Q148)</f>
        <v>27150354919</v>
      </c>
      <c r="R149" s="54"/>
      <c r="S149" s="49">
        <f>SUM(S106:S148)</f>
        <v>634646191616</v>
      </c>
      <c r="U149" s="41">
        <f>SUM(U106:U148)</f>
        <v>51.982133129335168</v>
      </c>
    </row>
    <row r="150" spans="1:21" ht="26.25" thickTop="1" x14ac:dyDescent="0.2">
      <c r="A150" s="95" t="s">
        <v>0</v>
      </c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</row>
    <row r="151" spans="1:21" ht="25.5" x14ac:dyDescent="0.2">
      <c r="A151" s="95" t="s">
        <v>289</v>
      </c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</row>
    <row r="152" spans="1:21" ht="25.5" x14ac:dyDescent="0.2">
      <c r="A152" s="95" t="s">
        <v>2</v>
      </c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</row>
    <row r="154" spans="1:21" ht="24" x14ac:dyDescent="0.2">
      <c r="A154" s="96" t="s">
        <v>406</v>
      </c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</row>
    <row r="155" spans="1:21" ht="21" x14ac:dyDescent="0.2">
      <c r="C155" s="116" t="s">
        <v>306</v>
      </c>
      <c r="D155" s="116"/>
      <c r="E155" s="116"/>
      <c r="F155" s="116"/>
      <c r="G155" s="116"/>
      <c r="H155" s="116"/>
      <c r="I155" s="116"/>
      <c r="J155" s="116"/>
      <c r="K155" s="116"/>
      <c r="M155" s="116" t="s">
        <v>307</v>
      </c>
      <c r="N155" s="116"/>
      <c r="O155" s="116"/>
      <c r="P155" s="116"/>
      <c r="Q155" s="116"/>
      <c r="R155" s="116"/>
      <c r="S155" s="116"/>
      <c r="T155" s="116"/>
      <c r="U155" s="116"/>
    </row>
    <row r="156" spans="1:21" ht="21" x14ac:dyDescent="0.2">
      <c r="C156" s="45"/>
      <c r="D156" s="45"/>
      <c r="E156" s="45"/>
      <c r="F156" s="45"/>
      <c r="G156" s="45"/>
      <c r="H156" s="3"/>
      <c r="I156" s="70" t="s">
        <v>74</v>
      </c>
      <c r="J156" s="70"/>
      <c r="K156" s="70"/>
      <c r="M156" s="45"/>
      <c r="N156" s="45"/>
      <c r="O156" s="45"/>
      <c r="P156" s="45"/>
      <c r="Q156" s="45"/>
      <c r="R156" s="3"/>
      <c r="S156" s="70" t="s">
        <v>74</v>
      </c>
      <c r="T156" s="70"/>
      <c r="U156" s="70"/>
    </row>
    <row r="157" spans="1:21" ht="21" x14ac:dyDescent="0.2">
      <c r="A157" s="12" t="s">
        <v>308</v>
      </c>
      <c r="C157" s="80" t="s">
        <v>309</v>
      </c>
      <c r="E157" s="2" t="s">
        <v>310</v>
      </c>
      <c r="G157" s="2" t="s">
        <v>311</v>
      </c>
      <c r="I157" s="2" t="s">
        <v>279</v>
      </c>
      <c r="J157" s="3"/>
      <c r="K157" s="2" t="s">
        <v>294</v>
      </c>
      <c r="L157" s="33"/>
      <c r="M157" s="2" t="s">
        <v>309</v>
      </c>
      <c r="N157" s="33"/>
      <c r="O157" s="2" t="s">
        <v>310</v>
      </c>
      <c r="P157" s="33"/>
      <c r="Q157" s="2" t="s">
        <v>311</v>
      </c>
      <c r="S157" s="2" t="s">
        <v>279</v>
      </c>
      <c r="T157" s="3"/>
      <c r="U157" s="2" t="s">
        <v>294</v>
      </c>
    </row>
    <row r="158" spans="1:21" ht="18.75" x14ac:dyDescent="0.2">
      <c r="A158" s="29" t="s">
        <v>735</v>
      </c>
      <c r="C158" s="26">
        <f>C149</f>
        <v>4000000</v>
      </c>
      <c r="D158" s="26">
        <f t="shared" ref="D158:U158" si="7">D149</f>
        <v>0</v>
      </c>
      <c r="E158" s="26">
        <f t="shared" si="7"/>
        <v>573560645169</v>
      </c>
      <c r="F158" s="26">
        <f t="shared" si="7"/>
        <v>0</v>
      </c>
      <c r="G158" s="26">
        <f t="shared" si="7"/>
        <v>-2276797171</v>
      </c>
      <c r="H158" s="26">
        <f t="shared" si="7"/>
        <v>0</v>
      </c>
      <c r="I158" s="26">
        <f t="shared" si="7"/>
        <v>571287847998</v>
      </c>
      <c r="J158" s="26">
        <f t="shared" si="7"/>
        <v>0</v>
      </c>
      <c r="K158" s="48">
        <f t="shared" si="7"/>
        <v>46.792624555402341</v>
      </c>
      <c r="L158" s="26">
        <f t="shared" si="7"/>
        <v>0</v>
      </c>
      <c r="M158" s="26">
        <f t="shared" si="7"/>
        <v>157994443550</v>
      </c>
      <c r="N158" s="26">
        <f t="shared" si="7"/>
        <v>0</v>
      </c>
      <c r="O158" s="26">
        <f t="shared" si="7"/>
        <v>449501393147</v>
      </c>
      <c r="P158" s="26">
        <f t="shared" si="7"/>
        <v>0</v>
      </c>
      <c r="Q158" s="26">
        <f>Q149</f>
        <v>27150354919</v>
      </c>
      <c r="R158" s="26">
        <f t="shared" si="7"/>
        <v>0</v>
      </c>
      <c r="S158" s="26">
        <f t="shared" si="7"/>
        <v>634646191616</v>
      </c>
      <c r="T158" s="26">
        <f t="shared" si="7"/>
        <v>0</v>
      </c>
      <c r="U158" s="48">
        <f t="shared" si="7"/>
        <v>51.982133129335168</v>
      </c>
    </row>
    <row r="159" spans="1:21" ht="18.75" x14ac:dyDescent="0.2">
      <c r="A159" s="29" t="s">
        <v>186</v>
      </c>
      <c r="C159" s="26">
        <v>0</v>
      </c>
      <c r="D159" s="54"/>
      <c r="E159" s="26">
        <f>VLOOKUP(A159,'درآمد ناشی از تغییر قیمت اوراق'!A:Q,9,0)</f>
        <v>469439088</v>
      </c>
      <c r="F159" s="54"/>
      <c r="G159" s="26">
        <v>0</v>
      </c>
      <c r="H159" s="54"/>
      <c r="I159" s="26">
        <f t="shared" si="4"/>
        <v>469439088</v>
      </c>
      <c r="J159" s="54"/>
      <c r="K159" s="48">
        <f>I159/درآمد!$F$13*100</f>
        <v>3.845047128762203E-2</v>
      </c>
      <c r="L159" s="54"/>
      <c r="M159" s="26">
        <v>0</v>
      </c>
      <c r="N159" s="54"/>
      <c r="O159" s="26">
        <v>-879637934</v>
      </c>
      <c r="P159" s="54"/>
      <c r="Q159" s="26">
        <v>0</v>
      </c>
      <c r="R159" s="54"/>
      <c r="S159" s="26">
        <f t="shared" si="5"/>
        <v>-879637934</v>
      </c>
      <c r="U159" s="23">
        <f>S159/درآمد!$F$13*100</f>
        <v>-7.2048736437495306E-2</v>
      </c>
    </row>
    <row r="160" spans="1:21" ht="18.75" x14ac:dyDescent="0.2">
      <c r="A160" s="29" t="s">
        <v>194</v>
      </c>
      <c r="C160" s="26">
        <v>0</v>
      </c>
      <c r="D160" s="54"/>
      <c r="E160" s="26">
        <f>VLOOKUP(A160,'درآمد ناشی از تغییر قیمت اوراق'!A:Q,9,0)</f>
        <v>-23593922</v>
      </c>
      <c r="F160" s="54"/>
      <c r="G160" s="26">
        <v>0</v>
      </c>
      <c r="H160" s="54"/>
      <c r="I160" s="26">
        <f t="shared" si="4"/>
        <v>-23593922</v>
      </c>
      <c r="J160" s="54"/>
      <c r="K160" s="48">
        <f>I160/درآمد!$F$13*100</f>
        <v>-1.9325135967872234E-3</v>
      </c>
      <c r="L160" s="54"/>
      <c r="M160" s="26">
        <v>0</v>
      </c>
      <c r="N160" s="54"/>
      <c r="O160" s="26">
        <v>-36567400</v>
      </c>
      <c r="P160" s="54"/>
      <c r="Q160" s="26">
        <v>0</v>
      </c>
      <c r="R160" s="54"/>
      <c r="S160" s="26">
        <f t="shared" si="5"/>
        <v>-36567400</v>
      </c>
      <c r="U160" s="23">
        <f>S160/درآمد!$F$13*100</f>
        <v>-2.995135683637384E-3</v>
      </c>
    </row>
    <row r="161" spans="1:21" ht="18.75" x14ac:dyDescent="0.2">
      <c r="A161" s="29" t="s">
        <v>196</v>
      </c>
      <c r="C161" s="26">
        <v>0</v>
      </c>
      <c r="D161" s="54"/>
      <c r="E161" s="26">
        <f>VLOOKUP(A161,'درآمد ناشی از تغییر قیمت اوراق'!A:Q,9,0)</f>
        <v>868210378</v>
      </c>
      <c r="F161" s="54"/>
      <c r="G161" s="26">
        <v>0</v>
      </c>
      <c r="H161" s="54"/>
      <c r="I161" s="26">
        <f t="shared" si="4"/>
        <v>868210378</v>
      </c>
      <c r="J161" s="54"/>
      <c r="K161" s="48">
        <f>I161/درآمد!$F$13*100</f>
        <v>7.1112736591939854E-2</v>
      </c>
      <c r="L161" s="54"/>
      <c r="M161" s="26">
        <v>0</v>
      </c>
      <c r="N161" s="54"/>
      <c r="O161" s="26">
        <v>726888490</v>
      </c>
      <c r="P161" s="54"/>
      <c r="Q161" s="26">
        <v>0</v>
      </c>
      <c r="R161" s="54"/>
      <c r="S161" s="26">
        <f t="shared" ref="S161:S230" si="8">M161+O161+Q161</f>
        <v>726888490</v>
      </c>
      <c r="U161" s="23">
        <f>S161/درآمد!$F$13*100</f>
        <v>5.9537447410105603E-2</v>
      </c>
    </row>
    <row r="162" spans="1:21" ht="18.75" x14ac:dyDescent="0.2">
      <c r="A162" s="29" t="s">
        <v>190</v>
      </c>
      <c r="C162" s="26">
        <v>0</v>
      </c>
      <c r="D162" s="54"/>
      <c r="E162" s="26">
        <f>VLOOKUP(A162,'درآمد ناشی از تغییر قیمت اوراق'!A:Q,9,0)</f>
        <v>303321874</v>
      </c>
      <c r="F162" s="54"/>
      <c r="G162" s="26">
        <v>0</v>
      </c>
      <c r="H162" s="54"/>
      <c r="I162" s="26">
        <f t="shared" si="4"/>
        <v>303321874</v>
      </c>
      <c r="J162" s="54"/>
      <c r="K162" s="48">
        <f>I162/درآمد!$F$13*100</f>
        <v>2.4844264794466178E-2</v>
      </c>
      <c r="L162" s="54"/>
      <c r="M162" s="26">
        <v>0</v>
      </c>
      <c r="N162" s="54"/>
      <c r="O162" s="26">
        <v>-198640434</v>
      </c>
      <c r="P162" s="54"/>
      <c r="Q162" s="26">
        <v>0</v>
      </c>
      <c r="R162" s="54"/>
      <c r="S162" s="26">
        <f t="shared" si="8"/>
        <v>-198640434</v>
      </c>
      <c r="U162" s="23">
        <f>S162/درآمد!$F$13*100</f>
        <v>-1.6270094458086071E-2</v>
      </c>
    </row>
    <row r="163" spans="1:21" ht="18.75" x14ac:dyDescent="0.2">
      <c r="A163" s="29" t="s">
        <v>191</v>
      </c>
      <c r="C163" s="26">
        <v>0</v>
      </c>
      <c r="D163" s="54"/>
      <c r="E163" s="26">
        <f>VLOOKUP(A163,'درآمد ناشی از تغییر قیمت اوراق'!A:Q,9,0)</f>
        <v>1765482888</v>
      </c>
      <c r="F163" s="54"/>
      <c r="G163" s="26">
        <v>0</v>
      </c>
      <c r="H163" s="54"/>
      <c r="I163" s="26">
        <f t="shared" si="4"/>
        <v>1765482888</v>
      </c>
      <c r="J163" s="54"/>
      <c r="K163" s="48">
        <f>I163/درآمد!$F$13*100</f>
        <v>0.14460587290045185</v>
      </c>
      <c r="L163" s="54"/>
      <c r="M163" s="26">
        <v>0</v>
      </c>
      <c r="N163" s="54"/>
      <c r="O163" s="26">
        <v>3658673935</v>
      </c>
      <c r="P163" s="54"/>
      <c r="Q163" s="26">
        <v>0</v>
      </c>
      <c r="R163" s="54"/>
      <c r="S163" s="26">
        <f t="shared" si="8"/>
        <v>3658673935</v>
      </c>
      <c r="U163" s="23">
        <f>S163/درآمد!$F$13*100</f>
        <v>0.29967197168823878</v>
      </c>
    </row>
    <row r="164" spans="1:21" ht="18.75" x14ac:dyDescent="0.2">
      <c r="A164" s="29" t="s">
        <v>206</v>
      </c>
      <c r="C164" s="26">
        <v>0</v>
      </c>
      <c r="D164" s="54"/>
      <c r="E164" s="26">
        <f>VLOOKUP(A164,'درآمد ناشی از تغییر قیمت اوراق'!A:Q,9,0)</f>
        <v>74950696</v>
      </c>
      <c r="F164" s="54"/>
      <c r="G164" s="26">
        <v>0</v>
      </c>
      <c r="H164" s="54"/>
      <c r="I164" s="26">
        <f t="shared" si="4"/>
        <v>74950696</v>
      </c>
      <c r="J164" s="54"/>
      <c r="K164" s="48">
        <f>I164/درآمد!$F$13*100</f>
        <v>6.1390064402461683E-3</v>
      </c>
      <c r="L164" s="54"/>
      <c r="M164" s="26">
        <v>0</v>
      </c>
      <c r="N164" s="54"/>
      <c r="O164" s="26">
        <v>135564508</v>
      </c>
      <c r="P164" s="54"/>
      <c r="Q164" s="26">
        <v>0</v>
      </c>
      <c r="R164" s="54"/>
      <c r="S164" s="26">
        <f t="shared" si="8"/>
        <v>135564508</v>
      </c>
      <c r="U164" s="23">
        <f>S164/درآمد!$F$13*100</f>
        <v>1.110371793853393E-2</v>
      </c>
    </row>
    <row r="165" spans="1:21" ht="18.75" x14ac:dyDescent="0.2">
      <c r="A165" s="29" t="s">
        <v>207</v>
      </c>
      <c r="C165" s="26">
        <v>0</v>
      </c>
      <c r="D165" s="54"/>
      <c r="E165" s="26">
        <f>VLOOKUP(A165,'درآمد ناشی از تغییر قیمت اوراق'!A:Q,9,0)</f>
        <v>589668484</v>
      </c>
      <c r="F165" s="54"/>
      <c r="G165" s="26">
        <v>0</v>
      </c>
      <c r="H165" s="54"/>
      <c r="I165" s="26">
        <f t="shared" si="4"/>
        <v>589668484</v>
      </c>
      <c r="J165" s="54"/>
      <c r="K165" s="48">
        <f>I165/درآمد!$F$13*100</f>
        <v>4.8298132159922763E-2</v>
      </c>
      <c r="L165" s="54"/>
      <c r="M165" s="26">
        <v>0</v>
      </c>
      <c r="N165" s="54"/>
      <c r="O165" s="26">
        <v>549228595</v>
      </c>
      <c r="P165" s="54"/>
      <c r="Q165" s="26">
        <v>0</v>
      </c>
      <c r="R165" s="54"/>
      <c r="S165" s="26">
        <f t="shared" si="8"/>
        <v>549228595</v>
      </c>
      <c r="U165" s="23">
        <f>S165/درآمد!$F$13*100</f>
        <v>4.498581149763245E-2</v>
      </c>
    </row>
    <row r="166" spans="1:21" ht="18.75" x14ac:dyDescent="0.2">
      <c r="A166" s="29" t="s">
        <v>212</v>
      </c>
      <c r="C166" s="26">
        <v>0</v>
      </c>
      <c r="D166" s="54"/>
      <c r="E166" s="26">
        <f>VLOOKUP(A166,'درآمد ناشی از تغییر قیمت اوراق'!A:Q,9,0)</f>
        <v>3891401705</v>
      </c>
      <c r="F166" s="54"/>
      <c r="G166" s="26">
        <v>0</v>
      </c>
      <c r="H166" s="54"/>
      <c r="I166" s="26">
        <f t="shared" si="4"/>
        <v>3891401705</v>
      </c>
      <c r="J166" s="54"/>
      <c r="K166" s="48">
        <f>I166/درآمد!$F$13*100</f>
        <v>0.31873406657330999</v>
      </c>
      <c r="L166" s="54"/>
      <c r="M166" s="26">
        <v>0</v>
      </c>
      <c r="N166" s="54"/>
      <c r="O166" s="26">
        <v>1314944144</v>
      </c>
      <c r="P166" s="54"/>
      <c r="Q166" s="26">
        <v>0</v>
      </c>
      <c r="R166" s="54"/>
      <c r="S166" s="26">
        <f t="shared" si="8"/>
        <v>1314944144</v>
      </c>
      <c r="U166" s="23">
        <f>S166/درآمد!$F$13*100</f>
        <v>0.10770347707751754</v>
      </c>
    </row>
    <row r="167" spans="1:21" ht="18.75" x14ac:dyDescent="0.2">
      <c r="A167" s="29" t="s">
        <v>235</v>
      </c>
      <c r="C167" s="26">
        <v>0</v>
      </c>
      <c r="D167" s="54"/>
      <c r="E167" s="26">
        <f>VLOOKUP(A167,'درآمد ناشی از تغییر قیمت اوراق'!A:Q,9,0)</f>
        <v>45415143</v>
      </c>
      <c r="F167" s="54"/>
      <c r="G167" s="26">
        <v>0</v>
      </c>
      <c r="H167" s="54"/>
      <c r="I167" s="26">
        <f t="shared" si="4"/>
        <v>45415143</v>
      </c>
      <c r="J167" s="54"/>
      <c r="K167" s="48">
        <f>I167/درآمد!$F$13*100</f>
        <v>3.7198301048692152E-3</v>
      </c>
      <c r="L167" s="54"/>
      <c r="M167" s="26">
        <v>0</v>
      </c>
      <c r="N167" s="54"/>
      <c r="O167" s="26">
        <v>45415143</v>
      </c>
      <c r="P167" s="54"/>
      <c r="Q167" s="26">
        <v>0</v>
      </c>
      <c r="R167" s="54"/>
      <c r="S167" s="26">
        <f t="shared" si="8"/>
        <v>45415143</v>
      </c>
      <c r="U167" s="23">
        <f>S167/درآمد!$F$13*100</f>
        <v>3.7198301048692152E-3</v>
      </c>
    </row>
    <row r="168" spans="1:21" ht="18.75" x14ac:dyDescent="0.2">
      <c r="A168" s="29" t="s">
        <v>216</v>
      </c>
      <c r="C168" s="26">
        <v>0</v>
      </c>
      <c r="D168" s="54"/>
      <c r="E168" s="26">
        <f>VLOOKUP(A168,'درآمد ناشی از تغییر قیمت اوراق'!A:Q,9,0)</f>
        <v>1176049537</v>
      </c>
      <c r="F168" s="54"/>
      <c r="G168" s="26">
        <v>0</v>
      </c>
      <c r="H168" s="54"/>
      <c r="I168" s="26">
        <f t="shared" ref="I168:I241" si="9">C168+E168+G168</f>
        <v>1176049537</v>
      </c>
      <c r="J168" s="54"/>
      <c r="K168" s="48">
        <f>I168/درآمد!$F$13*100</f>
        <v>9.6326999841222616E-2</v>
      </c>
      <c r="L168" s="54"/>
      <c r="M168" s="26">
        <v>0</v>
      </c>
      <c r="N168" s="54"/>
      <c r="O168" s="26">
        <v>143915049</v>
      </c>
      <c r="P168" s="54"/>
      <c r="Q168" s="26">
        <v>0</v>
      </c>
      <c r="R168" s="54"/>
      <c r="S168" s="26">
        <f t="shared" si="8"/>
        <v>143915049</v>
      </c>
      <c r="U168" s="23">
        <f>S168/درآمد!$F$13*100</f>
        <v>1.1787687904317031E-2</v>
      </c>
    </row>
    <row r="169" spans="1:21" ht="18.75" x14ac:dyDescent="0.2">
      <c r="A169" s="29" t="s">
        <v>211</v>
      </c>
      <c r="C169" s="26">
        <v>0</v>
      </c>
      <c r="D169" s="54"/>
      <c r="E169" s="26">
        <f>VLOOKUP(A169,'درآمد ناشی از تغییر قیمت اوراق'!A:Q,9,0)</f>
        <v>487874340</v>
      </c>
      <c r="F169" s="54"/>
      <c r="G169" s="26">
        <v>0</v>
      </c>
      <c r="H169" s="54"/>
      <c r="I169" s="26">
        <f t="shared" si="9"/>
        <v>487874340</v>
      </c>
      <c r="J169" s="54"/>
      <c r="K169" s="48">
        <f>I169/درآمد!$F$13*100</f>
        <v>3.9960452339106348E-2</v>
      </c>
      <c r="L169" s="54"/>
      <c r="M169" s="26">
        <v>0</v>
      </c>
      <c r="N169" s="54"/>
      <c r="O169" s="26">
        <v>-119925325</v>
      </c>
      <c r="P169" s="54"/>
      <c r="Q169" s="26">
        <v>0</v>
      </c>
      <c r="R169" s="54"/>
      <c r="S169" s="26">
        <f t="shared" si="8"/>
        <v>-119925325</v>
      </c>
      <c r="U169" s="23">
        <f>S169/درآمد!$F$13*100</f>
        <v>-9.8227552486452544E-3</v>
      </c>
    </row>
    <row r="170" spans="1:21" ht="18.75" x14ac:dyDescent="0.2">
      <c r="A170" s="29" t="s">
        <v>234</v>
      </c>
      <c r="C170" s="26">
        <v>0</v>
      </c>
      <c r="D170" s="54"/>
      <c r="E170" s="26">
        <f>VLOOKUP(A170,'درآمد ناشی از تغییر قیمت اوراق'!A:Q,9,0)</f>
        <v>165034763</v>
      </c>
      <c r="F170" s="54"/>
      <c r="G170" s="26">
        <v>0</v>
      </c>
      <c r="H170" s="54"/>
      <c r="I170" s="26">
        <f t="shared" si="9"/>
        <v>165034763</v>
      </c>
      <c r="J170" s="54"/>
      <c r="K170" s="48">
        <f>I170/درآمد!$F$13*100</f>
        <v>1.3517545893389703E-2</v>
      </c>
      <c r="L170" s="54"/>
      <c r="M170" s="26">
        <v>0</v>
      </c>
      <c r="N170" s="54"/>
      <c r="O170" s="26">
        <v>165034763</v>
      </c>
      <c r="P170" s="54"/>
      <c r="Q170" s="26">
        <v>0</v>
      </c>
      <c r="R170" s="54"/>
      <c r="S170" s="26">
        <f t="shared" si="8"/>
        <v>165034763</v>
      </c>
      <c r="U170" s="23">
        <f>S170/درآمد!$F$13*100</f>
        <v>1.3517545893389703E-2</v>
      </c>
    </row>
    <row r="171" spans="1:21" ht="18.75" x14ac:dyDescent="0.2">
      <c r="A171" s="29" t="s">
        <v>202</v>
      </c>
      <c r="C171" s="26">
        <v>0</v>
      </c>
      <c r="D171" s="54"/>
      <c r="E171" s="26">
        <f>VLOOKUP(A171,'درآمد ناشی از تغییر قیمت اوراق'!A:Q,9,0)</f>
        <v>32121726</v>
      </c>
      <c r="F171" s="54"/>
      <c r="G171" s="26">
        <v>0</v>
      </c>
      <c r="H171" s="54"/>
      <c r="I171" s="26">
        <f t="shared" si="9"/>
        <v>32121726</v>
      </c>
      <c r="J171" s="54"/>
      <c r="K171" s="48">
        <f>I171/درآمد!$F$13*100</f>
        <v>2.6310026898992743E-3</v>
      </c>
      <c r="L171" s="54"/>
      <c r="M171" s="26">
        <v>0</v>
      </c>
      <c r="N171" s="54"/>
      <c r="O171" s="26">
        <v>-113075506</v>
      </c>
      <c r="P171" s="54"/>
      <c r="Q171" s="26">
        <v>0</v>
      </c>
      <c r="R171" s="54"/>
      <c r="S171" s="26">
        <f t="shared" si="8"/>
        <v>-113075506</v>
      </c>
      <c r="U171" s="23">
        <f>S171/درآمد!$F$13*100</f>
        <v>-9.2617053158264764E-3</v>
      </c>
    </row>
    <row r="172" spans="1:21" ht="18.75" x14ac:dyDescent="0.2">
      <c r="A172" s="29" t="s">
        <v>217</v>
      </c>
      <c r="C172" s="26">
        <v>0</v>
      </c>
      <c r="D172" s="54"/>
      <c r="E172" s="26">
        <f>VLOOKUP(A172,'درآمد ناشی از تغییر قیمت اوراق'!A:Q,9,0)</f>
        <v>1873025571</v>
      </c>
      <c r="F172" s="54"/>
      <c r="G172" s="26">
        <v>0</v>
      </c>
      <c r="H172" s="54"/>
      <c r="I172" s="26">
        <f t="shared" si="9"/>
        <v>1873025571</v>
      </c>
      <c r="J172" s="54"/>
      <c r="K172" s="48">
        <f>I172/درآمد!$F$13*100</f>
        <v>0.15341439982244803</v>
      </c>
      <c r="L172" s="54"/>
      <c r="M172" s="26">
        <v>0</v>
      </c>
      <c r="N172" s="54"/>
      <c r="O172" s="26">
        <v>-2226403402</v>
      </c>
      <c r="P172" s="54"/>
      <c r="Q172" s="26">
        <v>0</v>
      </c>
      <c r="R172" s="54"/>
      <c r="S172" s="26">
        <f t="shared" si="8"/>
        <v>-2226403402</v>
      </c>
      <c r="U172" s="23">
        <f>S172/درآمد!$F$13*100</f>
        <v>-0.18235861109900806</v>
      </c>
    </row>
    <row r="173" spans="1:21" ht="18.75" x14ac:dyDescent="0.2">
      <c r="A173" s="29" t="s">
        <v>236</v>
      </c>
      <c r="C173" s="26">
        <v>0</v>
      </c>
      <c r="D173" s="54"/>
      <c r="E173" s="26">
        <f>VLOOKUP(A173,'درآمد ناشی از تغییر قیمت اوراق'!A:Q,9,0)</f>
        <v>3013390</v>
      </c>
      <c r="F173" s="54"/>
      <c r="G173" s="26">
        <v>0</v>
      </c>
      <c r="H173" s="54"/>
      <c r="I173" s="26">
        <f t="shared" si="9"/>
        <v>3013390</v>
      </c>
      <c r="J173" s="54"/>
      <c r="K173" s="48">
        <f>I173/درآمد!$F$13*100</f>
        <v>2.4681853010375516E-4</v>
      </c>
      <c r="L173" s="54"/>
      <c r="M173" s="26">
        <v>0</v>
      </c>
      <c r="N173" s="54"/>
      <c r="O173" s="26">
        <v>3013390</v>
      </c>
      <c r="P173" s="54"/>
      <c r="Q173" s="26">
        <v>0</v>
      </c>
      <c r="R173" s="54"/>
      <c r="S173" s="26">
        <f t="shared" si="8"/>
        <v>3013390</v>
      </c>
      <c r="U173" s="23">
        <f>S173/درآمد!$F$13*100</f>
        <v>2.4681853010375516E-4</v>
      </c>
    </row>
    <row r="174" spans="1:21" ht="18.75" x14ac:dyDescent="0.2">
      <c r="A174" s="29" t="s">
        <v>173</v>
      </c>
      <c r="C174" s="26">
        <v>0</v>
      </c>
      <c r="D174" s="54"/>
      <c r="E174" s="26">
        <f>VLOOKUP(A174,'درآمد ناشی از تغییر قیمت اوراق'!A:Q,9,0)</f>
        <v>-48911402</v>
      </c>
      <c r="F174" s="54"/>
      <c r="G174" s="26">
        <v>0</v>
      </c>
      <c r="H174" s="54"/>
      <c r="I174" s="26">
        <f t="shared" si="9"/>
        <v>-48911402</v>
      </c>
      <c r="J174" s="54"/>
      <c r="K174" s="48">
        <f>I174/درآمد!$F$13*100</f>
        <v>-4.006199113607555E-3</v>
      </c>
      <c r="L174" s="54"/>
      <c r="M174" s="26">
        <v>0</v>
      </c>
      <c r="N174" s="54"/>
      <c r="O174" s="26">
        <v>-9045514971</v>
      </c>
      <c r="P174" s="54"/>
      <c r="Q174" s="26">
        <v>0</v>
      </c>
      <c r="R174" s="54"/>
      <c r="S174" s="26">
        <f t="shared" si="8"/>
        <v>-9045514971</v>
      </c>
      <c r="U174" s="23">
        <f>S174/درآمد!$F$13*100</f>
        <v>-0.74089338226174883</v>
      </c>
    </row>
    <row r="175" spans="1:21" ht="18.75" x14ac:dyDescent="0.2">
      <c r="A175" s="29" t="s">
        <v>178</v>
      </c>
      <c r="C175" s="26">
        <v>0</v>
      </c>
      <c r="D175" s="54"/>
      <c r="E175" s="26">
        <f>VLOOKUP(A175,'درآمد ناشی از تغییر قیمت اوراق'!A:Q,9,0)</f>
        <v>184235547</v>
      </c>
      <c r="F175" s="54"/>
      <c r="G175" s="26">
        <v>0</v>
      </c>
      <c r="H175" s="54"/>
      <c r="I175" s="26">
        <f t="shared" si="9"/>
        <v>184235547</v>
      </c>
      <c r="J175" s="54"/>
      <c r="K175" s="48">
        <f>I175/درآمد!$F$13*100</f>
        <v>1.5090229576457509E-2</v>
      </c>
      <c r="L175" s="54"/>
      <c r="M175" s="26">
        <v>0</v>
      </c>
      <c r="N175" s="54"/>
      <c r="O175" s="26">
        <v>-113270976</v>
      </c>
      <c r="P175" s="54"/>
      <c r="Q175" s="26">
        <v>0</v>
      </c>
      <c r="R175" s="54"/>
      <c r="S175" s="26">
        <f t="shared" si="8"/>
        <v>-113270976</v>
      </c>
      <c r="U175" s="23">
        <f>S175/درآمد!$F$13*100</f>
        <v>-9.2777157287100998E-3</v>
      </c>
    </row>
    <row r="176" spans="1:21" ht="18.75" x14ac:dyDescent="0.2">
      <c r="A176" s="29" t="s">
        <v>242</v>
      </c>
      <c r="C176" s="26">
        <v>0</v>
      </c>
      <c r="D176" s="54"/>
      <c r="E176" s="26">
        <f>VLOOKUP(A176,'درآمد ناشی از تغییر قیمت اوراق'!A:Q,9,0)</f>
        <v>346866033</v>
      </c>
      <c r="F176" s="54"/>
      <c r="G176" s="26">
        <v>0</v>
      </c>
      <c r="H176" s="54"/>
      <c r="I176" s="26">
        <f t="shared" si="9"/>
        <v>346866033</v>
      </c>
      <c r="J176" s="54"/>
      <c r="K176" s="48">
        <f>I176/درآمد!$F$13*100</f>
        <v>2.8410847719007704E-2</v>
      </c>
      <c r="L176" s="54"/>
      <c r="M176" s="26">
        <v>0</v>
      </c>
      <c r="N176" s="54"/>
      <c r="O176" s="26">
        <v>346866033</v>
      </c>
      <c r="P176" s="54"/>
      <c r="Q176" s="26">
        <v>0</v>
      </c>
      <c r="R176" s="54"/>
      <c r="S176" s="26">
        <f t="shared" si="8"/>
        <v>346866033</v>
      </c>
      <c r="U176" s="23">
        <f>S176/درآمد!$F$13*100</f>
        <v>2.8410847719007704E-2</v>
      </c>
    </row>
    <row r="177" spans="1:21" ht="18.75" x14ac:dyDescent="0.2">
      <c r="A177" s="29" t="s">
        <v>171</v>
      </c>
      <c r="C177" s="26">
        <v>0</v>
      </c>
      <c r="D177" s="54"/>
      <c r="E177" s="26">
        <f>VLOOKUP(A177,'درآمد ناشی از تغییر قیمت اوراق'!A:Q,9,0)</f>
        <v>1367572759</v>
      </c>
      <c r="F177" s="54"/>
      <c r="G177" s="26">
        <v>0</v>
      </c>
      <c r="H177" s="54"/>
      <c r="I177" s="26">
        <f t="shared" si="9"/>
        <v>1367572759</v>
      </c>
      <c r="J177" s="54"/>
      <c r="K177" s="48">
        <f>I177/درآمد!$F$13*100</f>
        <v>0.11201414293746145</v>
      </c>
      <c r="L177" s="54"/>
      <c r="M177" s="26">
        <v>0</v>
      </c>
      <c r="N177" s="54"/>
      <c r="O177" s="26">
        <v>-2322157816</v>
      </c>
      <c r="P177" s="54"/>
      <c r="Q177" s="26">
        <v>0</v>
      </c>
      <c r="R177" s="54"/>
      <c r="S177" s="26">
        <f t="shared" si="8"/>
        <v>-2322157816</v>
      </c>
      <c r="U177" s="23">
        <f>S177/درآمد!$F$13*100</f>
        <v>-0.19020159316054885</v>
      </c>
    </row>
    <row r="178" spans="1:21" ht="18.75" x14ac:dyDescent="0.2">
      <c r="A178" s="29" t="s">
        <v>243</v>
      </c>
      <c r="C178" s="26">
        <v>0</v>
      </c>
      <c r="D178" s="54"/>
      <c r="E178" s="26">
        <f>VLOOKUP(A178,'درآمد ناشی از تغییر قیمت اوراق'!A:Q,9,0)</f>
        <v>-513171</v>
      </c>
      <c r="F178" s="54"/>
      <c r="G178" s="26">
        <v>0</v>
      </c>
      <c r="H178" s="54"/>
      <c r="I178" s="26">
        <f t="shared" si="9"/>
        <v>-513171</v>
      </c>
      <c r="J178" s="54"/>
      <c r="K178" s="48">
        <f>I178/درآمد!$F$13*100</f>
        <v>-4.2032432546691309E-5</v>
      </c>
      <c r="L178" s="54"/>
      <c r="M178" s="26">
        <v>0</v>
      </c>
      <c r="N178" s="54"/>
      <c r="O178" s="26">
        <v>-513171</v>
      </c>
      <c r="P178" s="54"/>
      <c r="Q178" s="26">
        <v>0</v>
      </c>
      <c r="R178" s="54"/>
      <c r="S178" s="26">
        <f t="shared" si="8"/>
        <v>-513171</v>
      </c>
      <c r="U178" s="23">
        <f>S178/درآمد!$F$13*100</f>
        <v>-4.2032432546691309E-5</v>
      </c>
    </row>
    <row r="179" spans="1:21" ht="18.75" x14ac:dyDescent="0.2">
      <c r="A179" s="29" t="s">
        <v>170</v>
      </c>
      <c r="C179" s="26">
        <v>0</v>
      </c>
      <c r="D179" s="54"/>
      <c r="E179" s="26">
        <f>VLOOKUP(A179,'درآمد ناشی از تغییر قیمت اوراق'!A:Q,9,0)</f>
        <v>663624072</v>
      </c>
      <c r="F179" s="54"/>
      <c r="G179" s="26">
        <v>0</v>
      </c>
      <c r="H179" s="54"/>
      <c r="I179" s="26">
        <f t="shared" si="9"/>
        <v>663624072</v>
      </c>
      <c r="J179" s="54"/>
      <c r="K179" s="48">
        <f>I179/درآمد!$F$13*100</f>
        <v>5.435563202655766E-2</v>
      </c>
      <c r="L179" s="54"/>
      <c r="M179" s="26">
        <v>0</v>
      </c>
      <c r="N179" s="54"/>
      <c r="O179" s="26">
        <v>-1106309092</v>
      </c>
      <c r="P179" s="54"/>
      <c r="Q179" s="26">
        <v>0</v>
      </c>
      <c r="R179" s="54"/>
      <c r="S179" s="26">
        <f t="shared" si="8"/>
        <v>-1106309092</v>
      </c>
      <c r="U179" s="23">
        <f>S179/درآمد!$F$13*100</f>
        <v>-9.0614750804860977E-2</v>
      </c>
    </row>
    <row r="180" spans="1:21" ht="18.75" x14ac:dyDescent="0.2">
      <c r="A180" s="29" t="s">
        <v>241</v>
      </c>
      <c r="C180" s="26">
        <v>0</v>
      </c>
      <c r="D180" s="54"/>
      <c r="E180" s="26">
        <f>VLOOKUP(A180,'درآمد ناشی از تغییر قیمت اوراق'!A:Q,9,0)</f>
        <v>-497682</v>
      </c>
      <c r="F180" s="54"/>
      <c r="G180" s="26">
        <v>0</v>
      </c>
      <c r="H180" s="54"/>
      <c r="I180" s="26">
        <f t="shared" si="9"/>
        <v>-497682</v>
      </c>
      <c r="J180" s="54"/>
      <c r="K180" s="48">
        <f>I180/درآمد!$F$13*100</f>
        <v>-4.0763770935423914E-5</v>
      </c>
      <c r="L180" s="54"/>
      <c r="M180" s="26">
        <v>0</v>
      </c>
      <c r="N180" s="54"/>
      <c r="O180" s="26">
        <v>-497682</v>
      </c>
      <c r="P180" s="54"/>
      <c r="Q180" s="26">
        <v>0</v>
      </c>
      <c r="R180" s="54"/>
      <c r="S180" s="26">
        <f t="shared" si="8"/>
        <v>-497682</v>
      </c>
      <c r="U180" s="23">
        <f>S180/درآمد!$F$13*100</f>
        <v>-4.0763770935423914E-5</v>
      </c>
    </row>
    <row r="181" spans="1:21" ht="18.75" x14ac:dyDescent="0.2">
      <c r="A181" s="29" t="s">
        <v>177</v>
      </c>
      <c r="C181" s="26">
        <v>0</v>
      </c>
      <c r="D181" s="54"/>
      <c r="E181" s="26">
        <f>VLOOKUP(A181,'درآمد ناشی از تغییر قیمت اوراق'!A:Q,9,0)</f>
        <v>3240265417</v>
      </c>
      <c r="F181" s="54"/>
      <c r="G181" s="26">
        <v>0</v>
      </c>
      <c r="H181" s="54"/>
      <c r="I181" s="26">
        <f t="shared" si="9"/>
        <v>3240265417</v>
      </c>
      <c r="J181" s="54"/>
      <c r="K181" s="48">
        <f>I181/درآمد!$F$13*100</f>
        <v>0.26540127476694725</v>
      </c>
      <c r="L181" s="54"/>
      <c r="M181" s="26">
        <v>0</v>
      </c>
      <c r="N181" s="54"/>
      <c r="O181" s="26">
        <v>-819795535</v>
      </c>
      <c r="P181" s="54"/>
      <c r="Q181" s="26">
        <v>-296850784</v>
      </c>
      <c r="R181" s="54"/>
      <c r="S181" s="26">
        <f t="shared" si="8"/>
        <v>-1116646319</v>
      </c>
      <c r="U181" s="23">
        <f>S181/درآمد!$F$13*100</f>
        <v>-9.1461444785224902E-2</v>
      </c>
    </row>
    <row r="182" spans="1:21" ht="18.75" x14ac:dyDescent="0.2">
      <c r="A182" s="29" t="s">
        <v>179</v>
      </c>
      <c r="C182" s="26">
        <v>0</v>
      </c>
      <c r="D182" s="54"/>
      <c r="E182" s="26">
        <f>VLOOKUP(A182,'درآمد ناشی از تغییر قیمت اوراق'!A:Q,9,0)</f>
        <v>111070667</v>
      </c>
      <c r="F182" s="54"/>
      <c r="G182" s="26">
        <v>0</v>
      </c>
      <c r="H182" s="54"/>
      <c r="I182" s="26">
        <f t="shared" si="9"/>
        <v>111070667</v>
      </c>
      <c r="J182" s="54"/>
      <c r="K182" s="48">
        <f>I182/درآمد!$F$13*100</f>
        <v>9.0974944386832315E-3</v>
      </c>
      <c r="L182" s="54"/>
      <c r="M182" s="26">
        <v>0</v>
      </c>
      <c r="N182" s="54"/>
      <c r="O182" s="26">
        <v>-80551735</v>
      </c>
      <c r="P182" s="54"/>
      <c r="Q182" s="26">
        <v>0</v>
      </c>
      <c r="R182" s="54"/>
      <c r="S182" s="26">
        <f t="shared" si="8"/>
        <v>-80551735</v>
      </c>
      <c r="U182" s="23">
        <f>S182/درآمد!$F$13*100</f>
        <v>-6.5977722199938305E-3</v>
      </c>
    </row>
    <row r="183" spans="1:21" ht="18.75" x14ac:dyDescent="0.2">
      <c r="A183" s="29" t="s">
        <v>35</v>
      </c>
      <c r="C183" s="26">
        <v>0</v>
      </c>
      <c r="D183" s="54"/>
      <c r="E183" s="26">
        <f>VLOOKUP(A183,'درآمد ناشی از تغییر قیمت اوراق'!A:Q,9,0)</f>
        <v>0</v>
      </c>
      <c r="F183" s="54"/>
      <c r="G183" s="26">
        <v>0</v>
      </c>
      <c r="H183" s="54"/>
      <c r="I183" s="26">
        <f t="shared" si="9"/>
        <v>0</v>
      </c>
      <c r="J183" s="54"/>
      <c r="K183" s="48">
        <f>I183/درآمد!$F$13*100</f>
        <v>0</v>
      </c>
      <c r="L183" s="54"/>
      <c r="M183" s="26">
        <v>0</v>
      </c>
      <c r="N183" s="54"/>
      <c r="O183" s="26">
        <v>8601095827</v>
      </c>
      <c r="P183" s="54"/>
      <c r="Q183" s="26">
        <v>3615939</v>
      </c>
      <c r="R183" s="54"/>
      <c r="S183" s="26">
        <f t="shared" si="8"/>
        <v>8604711766</v>
      </c>
      <c r="U183" s="23">
        <f>S183/درآمد!$F$13*100</f>
        <v>0.70478839780134905</v>
      </c>
    </row>
    <row r="184" spans="1:21" ht="18.75" x14ac:dyDescent="0.2">
      <c r="A184" s="29" t="s">
        <v>38</v>
      </c>
      <c r="C184" s="26">
        <v>0</v>
      </c>
      <c r="D184" s="54"/>
      <c r="E184" s="26">
        <f>VLOOKUP(A184,'درآمد ناشی از تغییر قیمت اوراق'!A:Q,9,0)</f>
        <v>-1589590575</v>
      </c>
      <c r="F184" s="54"/>
      <c r="G184" s="26">
        <v>0</v>
      </c>
      <c r="H184" s="54"/>
      <c r="I184" s="26">
        <f t="shared" si="9"/>
        <v>-1589590575</v>
      </c>
      <c r="J184" s="54"/>
      <c r="K184" s="48">
        <f>I184/درآمد!$F$13*100</f>
        <v>-0.13019901479339979</v>
      </c>
      <c r="L184" s="54"/>
      <c r="M184" s="26">
        <v>0</v>
      </c>
      <c r="N184" s="54"/>
      <c r="O184" s="26">
        <v>-1800803388</v>
      </c>
      <c r="P184" s="54"/>
      <c r="Q184" s="26">
        <v>0</v>
      </c>
      <c r="R184" s="54"/>
      <c r="S184" s="26">
        <f t="shared" si="8"/>
        <v>-1800803388</v>
      </c>
      <c r="U184" s="23">
        <f>S184/درآمد!$F$13*100</f>
        <v>-0.14749887841667433</v>
      </c>
    </row>
    <row r="185" spans="1:21" ht="18.75" x14ac:dyDescent="0.2">
      <c r="A185" s="29" t="s">
        <v>28</v>
      </c>
      <c r="C185" s="26">
        <v>0</v>
      </c>
      <c r="D185" s="54"/>
      <c r="E185" s="26">
        <f>VLOOKUP(A185,'درآمد ناشی از تغییر قیمت اوراق'!A:Q,9,0)</f>
        <v>11397064</v>
      </c>
      <c r="F185" s="54"/>
      <c r="G185" s="26">
        <v>0</v>
      </c>
      <c r="H185" s="54"/>
      <c r="I185" s="26">
        <f t="shared" si="9"/>
        <v>11397064</v>
      </c>
      <c r="J185" s="54"/>
      <c r="K185" s="48">
        <f>I185/درآمد!$F$13*100</f>
        <v>9.3350232926319658E-4</v>
      </c>
      <c r="L185" s="54"/>
      <c r="M185" s="26">
        <v>0</v>
      </c>
      <c r="N185" s="54"/>
      <c r="O185" s="26">
        <v>60474482</v>
      </c>
      <c r="P185" s="54"/>
      <c r="Q185" s="26">
        <v>0</v>
      </c>
      <c r="R185" s="54"/>
      <c r="S185" s="26">
        <f t="shared" si="8"/>
        <v>60474482</v>
      </c>
      <c r="U185" s="23">
        <f>S185/درآمد!$F$13*100</f>
        <v>4.9532993592020938E-3</v>
      </c>
    </row>
    <row r="186" spans="1:21" ht="18.75" x14ac:dyDescent="0.2">
      <c r="A186" s="29" t="s">
        <v>36</v>
      </c>
      <c r="C186" s="26">
        <v>0</v>
      </c>
      <c r="D186" s="54"/>
      <c r="E186" s="26">
        <f>VLOOKUP(A186,'درآمد ناشی از تغییر قیمت اوراق'!A:Q,9,0)</f>
        <v>-1202690227</v>
      </c>
      <c r="F186" s="54"/>
      <c r="G186" s="26">
        <v>0</v>
      </c>
      <c r="H186" s="54"/>
      <c r="I186" s="26">
        <f t="shared" si="9"/>
        <v>-1202690227</v>
      </c>
      <c r="J186" s="54"/>
      <c r="K186" s="48">
        <f>I186/درآمد!$F$13*100</f>
        <v>-9.8509065868769605E-2</v>
      </c>
      <c r="L186" s="54"/>
      <c r="M186" s="26">
        <v>0</v>
      </c>
      <c r="N186" s="54"/>
      <c r="O186" s="26">
        <v>2396228275</v>
      </c>
      <c r="P186" s="54"/>
      <c r="Q186" s="26">
        <v>0</v>
      </c>
      <c r="R186" s="54"/>
      <c r="S186" s="26">
        <f t="shared" si="8"/>
        <v>2396228275</v>
      </c>
      <c r="U186" s="23">
        <f>S186/درآمد!$F$13*100</f>
        <v>0.19626850179650054</v>
      </c>
    </row>
    <row r="187" spans="1:21" ht="18.75" x14ac:dyDescent="0.2">
      <c r="A187" s="29" t="s">
        <v>31</v>
      </c>
      <c r="C187" s="26">
        <v>0</v>
      </c>
      <c r="D187" s="54"/>
      <c r="E187" s="26">
        <f>VLOOKUP(A187,'درآمد ناشی از تغییر قیمت اوراق'!A:Q,9,0)</f>
        <v>-3998</v>
      </c>
      <c r="F187" s="54"/>
      <c r="G187" s="26">
        <v>0</v>
      </c>
      <c r="H187" s="54"/>
      <c r="I187" s="26">
        <f t="shared" si="9"/>
        <v>-3998</v>
      </c>
      <c r="J187" s="54"/>
      <c r="K187" s="48">
        <f>I187/درآمد!$F$13*100</f>
        <v>-3.2746524125812228E-7</v>
      </c>
      <c r="L187" s="54"/>
      <c r="M187" s="26">
        <v>0</v>
      </c>
      <c r="N187" s="54"/>
      <c r="O187" s="26">
        <v>2994714</v>
      </c>
      <c r="P187" s="54"/>
      <c r="Q187" s="26">
        <v>0</v>
      </c>
      <c r="R187" s="54"/>
      <c r="S187" s="26">
        <f t="shared" si="8"/>
        <v>2994714</v>
      </c>
      <c r="U187" s="23">
        <f>S187/درآمد!$F$13*100</f>
        <v>2.4528883004229024E-4</v>
      </c>
    </row>
    <row r="188" spans="1:21" ht="18.75" x14ac:dyDescent="0.2">
      <c r="A188" s="29" t="s">
        <v>27</v>
      </c>
      <c r="C188" s="26">
        <v>0</v>
      </c>
      <c r="D188" s="54"/>
      <c r="E188" s="26">
        <f>VLOOKUP(A188,'درآمد ناشی از تغییر قیمت اوراق'!A:Q,9,0)</f>
        <v>480296292</v>
      </c>
      <c r="F188" s="54"/>
      <c r="G188" s="26">
        <v>0</v>
      </c>
      <c r="H188" s="54"/>
      <c r="I188" s="26">
        <f t="shared" si="9"/>
        <v>480296292</v>
      </c>
      <c r="J188" s="54"/>
      <c r="K188" s="48">
        <f>I188/درآمد!$F$13*100</f>
        <v>3.9339755161371073E-2</v>
      </c>
      <c r="L188" s="54"/>
      <c r="M188" s="26">
        <v>0</v>
      </c>
      <c r="N188" s="54"/>
      <c r="O188" s="26">
        <v>6275196070</v>
      </c>
      <c r="P188" s="54"/>
      <c r="Q188" s="26">
        <v>0</v>
      </c>
      <c r="R188" s="54"/>
      <c r="S188" s="26">
        <f t="shared" si="8"/>
        <v>6275196070</v>
      </c>
      <c r="U188" s="23">
        <f>S188/درآمد!$F$13*100</f>
        <v>0.51398414082155341</v>
      </c>
    </row>
    <row r="189" spans="1:21" ht="18.75" x14ac:dyDescent="0.2">
      <c r="A189" s="29" t="s">
        <v>195</v>
      </c>
      <c r="C189" s="26">
        <v>0</v>
      </c>
      <c r="D189" s="54"/>
      <c r="E189" s="26">
        <v>0</v>
      </c>
      <c r="F189" s="54"/>
      <c r="G189" s="26">
        <v>8233773</v>
      </c>
      <c r="H189" s="54"/>
      <c r="I189" s="26">
        <f t="shared" si="9"/>
        <v>8233773</v>
      </c>
      <c r="J189" s="54"/>
      <c r="K189" s="48">
        <f>I189/درآمد!$F$13*100</f>
        <v>6.7440581838659655E-4</v>
      </c>
      <c r="L189" s="54"/>
      <c r="M189" s="26">
        <v>0</v>
      </c>
      <c r="N189" s="54"/>
      <c r="O189" s="26">
        <v>0</v>
      </c>
      <c r="P189" s="54"/>
      <c r="Q189" s="26">
        <v>8233773</v>
      </c>
      <c r="R189" s="54"/>
      <c r="S189" s="26">
        <f t="shared" si="8"/>
        <v>8233773</v>
      </c>
      <c r="U189" s="23">
        <f>S189/درآمد!$F$13*100</f>
        <v>6.7440581838659655E-4</v>
      </c>
    </row>
    <row r="190" spans="1:21" ht="18.75" x14ac:dyDescent="0.2">
      <c r="A190" s="29" t="s">
        <v>187</v>
      </c>
      <c r="C190" s="26">
        <v>0</v>
      </c>
      <c r="D190" s="54"/>
      <c r="E190" s="26">
        <v>0</v>
      </c>
      <c r="F190" s="54"/>
      <c r="G190" s="26">
        <v>103318885</v>
      </c>
      <c r="H190" s="54"/>
      <c r="I190" s="26">
        <f t="shared" si="9"/>
        <v>103318885</v>
      </c>
      <c r="J190" s="54"/>
      <c r="K190" s="48">
        <f>I190/درآمد!$F$13*100</f>
        <v>8.4625671843534742E-3</v>
      </c>
      <c r="L190" s="54"/>
      <c r="M190" s="26">
        <v>0</v>
      </c>
      <c r="N190" s="54"/>
      <c r="O190" s="26">
        <v>0</v>
      </c>
      <c r="P190" s="54"/>
      <c r="Q190" s="26">
        <v>201088312</v>
      </c>
      <c r="R190" s="54"/>
      <c r="S190" s="26">
        <f t="shared" si="8"/>
        <v>201088312</v>
      </c>
      <c r="U190" s="23">
        <f>S190/درآمد!$F$13*100</f>
        <v>1.6470593447540913E-2</v>
      </c>
    </row>
    <row r="191" spans="1:21" ht="18.75" x14ac:dyDescent="0.2">
      <c r="A191" s="29" t="s">
        <v>127</v>
      </c>
      <c r="C191" s="26">
        <v>0</v>
      </c>
      <c r="D191" s="54"/>
      <c r="E191" s="26">
        <v>0</v>
      </c>
      <c r="F191" s="54"/>
      <c r="G191" s="26">
        <v>-4471096</v>
      </c>
      <c r="H191" s="54"/>
      <c r="I191" s="26">
        <f t="shared" si="9"/>
        <v>-4471096</v>
      </c>
      <c r="J191" s="54"/>
      <c r="K191" s="48">
        <f>I191/درآمد!$F$13*100</f>
        <v>-3.6621524020215746E-4</v>
      </c>
      <c r="L191" s="54"/>
      <c r="M191" s="26">
        <v>0</v>
      </c>
      <c r="N191" s="54"/>
      <c r="O191" s="26">
        <v>0</v>
      </c>
      <c r="P191" s="54"/>
      <c r="Q191" s="26">
        <v>-4471096</v>
      </c>
      <c r="R191" s="54"/>
      <c r="S191" s="26">
        <f t="shared" si="8"/>
        <v>-4471096</v>
      </c>
      <c r="U191" s="23">
        <f>S191/درآمد!$F$13*100</f>
        <v>-3.6621524020215746E-4</v>
      </c>
    </row>
    <row r="192" spans="1:21" ht="18.75" x14ac:dyDescent="0.2">
      <c r="A192" s="29" t="s">
        <v>210</v>
      </c>
      <c r="C192" s="26">
        <v>0</v>
      </c>
      <c r="D192" s="54"/>
      <c r="E192" s="26">
        <v>0</v>
      </c>
      <c r="F192" s="54"/>
      <c r="G192" s="26">
        <v>720000</v>
      </c>
      <c r="H192" s="54"/>
      <c r="I192" s="26">
        <f t="shared" si="9"/>
        <v>720000</v>
      </c>
      <c r="J192" s="54"/>
      <c r="K192" s="48">
        <f>I192/درآمد!$F$13*100</f>
        <v>5.8973230041482749E-5</v>
      </c>
      <c r="L192" s="54"/>
      <c r="M192" s="26">
        <v>0</v>
      </c>
      <c r="N192" s="54"/>
      <c r="O192" s="26">
        <v>0</v>
      </c>
      <c r="P192" s="54"/>
      <c r="Q192" s="26">
        <v>720000</v>
      </c>
      <c r="R192" s="54"/>
      <c r="S192" s="26">
        <f t="shared" si="8"/>
        <v>720000</v>
      </c>
      <c r="U192" s="23">
        <f>S192/درآمد!$F$13*100</f>
        <v>5.8973230041482749E-5</v>
      </c>
    </row>
    <row r="193" spans="1:21" ht="18.75" x14ac:dyDescent="0.2">
      <c r="A193" s="29" t="s">
        <v>732</v>
      </c>
      <c r="C193" s="26">
        <v>0</v>
      </c>
      <c r="D193" s="54"/>
      <c r="E193" s="26">
        <v>0</v>
      </c>
      <c r="F193" s="54"/>
      <c r="G193" s="26">
        <v>48541550</v>
      </c>
      <c r="H193" s="54"/>
      <c r="I193" s="26">
        <f t="shared" si="9"/>
        <v>48541550</v>
      </c>
      <c r="J193" s="54"/>
      <c r="K193" s="48">
        <f>I193/درآمد!$F$13*100</f>
        <v>3.9759055482224128E-3</v>
      </c>
      <c r="L193" s="54"/>
      <c r="M193" s="26">
        <v>0</v>
      </c>
      <c r="N193" s="54"/>
      <c r="O193" s="26">
        <v>0</v>
      </c>
      <c r="P193" s="54"/>
      <c r="Q193" s="26">
        <v>48541550</v>
      </c>
      <c r="R193" s="54"/>
      <c r="S193" s="26">
        <f t="shared" si="8"/>
        <v>48541550</v>
      </c>
      <c r="U193" s="23">
        <f>S193/درآمد!$F$13*100</f>
        <v>3.9759055482224128E-3</v>
      </c>
    </row>
    <row r="194" spans="1:21" ht="18.75" x14ac:dyDescent="0.2">
      <c r="A194" s="29" t="s">
        <v>16</v>
      </c>
      <c r="C194" s="26">
        <v>0</v>
      </c>
      <c r="D194" s="54"/>
      <c r="E194" s="26">
        <v>0</v>
      </c>
      <c r="F194" s="54"/>
      <c r="G194" s="26">
        <v>79276826705</v>
      </c>
      <c r="H194" s="54"/>
      <c r="I194" s="26">
        <f t="shared" si="9"/>
        <v>79276826705</v>
      </c>
      <c r="J194" s="54"/>
      <c r="K194" s="48">
        <f>I194/درآمد!$F$13*100</f>
        <v>6.4933479697676777</v>
      </c>
      <c r="L194" s="54"/>
      <c r="M194" s="26">
        <v>0</v>
      </c>
      <c r="N194" s="54"/>
      <c r="O194" s="26">
        <v>0</v>
      </c>
      <c r="P194" s="54"/>
      <c r="Q194" s="26">
        <v>79646516594</v>
      </c>
      <c r="R194" s="54"/>
      <c r="S194" s="26">
        <f t="shared" si="8"/>
        <v>79646516594</v>
      </c>
      <c r="U194" s="23">
        <f>S194/درآمد!$F$13*100</f>
        <v>6.5236282570843542</v>
      </c>
    </row>
    <row r="195" spans="1:21" ht="18.75" x14ac:dyDescent="0.2">
      <c r="A195" s="29" t="s">
        <v>18</v>
      </c>
      <c r="C195" s="26">
        <v>0</v>
      </c>
      <c r="D195" s="54"/>
      <c r="E195" s="26">
        <v>0</v>
      </c>
      <c r="F195" s="54"/>
      <c r="G195" s="26">
        <v>10526014744</v>
      </c>
      <c r="H195" s="54"/>
      <c r="I195" s="26">
        <f t="shared" si="9"/>
        <v>10526014744</v>
      </c>
      <c r="J195" s="54"/>
      <c r="K195" s="48">
        <f>I195/درآمد!$F$13*100</f>
        <v>0.86215706794159885</v>
      </c>
      <c r="L195" s="54"/>
      <c r="M195" s="26">
        <v>0</v>
      </c>
      <c r="N195" s="54"/>
      <c r="O195" s="26">
        <v>0</v>
      </c>
      <c r="P195" s="54"/>
      <c r="Q195" s="26">
        <v>10525444917</v>
      </c>
      <c r="R195" s="54"/>
      <c r="S195" s="26">
        <f t="shared" si="8"/>
        <v>10525444917</v>
      </c>
      <c r="U195" s="23">
        <f>S195/درآمد!$F$13*100</f>
        <v>0.86211039497110598</v>
      </c>
    </row>
    <row r="196" spans="1:21" ht="18.75" x14ac:dyDescent="0.2">
      <c r="A196" s="29" t="s">
        <v>20</v>
      </c>
      <c r="C196" s="26">
        <v>0</v>
      </c>
      <c r="D196" s="54"/>
      <c r="E196" s="26">
        <v>0</v>
      </c>
      <c r="F196" s="54"/>
      <c r="G196" s="26">
        <v>6140473973</v>
      </c>
      <c r="H196" s="54"/>
      <c r="I196" s="26">
        <f t="shared" si="9"/>
        <v>6140473973</v>
      </c>
      <c r="J196" s="54"/>
      <c r="K196" s="48">
        <f>I196/درآمد!$F$13*100</f>
        <v>0.502949422463148</v>
      </c>
      <c r="L196" s="54"/>
      <c r="M196" s="26">
        <v>0</v>
      </c>
      <c r="N196" s="54"/>
      <c r="O196" s="26">
        <v>0</v>
      </c>
      <c r="P196" s="54"/>
      <c r="Q196" s="26">
        <v>6140473973</v>
      </c>
      <c r="R196" s="54"/>
      <c r="S196" s="26">
        <f t="shared" si="8"/>
        <v>6140473973</v>
      </c>
      <c r="U196" s="23">
        <f>S196/درآمد!$F$13*100</f>
        <v>0.502949422463148</v>
      </c>
    </row>
    <row r="197" spans="1:21" ht="18.75" x14ac:dyDescent="0.2">
      <c r="A197" s="29" t="s">
        <v>21</v>
      </c>
      <c r="C197" s="26">
        <v>0</v>
      </c>
      <c r="D197" s="54"/>
      <c r="E197" s="26">
        <v>0</v>
      </c>
      <c r="F197" s="54"/>
      <c r="G197" s="26">
        <v>11881528</v>
      </c>
      <c r="H197" s="54"/>
      <c r="I197" s="26">
        <f t="shared" si="9"/>
        <v>11881528</v>
      </c>
      <c r="J197" s="54"/>
      <c r="K197" s="48">
        <f>I197/درآمد!$F$13*100</f>
        <v>9.7318344998377558E-4</v>
      </c>
      <c r="L197" s="54"/>
      <c r="M197" s="26">
        <v>0</v>
      </c>
      <c r="N197" s="54"/>
      <c r="O197" s="26">
        <v>0</v>
      </c>
      <c r="P197" s="54"/>
      <c r="Q197" s="26">
        <v>11881528</v>
      </c>
      <c r="R197" s="54"/>
      <c r="S197" s="26">
        <f t="shared" si="8"/>
        <v>11881528</v>
      </c>
      <c r="U197" s="23">
        <f>S197/درآمد!$F$13*100</f>
        <v>9.7318344998377558E-4</v>
      </c>
    </row>
    <row r="198" spans="1:21" ht="18.75" x14ac:dyDescent="0.2">
      <c r="A198" s="29" t="s">
        <v>22</v>
      </c>
      <c r="C198" s="26">
        <v>0</v>
      </c>
      <c r="D198" s="54"/>
      <c r="E198" s="26">
        <v>0</v>
      </c>
      <c r="F198" s="54"/>
      <c r="G198" s="26">
        <v>239838348</v>
      </c>
      <c r="H198" s="54"/>
      <c r="I198" s="26">
        <f t="shared" si="9"/>
        <v>239838348</v>
      </c>
      <c r="J198" s="54"/>
      <c r="K198" s="48">
        <f>I198/درآمد!$F$13*100</f>
        <v>1.9644502874129437E-2</v>
      </c>
      <c r="L198" s="54"/>
      <c r="M198" s="26">
        <v>0</v>
      </c>
      <c r="N198" s="54"/>
      <c r="O198" s="26">
        <v>0</v>
      </c>
      <c r="P198" s="54"/>
      <c r="Q198" s="26">
        <v>239838348</v>
      </c>
      <c r="R198" s="54"/>
      <c r="S198" s="26">
        <f t="shared" si="8"/>
        <v>239838348</v>
      </c>
      <c r="U198" s="23">
        <f>S198/درآمد!$F$13*100</f>
        <v>1.9644502874129437E-2</v>
      </c>
    </row>
    <row r="199" spans="1:21" ht="18.75" x14ac:dyDescent="0.2">
      <c r="A199" s="29" t="s">
        <v>183</v>
      </c>
      <c r="C199" s="26">
        <v>0</v>
      </c>
      <c r="D199" s="54"/>
      <c r="E199" s="26">
        <v>0</v>
      </c>
      <c r="F199" s="54"/>
      <c r="G199" s="26">
        <v>-4270570172</v>
      </c>
      <c r="H199" s="54"/>
      <c r="I199" s="26">
        <f t="shared" si="9"/>
        <v>-4270570172</v>
      </c>
      <c r="J199" s="54"/>
      <c r="K199" s="48">
        <f>I199/درآمد!$F$13*100</f>
        <v>-0.34979071828007025</v>
      </c>
      <c r="L199" s="54"/>
      <c r="M199" s="26">
        <v>0</v>
      </c>
      <c r="N199" s="54"/>
      <c r="O199" s="26">
        <v>0</v>
      </c>
      <c r="P199" s="54"/>
      <c r="Q199" s="26">
        <v>-4270570172</v>
      </c>
      <c r="R199" s="54"/>
      <c r="S199" s="26">
        <f t="shared" si="8"/>
        <v>-4270570172</v>
      </c>
      <c r="U199" s="23">
        <f>S199/درآمد!$F$13*100</f>
        <v>-0.34979071828007025</v>
      </c>
    </row>
    <row r="200" spans="1:21" ht="18.75" x14ac:dyDescent="0.2">
      <c r="A200" s="29" t="s">
        <v>29</v>
      </c>
      <c r="C200" s="26">
        <v>0</v>
      </c>
      <c r="D200" s="54"/>
      <c r="E200" s="26">
        <v>0</v>
      </c>
      <c r="F200" s="54"/>
      <c r="G200" s="26">
        <v>3614561910</v>
      </c>
      <c r="H200" s="54"/>
      <c r="I200" s="26">
        <f t="shared" si="9"/>
        <v>3614561910</v>
      </c>
      <c r="J200" s="54"/>
      <c r="K200" s="48">
        <f>I200/درآمد!$F$13*100</f>
        <v>0.29605887641334899</v>
      </c>
      <c r="L200" s="54"/>
      <c r="M200" s="26">
        <v>0</v>
      </c>
      <c r="N200" s="54"/>
      <c r="O200" s="26">
        <v>0</v>
      </c>
      <c r="P200" s="54"/>
      <c r="Q200" s="26">
        <v>3614561910</v>
      </c>
      <c r="R200" s="54"/>
      <c r="S200" s="26">
        <f t="shared" si="8"/>
        <v>3614561910</v>
      </c>
      <c r="U200" s="23">
        <f>S200/درآمد!$F$13*100</f>
        <v>0.29605887641334899</v>
      </c>
    </row>
    <row r="201" spans="1:21" ht="19.5" thickBot="1" x14ac:dyDescent="0.25">
      <c r="A201" s="29" t="s">
        <v>734</v>
      </c>
      <c r="C201" s="49">
        <f>SUM(C158:C200)</f>
        <v>4000000</v>
      </c>
      <c r="D201" s="54"/>
      <c r="E201" s="49">
        <f>SUM(E158:E200)</f>
        <v>588845181626</v>
      </c>
      <c r="F201" s="54"/>
      <c r="G201" s="49">
        <f>SUM(G158:G200)</f>
        <v>93418572977</v>
      </c>
      <c r="H201" s="54"/>
      <c r="I201" s="49">
        <f>SUM(I158:I200)</f>
        <v>682267754603</v>
      </c>
      <c r="J201" s="54"/>
      <c r="K201" s="81">
        <f>SUM(K158:K200)</f>
        <v>55.882685058456431</v>
      </c>
      <c r="L201" s="54"/>
      <c r="M201" s="49">
        <f>SUM(M158:M200)</f>
        <v>157994443550</v>
      </c>
      <c r="N201" s="54"/>
      <c r="O201" s="49">
        <f>SUM(O158:O200)</f>
        <v>455063262198</v>
      </c>
      <c r="P201" s="54"/>
      <c r="Q201" s="49">
        <f>SUM(Q158:Q200)</f>
        <v>123019379711</v>
      </c>
      <c r="R201" s="54"/>
      <c r="S201" s="49">
        <f>SUM(S158:S200)</f>
        <v>736077085459</v>
      </c>
      <c r="U201" s="41">
        <f>SUM(U158:U200)</f>
        <v>60.290060123663601</v>
      </c>
    </row>
    <row r="202" spans="1:21" ht="26.25" thickTop="1" x14ac:dyDescent="0.2">
      <c r="A202" s="95" t="s">
        <v>0</v>
      </c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25.5" x14ac:dyDescent="0.2">
      <c r="A203" s="95" t="s">
        <v>289</v>
      </c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</row>
    <row r="204" spans="1:21" ht="25.5" x14ac:dyDescent="0.2">
      <c r="A204" s="95" t="s">
        <v>2</v>
      </c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</row>
    <row r="206" spans="1:21" ht="24" x14ac:dyDescent="0.2">
      <c r="A206" s="96" t="s">
        <v>406</v>
      </c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</row>
    <row r="207" spans="1:21" ht="21" x14ac:dyDescent="0.2">
      <c r="C207" s="116" t="s">
        <v>306</v>
      </c>
      <c r="D207" s="116"/>
      <c r="E207" s="116"/>
      <c r="F207" s="116"/>
      <c r="G207" s="116"/>
      <c r="H207" s="116"/>
      <c r="I207" s="116"/>
      <c r="J207" s="116"/>
      <c r="K207" s="116"/>
      <c r="M207" s="116" t="s">
        <v>307</v>
      </c>
      <c r="N207" s="116"/>
      <c r="O207" s="116"/>
      <c r="P207" s="116"/>
      <c r="Q207" s="116"/>
      <c r="R207" s="116"/>
      <c r="S207" s="116"/>
      <c r="T207" s="116"/>
      <c r="U207" s="116"/>
    </row>
    <row r="208" spans="1:21" ht="21" x14ac:dyDescent="0.2">
      <c r="C208" s="45"/>
      <c r="D208" s="45"/>
      <c r="E208" s="45"/>
      <c r="F208" s="45"/>
      <c r="G208" s="45"/>
      <c r="H208" s="3"/>
      <c r="I208" s="70" t="s">
        <v>74</v>
      </c>
      <c r="J208" s="70"/>
      <c r="K208" s="70"/>
      <c r="M208" s="45"/>
      <c r="N208" s="45"/>
      <c r="O208" s="45"/>
      <c r="P208" s="45"/>
      <c r="Q208" s="45"/>
      <c r="R208" s="3"/>
      <c r="S208" s="70" t="s">
        <v>74</v>
      </c>
      <c r="T208" s="70"/>
      <c r="U208" s="70"/>
    </row>
    <row r="209" spans="1:21" ht="21" x14ac:dyDescent="0.2">
      <c r="A209" s="12" t="s">
        <v>308</v>
      </c>
      <c r="C209" s="80" t="s">
        <v>309</v>
      </c>
      <c r="E209" s="2" t="s">
        <v>310</v>
      </c>
      <c r="G209" s="2" t="s">
        <v>311</v>
      </c>
      <c r="I209" s="2" t="s">
        <v>279</v>
      </c>
      <c r="J209" s="3"/>
      <c r="K209" s="2" t="s">
        <v>294</v>
      </c>
      <c r="L209" s="33"/>
      <c r="M209" s="2" t="s">
        <v>309</v>
      </c>
      <c r="N209" s="33"/>
      <c r="O209" s="2" t="s">
        <v>310</v>
      </c>
      <c r="P209" s="33"/>
      <c r="Q209" s="2" t="s">
        <v>311</v>
      </c>
      <c r="S209" s="2" t="s">
        <v>279</v>
      </c>
      <c r="T209" s="3"/>
      <c r="U209" s="2" t="s">
        <v>294</v>
      </c>
    </row>
    <row r="210" spans="1:21" ht="18.75" x14ac:dyDescent="0.2">
      <c r="A210" s="29" t="s">
        <v>735</v>
      </c>
      <c r="C210" s="26">
        <f>C201</f>
        <v>4000000</v>
      </c>
      <c r="D210" s="26">
        <f t="shared" ref="D210:U210" si="10">D201</f>
        <v>0</v>
      </c>
      <c r="E210" s="26">
        <f>E201</f>
        <v>588845181626</v>
      </c>
      <c r="F210" s="26">
        <f t="shared" si="10"/>
        <v>0</v>
      </c>
      <c r="G210" s="26">
        <f t="shared" si="10"/>
        <v>93418572977</v>
      </c>
      <c r="H210" s="26">
        <f t="shared" si="10"/>
        <v>0</v>
      </c>
      <c r="I210" s="26">
        <f t="shared" si="10"/>
        <v>682267754603</v>
      </c>
      <c r="J210" s="26">
        <f t="shared" si="10"/>
        <v>0</v>
      </c>
      <c r="K210" s="48">
        <f t="shared" si="10"/>
        <v>55.882685058456431</v>
      </c>
      <c r="L210" s="26">
        <f t="shared" si="10"/>
        <v>0</v>
      </c>
      <c r="M210" s="26">
        <f t="shared" si="10"/>
        <v>157994443550</v>
      </c>
      <c r="N210" s="26">
        <f t="shared" si="10"/>
        <v>0</v>
      </c>
      <c r="O210" s="26">
        <f t="shared" si="10"/>
        <v>455063262198</v>
      </c>
      <c r="P210" s="26">
        <f t="shared" si="10"/>
        <v>0</v>
      </c>
      <c r="Q210" s="26">
        <f>Q201</f>
        <v>123019379711</v>
      </c>
      <c r="R210" s="26">
        <f t="shared" si="10"/>
        <v>0</v>
      </c>
      <c r="S210" s="26">
        <f t="shared" si="10"/>
        <v>736077085459</v>
      </c>
      <c r="T210" s="26">
        <f t="shared" si="10"/>
        <v>0</v>
      </c>
      <c r="U210" s="48">
        <f t="shared" si="10"/>
        <v>60.290060123663601</v>
      </c>
    </row>
    <row r="211" spans="1:21" ht="18.75" x14ac:dyDescent="0.2">
      <c r="A211" s="29" t="s">
        <v>30</v>
      </c>
      <c r="C211" s="26">
        <v>0</v>
      </c>
      <c r="D211" s="54"/>
      <c r="E211" s="26">
        <v>0</v>
      </c>
      <c r="F211" s="54"/>
      <c r="G211" s="26">
        <v>3671300031</v>
      </c>
      <c r="H211" s="54"/>
      <c r="I211" s="26">
        <f t="shared" si="9"/>
        <v>3671300031</v>
      </c>
      <c r="J211" s="54"/>
      <c r="K211" s="48">
        <f>I211/درآمد!$F$13*100</f>
        <v>0.30070614066592466</v>
      </c>
      <c r="L211" s="54"/>
      <c r="M211" s="26">
        <v>0</v>
      </c>
      <c r="N211" s="54"/>
      <c r="O211" s="26">
        <v>0</v>
      </c>
      <c r="P211" s="54"/>
      <c r="Q211" s="26">
        <v>3949101534</v>
      </c>
      <c r="R211" s="54"/>
      <c r="S211" s="26">
        <f t="shared" si="8"/>
        <v>3949101534</v>
      </c>
      <c r="U211" s="23">
        <f>S211/درآمد!$F$13*100</f>
        <v>0.32346010169688116</v>
      </c>
    </row>
    <row r="212" spans="1:21" ht="18.75" x14ac:dyDescent="0.2">
      <c r="A212" s="29" t="s">
        <v>25</v>
      </c>
      <c r="C212" s="26">
        <v>0</v>
      </c>
      <c r="D212" s="54"/>
      <c r="E212" s="26">
        <v>0</v>
      </c>
      <c r="F212" s="54"/>
      <c r="G212" s="26">
        <v>936566803</v>
      </c>
      <c r="H212" s="54"/>
      <c r="I212" s="26">
        <f t="shared" si="9"/>
        <v>936566803</v>
      </c>
      <c r="J212" s="54"/>
      <c r="K212" s="48">
        <f>I212/درآمد!$F$13*100</f>
        <v>7.6711624336854245E-2</v>
      </c>
      <c r="L212" s="54"/>
      <c r="M212" s="26">
        <v>0</v>
      </c>
      <c r="N212" s="54"/>
      <c r="O212" s="26">
        <v>0</v>
      </c>
      <c r="P212" s="54"/>
      <c r="Q212" s="26">
        <v>937917433</v>
      </c>
      <c r="R212" s="54"/>
      <c r="S212" s="26">
        <f t="shared" si="8"/>
        <v>937917433</v>
      </c>
      <c r="U212" s="23">
        <f>S212/درآمد!$F$13*100</f>
        <v>7.6822250744758319E-2</v>
      </c>
    </row>
    <row r="213" spans="1:21" ht="18.75" x14ac:dyDescent="0.2">
      <c r="A213" s="29" t="s">
        <v>26</v>
      </c>
      <c r="C213" s="26">
        <v>0</v>
      </c>
      <c r="D213" s="54"/>
      <c r="E213" s="26">
        <v>0</v>
      </c>
      <c r="F213" s="54"/>
      <c r="G213" s="26">
        <v>4775102400</v>
      </c>
      <c r="H213" s="54"/>
      <c r="I213" s="26">
        <f t="shared" si="9"/>
        <v>4775102400</v>
      </c>
      <c r="J213" s="54"/>
      <c r="K213" s="48">
        <f>I213/درآمد!$F$13*100</f>
        <v>0.39111557264838387</v>
      </c>
      <c r="L213" s="54"/>
      <c r="M213" s="26">
        <v>0</v>
      </c>
      <c r="N213" s="54"/>
      <c r="O213" s="26">
        <v>0</v>
      </c>
      <c r="P213" s="54"/>
      <c r="Q213" s="26">
        <v>4828506375</v>
      </c>
      <c r="R213" s="54"/>
      <c r="S213" s="26">
        <f t="shared" si="8"/>
        <v>4828506375</v>
      </c>
      <c r="U213" s="23">
        <f>S213/درآمد!$F$13*100</f>
        <v>0.39548974612450133</v>
      </c>
    </row>
    <row r="214" spans="1:21" ht="18.75" x14ac:dyDescent="0.2">
      <c r="A214" s="29" t="s">
        <v>157</v>
      </c>
      <c r="C214" s="26">
        <v>0</v>
      </c>
      <c r="D214" s="54"/>
      <c r="E214" s="26">
        <v>0</v>
      </c>
      <c r="F214" s="54"/>
      <c r="G214" s="26">
        <v>-8734603178</v>
      </c>
      <c r="H214" s="54"/>
      <c r="I214" s="26">
        <f t="shared" si="9"/>
        <v>-8734603178</v>
      </c>
      <c r="J214" s="54"/>
      <c r="K214" s="48">
        <f>I214/درآمد!$F$13*100</f>
        <v>-0.71542744796841717</v>
      </c>
      <c r="L214" s="54"/>
      <c r="M214" s="26">
        <v>0</v>
      </c>
      <c r="N214" s="54"/>
      <c r="O214" s="26">
        <v>0</v>
      </c>
      <c r="P214" s="54"/>
      <c r="Q214" s="26">
        <v>-8734603178</v>
      </c>
      <c r="R214" s="54"/>
      <c r="S214" s="26">
        <f t="shared" si="8"/>
        <v>-8734603178</v>
      </c>
      <c r="U214" s="23">
        <f>S214/درآمد!$F$13*100</f>
        <v>-0.71542744796841717</v>
      </c>
    </row>
    <row r="215" spans="1:21" ht="18.75" x14ac:dyDescent="0.2">
      <c r="A215" s="29" t="s">
        <v>151</v>
      </c>
      <c r="C215" s="26">
        <v>0</v>
      </c>
      <c r="D215" s="54"/>
      <c r="E215" s="26">
        <v>0</v>
      </c>
      <c r="F215" s="54"/>
      <c r="G215" s="26">
        <v>-926442080</v>
      </c>
      <c r="H215" s="54"/>
      <c r="I215" s="26">
        <f t="shared" si="9"/>
        <v>-926442080</v>
      </c>
      <c r="J215" s="54"/>
      <c r="K215" s="48">
        <f>I215/درآمد!$F$13*100</f>
        <v>-7.5882335977708021E-2</v>
      </c>
      <c r="L215" s="54"/>
      <c r="M215" s="26">
        <v>0</v>
      </c>
      <c r="N215" s="54"/>
      <c r="O215" s="26">
        <v>0</v>
      </c>
      <c r="P215" s="54"/>
      <c r="Q215" s="26">
        <v>-926442080</v>
      </c>
      <c r="R215" s="54"/>
      <c r="S215" s="26">
        <f t="shared" si="8"/>
        <v>-926442080</v>
      </c>
      <c r="U215" s="23">
        <f>S215/درآمد!$F$13*100</f>
        <v>-7.5882335977708021E-2</v>
      </c>
    </row>
    <row r="216" spans="1:21" ht="18.75" x14ac:dyDescent="0.2">
      <c r="A216" s="29" t="s">
        <v>213</v>
      </c>
      <c r="C216" s="26">
        <v>0</v>
      </c>
      <c r="D216" s="54"/>
      <c r="E216" s="26">
        <v>0</v>
      </c>
      <c r="F216" s="54"/>
      <c r="G216" s="26">
        <v>-24176586</v>
      </c>
      <c r="H216" s="54"/>
      <c r="I216" s="26">
        <f t="shared" si="9"/>
        <v>-24176586</v>
      </c>
      <c r="J216" s="54"/>
      <c r="K216" s="48">
        <f>I216/درآمد!$F$13*100</f>
        <v>-1.9802380108273491E-3</v>
      </c>
      <c r="L216" s="54"/>
      <c r="M216" s="26">
        <v>0</v>
      </c>
      <c r="N216" s="54"/>
      <c r="O216" s="26">
        <v>0</v>
      </c>
      <c r="P216" s="54"/>
      <c r="Q216" s="26">
        <v>-24176586</v>
      </c>
      <c r="R216" s="54"/>
      <c r="S216" s="26">
        <f t="shared" si="8"/>
        <v>-24176586</v>
      </c>
      <c r="U216" s="23">
        <f>S216/درآمد!$F$13*100</f>
        <v>-1.9802380108273491E-3</v>
      </c>
    </row>
    <row r="217" spans="1:21" ht="18.75" x14ac:dyDescent="0.2">
      <c r="A217" s="29" t="s">
        <v>117</v>
      </c>
      <c r="C217" s="26">
        <v>0</v>
      </c>
      <c r="D217" s="54"/>
      <c r="E217" s="26">
        <v>0</v>
      </c>
      <c r="F217" s="54"/>
      <c r="G217" s="26">
        <v>-1030811009</v>
      </c>
      <c r="H217" s="54"/>
      <c r="I217" s="26">
        <f t="shared" si="9"/>
        <v>-1030811009</v>
      </c>
      <c r="J217" s="54"/>
      <c r="K217" s="48">
        <f>I217/درآمد!$F$13*100</f>
        <v>-8.4430909393124934E-2</v>
      </c>
      <c r="L217" s="54"/>
      <c r="M217" s="26">
        <v>0</v>
      </c>
      <c r="N217" s="54"/>
      <c r="O217" s="26">
        <v>0</v>
      </c>
      <c r="P217" s="54"/>
      <c r="Q217" s="26">
        <v>-34543016566</v>
      </c>
      <c r="R217" s="54"/>
      <c r="S217" s="26">
        <f t="shared" si="8"/>
        <v>-34543016566</v>
      </c>
      <c r="U217" s="23">
        <f>S217/درآمد!$F$13*100</f>
        <v>-2.8293239753798161</v>
      </c>
    </row>
    <row r="218" spans="1:21" ht="18.75" x14ac:dyDescent="0.2">
      <c r="A218" s="29" t="s">
        <v>101</v>
      </c>
      <c r="C218" s="26">
        <v>0</v>
      </c>
      <c r="D218" s="54"/>
      <c r="E218" s="26">
        <v>0</v>
      </c>
      <c r="F218" s="54"/>
      <c r="G218" s="26">
        <v>-7128018405</v>
      </c>
      <c r="H218" s="54"/>
      <c r="I218" s="26">
        <f t="shared" si="9"/>
        <v>-7128018405</v>
      </c>
      <c r="J218" s="54"/>
      <c r="K218" s="48">
        <f>I218/درآمد!$F$13*100</f>
        <v>-0.58383648491387219</v>
      </c>
      <c r="L218" s="54"/>
      <c r="M218" s="26">
        <v>0</v>
      </c>
      <c r="N218" s="54"/>
      <c r="O218" s="26">
        <v>0</v>
      </c>
      <c r="P218" s="54"/>
      <c r="Q218" s="26">
        <v>-10349584530</v>
      </c>
      <c r="R218" s="54"/>
      <c r="S218" s="26">
        <f t="shared" si="8"/>
        <v>-10349584530</v>
      </c>
      <c r="U218" s="23">
        <f>S218/درآمد!$F$13*100</f>
        <v>-0.84770615183536269</v>
      </c>
    </row>
    <row r="219" spans="1:21" ht="18.75" x14ac:dyDescent="0.2">
      <c r="A219" s="29" t="s">
        <v>174</v>
      </c>
      <c r="C219" s="26">
        <v>0</v>
      </c>
      <c r="D219" s="54"/>
      <c r="E219" s="26">
        <v>0</v>
      </c>
      <c r="F219" s="54"/>
      <c r="G219" s="26">
        <v>59105614</v>
      </c>
      <c r="H219" s="54"/>
      <c r="I219" s="26">
        <f t="shared" si="9"/>
        <v>59105614</v>
      </c>
      <c r="J219" s="54"/>
      <c r="K219" s="48">
        <f>I219/درآمد!$F$13*100</f>
        <v>4.8411791266181718E-3</v>
      </c>
      <c r="L219" s="54"/>
      <c r="M219" s="26">
        <v>0</v>
      </c>
      <c r="N219" s="54"/>
      <c r="O219" s="26">
        <v>0</v>
      </c>
      <c r="P219" s="54"/>
      <c r="Q219" s="26">
        <v>528948532</v>
      </c>
      <c r="R219" s="54"/>
      <c r="S219" s="26">
        <f t="shared" si="8"/>
        <v>528948532</v>
      </c>
      <c r="U219" s="23">
        <f>S219/درآمد!$F$13*100</f>
        <v>4.3324727024639728E-2</v>
      </c>
    </row>
    <row r="220" spans="1:21" ht="18.75" x14ac:dyDescent="0.2">
      <c r="A220" s="29" t="s">
        <v>37</v>
      </c>
      <c r="C220" s="26">
        <v>0</v>
      </c>
      <c r="D220" s="54"/>
      <c r="E220" s="26">
        <v>0</v>
      </c>
      <c r="F220" s="54"/>
      <c r="G220" s="26">
        <v>-1006613100</v>
      </c>
      <c r="H220" s="54"/>
      <c r="I220" s="26">
        <f t="shared" si="9"/>
        <v>-1006613100</v>
      </c>
      <c r="J220" s="54"/>
      <c r="K220" s="48">
        <f>I220/درآمد!$F$13*100</f>
        <v>-8.2448924873708446E-2</v>
      </c>
      <c r="L220" s="54"/>
      <c r="M220" s="26">
        <v>0</v>
      </c>
      <c r="N220" s="54"/>
      <c r="O220" s="26">
        <v>0</v>
      </c>
      <c r="P220" s="54"/>
      <c r="Q220" s="26">
        <v>-1006613100</v>
      </c>
      <c r="R220" s="54"/>
      <c r="S220" s="26">
        <f t="shared" si="8"/>
        <v>-1006613100</v>
      </c>
      <c r="U220" s="23">
        <f>S220/درآمد!$F$13*100</f>
        <v>-8.2448924873708446E-2</v>
      </c>
    </row>
    <row r="221" spans="1:21" ht="18.75" x14ac:dyDescent="0.2">
      <c r="A221" s="29" t="s">
        <v>699</v>
      </c>
      <c r="C221" s="26">
        <v>0</v>
      </c>
      <c r="D221" s="54"/>
      <c r="E221" s="26">
        <v>0</v>
      </c>
      <c r="F221" s="54"/>
      <c r="G221" s="26">
        <v>1</v>
      </c>
      <c r="H221" s="54"/>
      <c r="I221" s="26">
        <f t="shared" si="9"/>
        <v>1</v>
      </c>
      <c r="J221" s="54"/>
      <c r="K221" s="48">
        <f>I221/درآمد!$F$13*100</f>
        <v>8.1907263946503815E-11</v>
      </c>
      <c r="L221" s="54"/>
      <c r="M221" s="26">
        <v>0</v>
      </c>
      <c r="N221" s="54"/>
      <c r="O221" s="26">
        <v>0</v>
      </c>
      <c r="P221" s="54"/>
      <c r="Q221" s="26">
        <v>-274261533</v>
      </c>
      <c r="R221" s="54"/>
      <c r="S221" s="26">
        <f t="shared" si="8"/>
        <v>-274261533</v>
      </c>
      <c r="U221" s="23">
        <f>S221/درآمد!$F$13*100</f>
        <v>-2.2464011773803767E-2</v>
      </c>
    </row>
    <row r="222" spans="1:21" ht="37.5" x14ac:dyDescent="0.2">
      <c r="A222" s="71" t="s">
        <v>700</v>
      </c>
      <c r="C222" s="26">
        <v>0</v>
      </c>
      <c r="D222" s="54"/>
      <c r="E222" s="26">
        <v>0</v>
      </c>
      <c r="F222" s="54"/>
      <c r="G222" s="26">
        <v>1241507821</v>
      </c>
      <c r="H222" s="54"/>
      <c r="I222" s="26">
        <f t="shared" si="9"/>
        <v>1241507821</v>
      </c>
      <c r="J222" s="54"/>
      <c r="K222" s="48">
        <f>I222/درآمد!$F$13*100</f>
        <v>0.10168850878629582</v>
      </c>
      <c r="L222" s="54"/>
      <c r="M222" s="26">
        <v>0</v>
      </c>
      <c r="N222" s="54"/>
      <c r="O222" s="26">
        <v>0</v>
      </c>
      <c r="P222" s="54"/>
      <c r="Q222" s="26">
        <v>-12747386310</v>
      </c>
      <c r="R222" s="54"/>
      <c r="S222" s="26">
        <f t="shared" si="8"/>
        <v>-12747386310</v>
      </c>
      <c r="U222" s="23">
        <f>S222/درآمد!$F$13*100</f>
        <v>-1.0441035351212193</v>
      </c>
    </row>
    <row r="223" spans="1:21" ht="18.75" x14ac:dyDescent="0.2">
      <c r="A223" s="29" t="s">
        <v>189</v>
      </c>
      <c r="C223" s="26">
        <v>0</v>
      </c>
      <c r="D223" s="54"/>
      <c r="E223" s="26">
        <v>0</v>
      </c>
      <c r="F223" s="54"/>
      <c r="G223" s="26">
        <v>-1175947153</v>
      </c>
      <c r="H223" s="54"/>
      <c r="I223" s="26">
        <f t="shared" si="9"/>
        <v>-1175947153</v>
      </c>
      <c r="J223" s="54"/>
      <c r="K223" s="48">
        <f>I223/درآمد!$F$13*100</f>
        <v>-9.6318613847910711E-2</v>
      </c>
      <c r="L223" s="54"/>
      <c r="M223" s="26">
        <v>0</v>
      </c>
      <c r="N223" s="54"/>
      <c r="O223" s="26">
        <v>0</v>
      </c>
      <c r="P223" s="54"/>
      <c r="Q223" s="26">
        <v>-10386860177</v>
      </c>
      <c r="R223" s="54"/>
      <c r="S223" s="26">
        <f t="shared" si="8"/>
        <v>-10386860177</v>
      </c>
      <c r="U223" s="23">
        <f>S223/درآمد!$F$13*100</f>
        <v>-0.85075929809296846</v>
      </c>
    </row>
    <row r="224" spans="1:21" ht="18.75" x14ac:dyDescent="0.2">
      <c r="A224" s="29" t="s">
        <v>208</v>
      </c>
      <c r="C224" s="26">
        <v>0</v>
      </c>
      <c r="D224" s="54"/>
      <c r="E224" s="26">
        <v>0</v>
      </c>
      <c r="F224" s="54"/>
      <c r="G224" s="26">
        <v>8075414331</v>
      </c>
      <c r="H224" s="54"/>
      <c r="I224" s="26">
        <f t="shared" si="9"/>
        <v>8075414331</v>
      </c>
      <c r="J224" s="54"/>
      <c r="K224" s="48">
        <f>I224/درآمد!$F$13*100</f>
        <v>0.66143509308659654</v>
      </c>
      <c r="L224" s="54"/>
      <c r="M224" s="26">
        <v>0</v>
      </c>
      <c r="N224" s="54"/>
      <c r="O224" s="26">
        <v>0</v>
      </c>
      <c r="P224" s="54"/>
      <c r="Q224" s="26">
        <v>5723124140</v>
      </c>
      <c r="R224" s="54"/>
      <c r="S224" s="26">
        <f t="shared" si="8"/>
        <v>5723124140</v>
      </c>
      <c r="U224" s="23">
        <f>S224/درآمد!$F$13*100</f>
        <v>0.46876543953358774</v>
      </c>
    </row>
    <row r="225" spans="1:21" ht="18.75" x14ac:dyDescent="0.2">
      <c r="A225" s="29" t="s">
        <v>160</v>
      </c>
      <c r="C225" s="26">
        <v>0</v>
      </c>
      <c r="D225" s="54"/>
      <c r="E225" s="26">
        <v>0</v>
      </c>
      <c r="F225" s="54"/>
      <c r="G225" s="26">
        <v>4431037185</v>
      </c>
      <c r="H225" s="54"/>
      <c r="I225" s="26">
        <f t="shared" si="9"/>
        <v>4431037185</v>
      </c>
      <c r="J225" s="54"/>
      <c r="K225" s="48">
        <f>I225/درآمد!$F$13*100</f>
        <v>0.3629341322685683</v>
      </c>
      <c r="L225" s="54"/>
      <c r="M225" s="26">
        <v>0</v>
      </c>
      <c r="N225" s="54"/>
      <c r="O225" s="26">
        <v>0</v>
      </c>
      <c r="P225" s="54"/>
      <c r="Q225" s="26">
        <v>4431037185</v>
      </c>
      <c r="R225" s="54"/>
      <c r="S225" s="26">
        <f t="shared" si="8"/>
        <v>4431037185</v>
      </c>
      <c r="U225" s="23">
        <f>S225/درآمد!$F$13*100</f>
        <v>0.3629341322685683</v>
      </c>
    </row>
    <row r="226" spans="1:21" ht="18.75" x14ac:dyDescent="0.2">
      <c r="A226" s="29" t="s">
        <v>176</v>
      </c>
      <c r="C226" s="26">
        <v>0</v>
      </c>
      <c r="D226" s="54"/>
      <c r="E226" s="26">
        <v>0</v>
      </c>
      <c r="F226" s="54"/>
      <c r="G226" s="26">
        <v>16673327797</v>
      </c>
      <c r="H226" s="54"/>
      <c r="I226" s="26">
        <f t="shared" si="9"/>
        <v>16673327797</v>
      </c>
      <c r="J226" s="54"/>
      <c r="K226" s="48">
        <f>I226/درآمد!$F$13*100</f>
        <v>1.3656666607354582</v>
      </c>
      <c r="L226" s="54"/>
      <c r="M226" s="26">
        <v>0</v>
      </c>
      <c r="N226" s="54"/>
      <c r="O226" s="26">
        <v>0</v>
      </c>
      <c r="P226" s="54"/>
      <c r="Q226" s="26">
        <v>16655179998</v>
      </c>
      <c r="R226" s="54"/>
      <c r="S226" s="26">
        <f t="shared" si="8"/>
        <v>16655179998</v>
      </c>
      <c r="U226" s="23">
        <f>S226/درآمد!$F$13*100</f>
        <v>1.364180224172717</v>
      </c>
    </row>
    <row r="227" spans="1:21" ht="18.75" x14ac:dyDescent="0.2">
      <c r="A227" s="29" t="s">
        <v>156</v>
      </c>
      <c r="C227" s="26">
        <v>0</v>
      </c>
      <c r="D227" s="54"/>
      <c r="E227" s="26">
        <v>0</v>
      </c>
      <c r="F227" s="54"/>
      <c r="G227" s="26">
        <v>1564062469</v>
      </c>
      <c r="H227" s="54"/>
      <c r="I227" s="26">
        <f t="shared" si="9"/>
        <v>1564062469</v>
      </c>
      <c r="J227" s="54"/>
      <c r="K227" s="48">
        <f>I227/درآمد!$F$13*100</f>
        <v>0.12810807747720346</v>
      </c>
      <c r="L227" s="54"/>
      <c r="M227" s="26">
        <v>0</v>
      </c>
      <c r="N227" s="54"/>
      <c r="O227" s="26">
        <v>0</v>
      </c>
      <c r="P227" s="54"/>
      <c r="Q227" s="26">
        <v>1557343476</v>
      </c>
      <c r="R227" s="54"/>
      <c r="S227" s="26">
        <f t="shared" si="8"/>
        <v>1557343476</v>
      </c>
      <c r="U227" s="23">
        <f>S227/درآمد!$F$13*100</f>
        <v>0.12755774314409773</v>
      </c>
    </row>
    <row r="228" spans="1:21" ht="18.75" x14ac:dyDescent="0.2">
      <c r="A228" s="29" t="s">
        <v>701</v>
      </c>
      <c r="C228" s="26">
        <v>0</v>
      </c>
      <c r="D228" s="54"/>
      <c r="E228" s="26">
        <v>0</v>
      </c>
      <c r="F228" s="54"/>
      <c r="G228" s="26">
        <v>-2</v>
      </c>
      <c r="H228" s="54"/>
      <c r="I228" s="26">
        <f t="shared" si="9"/>
        <v>-2</v>
      </c>
      <c r="J228" s="54"/>
      <c r="K228" s="48">
        <f>I228/درآمد!$F$13*100</f>
        <v>-1.6381452789300763E-10</v>
      </c>
      <c r="L228" s="54"/>
      <c r="M228" s="26">
        <v>0</v>
      </c>
      <c r="N228" s="54"/>
      <c r="O228" s="26">
        <v>0</v>
      </c>
      <c r="P228" s="54"/>
      <c r="Q228" s="26">
        <v>3897794494</v>
      </c>
      <c r="R228" s="54"/>
      <c r="S228" s="26">
        <f t="shared" si="8"/>
        <v>3897794494</v>
      </c>
      <c r="U228" s="23">
        <f>S228/درآمد!$F$13*100</f>
        <v>0.31925768242928731</v>
      </c>
    </row>
    <row r="229" spans="1:21" ht="18.75" x14ac:dyDescent="0.2">
      <c r="A229" s="29" t="s">
        <v>218</v>
      </c>
      <c r="C229" s="26">
        <v>0</v>
      </c>
      <c r="D229" s="54"/>
      <c r="E229" s="26">
        <v>0</v>
      </c>
      <c r="F229" s="54"/>
      <c r="G229" s="26">
        <v>-279692006</v>
      </c>
      <c r="H229" s="54"/>
      <c r="I229" s="26">
        <f t="shared" si="9"/>
        <v>-279692006</v>
      </c>
      <c r="J229" s="54"/>
      <c r="K229" s="48">
        <f>I229/درآمد!$F$13*100</f>
        <v>-2.290880695916913E-2</v>
      </c>
      <c r="L229" s="54"/>
      <c r="M229" s="26">
        <v>0</v>
      </c>
      <c r="N229" s="54"/>
      <c r="O229" s="26">
        <v>0</v>
      </c>
      <c r="P229" s="54"/>
      <c r="Q229" s="26">
        <v>-279692006</v>
      </c>
      <c r="R229" s="54"/>
      <c r="S229" s="26">
        <f t="shared" si="8"/>
        <v>-279692006</v>
      </c>
      <c r="U229" s="23">
        <f>S229/درآمد!$F$13*100</f>
        <v>-2.290880695916913E-2</v>
      </c>
    </row>
    <row r="230" spans="1:21" ht="18.75" x14ac:dyDescent="0.2">
      <c r="A230" s="29" t="s">
        <v>163</v>
      </c>
      <c r="C230" s="26">
        <v>0</v>
      </c>
      <c r="D230" s="54"/>
      <c r="E230" s="26">
        <v>0</v>
      </c>
      <c r="F230" s="54"/>
      <c r="G230" s="26">
        <v>5071714683</v>
      </c>
      <c r="H230" s="54"/>
      <c r="I230" s="26">
        <f t="shared" si="9"/>
        <v>5071714683</v>
      </c>
      <c r="J230" s="54"/>
      <c r="K230" s="48">
        <f>I230/درآمد!$F$13*100</f>
        <v>0.41541027320183999</v>
      </c>
      <c r="L230" s="54"/>
      <c r="M230" s="26">
        <v>0</v>
      </c>
      <c r="N230" s="54"/>
      <c r="O230" s="26">
        <v>0</v>
      </c>
      <c r="P230" s="54"/>
      <c r="Q230" s="26">
        <v>5071714683</v>
      </c>
      <c r="R230" s="54"/>
      <c r="S230" s="26">
        <f t="shared" si="8"/>
        <v>5071714683</v>
      </c>
      <c r="U230" s="23">
        <f>S230/درآمد!$F$13*100</f>
        <v>0.41541027320183999</v>
      </c>
    </row>
    <row r="231" spans="1:21" ht="18.75" x14ac:dyDescent="0.2">
      <c r="A231" s="29" t="s">
        <v>61</v>
      </c>
      <c r="C231" s="26">
        <v>0</v>
      </c>
      <c r="D231" s="54"/>
      <c r="E231" s="26">
        <v>0</v>
      </c>
      <c r="F231" s="54"/>
      <c r="G231" s="26">
        <v>-99061354</v>
      </c>
      <c r="H231" s="54"/>
      <c r="I231" s="26">
        <f t="shared" si="9"/>
        <v>-99061354</v>
      </c>
      <c r="J231" s="54"/>
      <c r="K231" s="48">
        <f>I231/درآمد!$F$13*100</f>
        <v>-8.1138444689760527E-3</v>
      </c>
      <c r="L231" s="54"/>
      <c r="M231" s="26">
        <v>0</v>
      </c>
      <c r="N231" s="54"/>
      <c r="O231" s="26">
        <v>0</v>
      </c>
      <c r="P231" s="54"/>
      <c r="Q231" s="26">
        <v>-247943241</v>
      </c>
      <c r="R231" s="54"/>
      <c r="S231" s="26">
        <f t="shared" ref="S231:S314" si="11">M231+O231+Q231</f>
        <v>-247943241</v>
      </c>
      <c r="U231" s="23">
        <f>S231/درآمد!$F$13*100</f>
        <v>-2.0308352484338606E-2</v>
      </c>
    </row>
    <row r="232" spans="1:21" ht="18.75" x14ac:dyDescent="0.2">
      <c r="A232" s="29" t="s">
        <v>95</v>
      </c>
      <c r="C232" s="26">
        <v>0</v>
      </c>
      <c r="D232" s="54"/>
      <c r="E232" s="26">
        <v>0</v>
      </c>
      <c r="F232" s="54"/>
      <c r="G232" s="26">
        <v>3234886000</v>
      </c>
      <c r="H232" s="54"/>
      <c r="I232" s="26">
        <f t="shared" si="9"/>
        <v>3234886000</v>
      </c>
      <c r="J232" s="54"/>
      <c r="K232" s="48">
        <f>I232/درآمد!$F$13*100</f>
        <v>0.26496066143885</v>
      </c>
      <c r="L232" s="54"/>
      <c r="M232" s="26">
        <v>0</v>
      </c>
      <c r="N232" s="54"/>
      <c r="O232" s="26">
        <v>0</v>
      </c>
      <c r="P232" s="54"/>
      <c r="Q232" s="26">
        <v>3234886000</v>
      </c>
      <c r="R232" s="54"/>
      <c r="S232" s="26">
        <f t="shared" si="11"/>
        <v>3234886000</v>
      </c>
      <c r="U232" s="23">
        <f>S232/درآمد!$F$13*100</f>
        <v>0.26496066143885</v>
      </c>
    </row>
    <row r="233" spans="1:21" ht="18.75" x14ac:dyDescent="0.2">
      <c r="A233" s="29" t="s">
        <v>105</v>
      </c>
      <c r="C233" s="26">
        <v>0</v>
      </c>
      <c r="D233" s="54"/>
      <c r="E233" s="26">
        <v>0</v>
      </c>
      <c r="F233" s="54"/>
      <c r="G233" s="26">
        <v>287440000</v>
      </c>
      <c r="H233" s="54"/>
      <c r="I233" s="26">
        <f t="shared" si="9"/>
        <v>287440000</v>
      </c>
      <c r="J233" s="54"/>
      <c r="K233" s="48">
        <f>I233/درآمد!$F$13*100</f>
        <v>2.3543423948783056E-2</v>
      </c>
      <c r="L233" s="54"/>
      <c r="M233" s="26">
        <v>0</v>
      </c>
      <c r="N233" s="54"/>
      <c r="O233" s="26">
        <v>0</v>
      </c>
      <c r="P233" s="54"/>
      <c r="Q233" s="26">
        <v>287440000</v>
      </c>
      <c r="R233" s="54"/>
      <c r="S233" s="26">
        <f t="shared" si="11"/>
        <v>287440000</v>
      </c>
      <c r="U233" s="23">
        <f>S233/درآمد!$F$13*100</f>
        <v>2.3543423948783056E-2</v>
      </c>
    </row>
    <row r="234" spans="1:21" ht="18.75" x14ac:dyDescent="0.2">
      <c r="A234" s="29" t="s">
        <v>164</v>
      </c>
      <c r="C234" s="26">
        <v>0</v>
      </c>
      <c r="D234" s="54"/>
      <c r="E234" s="26">
        <v>0</v>
      </c>
      <c r="F234" s="54"/>
      <c r="G234" s="26">
        <v>-227218</v>
      </c>
      <c r="H234" s="54"/>
      <c r="I234" s="26">
        <f t="shared" si="9"/>
        <v>-227218</v>
      </c>
      <c r="J234" s="54"/>
      <c r="K234" s="48">
        <f>I234/درآمد!$F$13*100</f>
        <v>-1.8610804699396706E-5</v>
      </c>
      <c r="L234" s="54"/>
      <c r="M234" s="26">
        <v>0</v>
      </c>
      <c r="N234" s="54"/>
      <c r="O234" s="26">
        <v>0</v>
      </c>
      <c r="P234" s="54"/>
      <c r="Q234" s="26">
        <v>-227218</v>
      </c>
      <c r="R234" s="54"/>
      <c r="S234" s="26">
        <f t="shared" si="11"/>
        <v>-227218</v>
      </c>
      <c r="U234" s="23">
        <f>S234/درآمد!$F$13*100</f>
        <v>-1.8610804699396706E-5</v>
      </c>
    </row>
    <row r="235" spans="1:21" ht="18.75" x14ac:dyDescent="0.2">
      <c r="A235" s="29" t="s">
        <v>172</v>
      </c>
      <c r="C235" s="26">
        <v>0</v>
      </c>
      <c r="D235" s="54"/>
      <c r="E235" s="26">
        <v>0</v>
      </c>
      <c r="F235" s="54"/>
      <c r="G235" s="26">
        <v>1539196645</v>
      </c>
      <c r="H235" s="54"/>
      <c r="I235" s="26">
        <f t="shared" si="9"/>
        <v>1539196645</v>
      </c>
      <c r="J235" s="54"/>
      <c r="K235" s="48">
        <f>I235/درآمد!$F$13*100</f>
        <v>0.12607138586758815</v>
      </c>
      <c r="L235" s="54"/>
      <c r="M235" s="26">
        <v>0</v>
      </c>
      <c r="N235" s="54"/>
      <c r="O235" s="26">
        <v>0</v>
      </c>
      <c r="P235" s="54"/>
      <c r="Q235" s="26">
        <v>1539196645</v>
      </c>
      <c r="R235" s="54"/>
      <c r="S235" s="26">
        <f t="shared" si="11"/>
        <v>1539196645</v>
      </c>
      <c r="U235" s="23">
        <f>S235/درآمد!$F$13*100</f>
        <v>0.12607138586758815</v>
      </c>
    </row>
    <row r="236" spans="1:21" ht="18.75" x14ac:dyDescent="0.2">
      <c r="A236" s="29" t="s">
        <v>111</v>
      </c>
      <c r="C236" s="26">
        <v>0</v>
      </c>
      <c r="D236" s="54"/>
      <c r="E236" s="26">
        <v>0</v>
      </c>
      <c r="F236" s="54"/>
      <c r="G236" s="26">
        <v>-912349884</v>
      </c>
      <c r="H236" s="54"/>
      <c r="I236" s="26">
        <f t="shared" si="9"/>
        <v>-912349884</v>
      </c>
      <c r="J236" s="54"/>
      <c r="K236" s="48">
        <f>I236/درآمد!$F$13*100</f>
        <v>-7.4728082760350145E-2</v>
      </c>
      <c r="L236" s="54"/>
      <c r="M236" s="26">
        <v>0</v>
      </c>
      <c r="N236" s="54"/>
      <c r="O236" s="26">
        <v>0</v>
      </c>
      <c r="P236" s="54"/>
      <c r="Q236" s="26">
        <v>-2438452324</v>
      </c>
      <c r="R236" s="54"/>
      <c r="S236" s="26">
        <f t="shared" si="11"/>
        <v>-2438452324</v>
      </c>
      <c r="U236" s="23">
        <f>S236/درآمد!$F$13*100</f>
        <v>-0.19972695812283367</v>
      </c>
    </row>
    <row r="237" spans="1:21" ht="18.75" x14ac:dyDescent="0.2">
      <c r="A237" s="29" t="s">
        <v>175</v>
      </c>
      <c r="C237" s="26">
        <v>0</v>
      </c>
      <c r="D237" s="54"/>
      <c r="E237" s="26">
        <v>0</v>
      </c>
      <c r="F237" s="54"/>
      <c r="G237" s="26">
        <v>296860559</v>
      </c>
      <c r="H237" s="54"/>
      <c r="I237" s="26">
        <f t="shared" si="9"/>
        <v>296860559</v>
      </c>
      <c r="J237" s="54"/>
      <c r="K237" s="48">
        <f>I237/درآمد!$F$13*100</f>
        <v>2.4315036161319671E-2</v>
      </c>
      <c r="L237" s="54"/>
      <c r="M237" s="26">
        <v>0</v>
      </c>
      <c r="N237" s="54"/>
      <c r="O237" s="26">
        <v>0</v>
      </c>
      <c r="P237" s="54"/>
      <c r="Q237" s="26">
        <v>-2224714296</v>
      </c>
      <c r="R237" s="54"/>
      <c r="S237" s="26">
        <f t="shared" si="11"/>
        <v>-2224714296</v>
      </c>
      <c r="U237" s="23">
        <f>S237/درآمد!$F$13*100</f>
        <v>-0.18222026104803243</v>
      </c>
    </row>
    <row r="238" spans="1:21" ht="18.75" x14ac:dyDescent="0.2">
      <c r="A238" s="29" t="s">
        <v>113</v>
      </c>
      <c r="C238" s="26">
        <v>0</v>
      </c>
      <c r="D238" s="54"/>
      <c r="E238" s="26">
        <v>0</v>
      </c>
      <c r="F238" s="54"/>
      <c r="G238" s="26">
        <v>14038889618</v>
      </c>
      <c r="H238" s="54"/>
      <c r="I238" s="26">
        <f t="shared" si="9"/>
        <v>14038889618</v>
      </c>
      <c r="J238" s="54"/>
      <c r="K238" s="48">
        <f>I238/درآمد!$F$13*100</f>
        <v>1.1498870374573582</v>
      </c>
      <c r="L238" s="54"/>
      <c r="M238" s="26">
        <v>0</v>
      </c>
      <c r="N238" s="54"/>
      <c r="O238" s="26">
        <v>0</v>
      </c>
      <c r="P238" s="54"/>
      <c r="Q238" s="26">
        <v>12512767383</v>
      </c>
      <c r="R238" s="54"/>
      <c r="S238" s="26">
        <f t="shared" si="11"/>
        <v>12512767383</v>
      </c>
      <c r="U238" s="23">
        <f>S238/درآمد!$F$13*100</f>
        <v>1.0248865407405847</v>
      </c>
    </row>
    <row r="239" spans="1:21" ht="18.75" x14ac:dyDescent="0.2">
      <c r="A239" s="29" t="s">
        <v>71</v>
      </c>
      <c r="C239" s="26">
        <v>0</v>
      </c>
      <c r="D239" s="54"/>
      <c r="E239" s="26">
        <f>VLOOKUP(A239,'درآمد ناشی از تغییر قیمت اوراق'!A:Q,9,0)</f>
        <v>252684087</v>
      </c>
      <c r="F239" s="54"/>
      <c r="G239" s="26">
        <v>-2683787765</v>
      </c>
      <c r="H239" s="54"/>
      <c r="I239" s="26">
        <f t="shared" si="9"/>
        <v>-2431103678</v>
      </c>
      <c r="J239" s="54"/>
      <c r="K239" s="48">
        <f>I239/درآمد!$F$13*100</f>
        <v>-0.19912505063526226</v>
      </c>
      <c r="L239" s="54"/>
      <c r="M239" s="26">
        <v>0</v>
      </c>
      <c r="N239" s="54"/>
      <c r="O239" s="26">
        <v>252684087</v>
      </c>
      <c r="P239" s="54"/>
      <c r="Q239" s="26">
        <v>-2683787765</v>
      </c>
      <c r="R239" s="54"/>
      <c r="S239" s="26">
        <f t="shared" si="11"/>
        <v>-2431103678</v>
      </c>
      <c r="U239" s="23">
        <f>S239/درآمد!$F$13*100</f>
        <v>-0.19912505063526226</v>
      </c>
    </row>
    <row r="240" spans="1:21" ht="18.75" x14ac:dyDescent="0.2">
      <c r="A240" s="29" t="s">
        <v>19</v>
      </c>
      <c r="C240" s="26">
        <v>0</v>
      </c>
      <c r="D240" s="54"/>
      <c r="E240" s="26">
        <f>VLOOKUP(A240,'درآمد ناشی از تغییر قیمت اوراق'!A:Q,9,0)</f>
        <v>-4001561708</v>
      </c>
      <c r="F240" s="54"/>
      <c r="G240" s="26">
        <v>69757625</v>
      </c>
      <c r="H240" s="54"/>
      <c r="I240" s="26">
        <f t="shared" si="9"/>
        <v>-3931804083</v>
      </c>
      <c r="J240" s="54"/>
      <c r="K240" s="48">
        <f>I240/درآمد!$F$13*100</f>
        <v>-0.32204331481222243</v>
      </c>
      <c r="L240" s="54"/>
      <c r="M240" s="26">
        <v>0</v>
      </c>
      <c r="N240" s="54"/>
      <c r="O240" s="26">
        <v>46717426920</v>
      </c>
      <c r="P240" s="54"/>
      <c r="Q240" s="26">
        <v>79962527</v>
      </c>
      <c r="R240" s="54"/>
      <c r="S240" s="26">
        <f t="shared" si="11"/>
        <v>46797389447</v>
      </c>
      <c r="U240" s="23">
        <f>S240/درآمد!$F$13*100</f>
        <v>3.8330461294427618</v>
      </c>
    </row>
    <row r="241" spans="1:21" ht="18.75" x14ac:dyDescent="0.2">
      <c r="A241" s="29" t="s">
        <v>115</v>
      </c>
      <c r="C241" s="26">
        <v>0</v>
      </c>
      <c r="D241" s="54"/>
      <c r="E241" s="26">
        <f>VLOOKUP(A241,'درآمد ناشی از تغییر قیمت اوراق'!A:Q,9,0)</f>
        <v>4501535096</v>
      </c>
      <c r="F241" s="54"/>
      <c r="G241" s="26">
        <v>-2015347129</v>
      </c>
      <c r="H241" s="54"/>
      <c r="I241" s="26">
        <f t="shared" si="9"/>
        <v>2486187967</v>
      </c>
      <c r="J241" s="54"/>
      <c r="K241" s="48">
        <f>I241/درآمد!$F$13*100</f>
        <v>0.20363685403369075</v>
      </c>
      <c r="L241" s="54"/>
      <c r="M241" s="26">
        <v>0</v>
      </c>
      <c r="N241" s="54"/>
      <c r="O241" s="26">
        <v>-15686547889</v>
      </c>
      <c r="P241" s="54"/>
      <c r="Q241" s="26">
        <v>-2015347129</v>
      </c>
      <c r="R241" s="54"/>
      <c r="S241" s="26">
        <f t="shared" si="11"/>
        <v>-17701895018</v>
      </c>
      <c r="U241" s="23">
        <f>S241/درآمد!$F$13*100</f>
        <v>-1.4499137875926269</v>
      </c>
    </row>
    <row r="242" spans="1:21" ht="18.75" x14ac:dyDescent="0.2">
      <c r="A242" s="29" t="s">
        <v>129</v>
      </c>
      <c r="C242" s="26">
        <v>0</v>
      </c>
      <c r="D242" s="54"/>
      <c r="E242" s="26">
        <f>VLOOKUP(A242,'درآمد ناشی از تغییر قیمت اوراق'!A:Q,9,0)</f>
        <v>14136534408</v>
      </c>
      <c r="F242" s="54"/>
      <c r="G242" s="26">
        <v>-2049562088</v>
      </c>
      <c r="H242" s="54"/>
      <c r="I242" s="26">
        <f t="shared" ref="I242:I325" si="12">C242+E242+G242</f>
        <v>12086972320</v>
      </c>
      <c r="J242" s="54"/>
      <c r="K242" s="48">
        <f>I242/درآمد!$F$13*100</f>
        <v>0.99001083212832564</v>
      </c>
      <c r="L242" s="54"/>
      <c r="M242" s="26">
        <v>0</v>
      </c>
      <c r="N242" s="54"/>
      <c r="O242" s="26">
        <v>-34437523234</v>
      </c>
      <c r="P242" s="54"/>
      <c r="Q242" s="26">
        <v>-2124196133</v>
      </c>
      <c r="R242" s="54"/>
      <c r="S242" s="26">
        <f t="shared" si="11"/>
        <v>-36561719367</v>
      </c>
      <c r="U242" s="23">
        <f>S242/درآمد!$F$13*100</f>
        <v>-2.9946703985308698</v>
      </c>
    </row>
    <row r="243" spans="1:21" ht="18.75" x14ac:dyDescent="0.2">
      <c r="A243" s="29" t="s">
        <v>132</v>
      </c>
      <c r="C243" s="26">
        <v>0</v>
      </c>
      <c r="D243" s="54"/>
      <c r="E243" s="26">
        <f>VLOOKUP(A243,'درآمد ناشی از تغییر قیمت اوراق'!A:Q,9,0)</f>
        <v>7544954037</v>
      </c>
      <c r="F243" s="54"/>
      <c r="G243" s="26">
        <v>20784489</v>
      </c>
      <c r="H243" s="54"/>
      <c r="I243" s="26">
        <f t="shared" si="12"/>
        <v>7565738526</v>
      </c>
      <c r="J243" s="54"/>
      <c r="K243" s="48">
        <f>I243/درآمد!$F$13*100</f>
        <v>0.61968894239931471</v>
      </c>
      <c r="L243" s="54"/>
      <c r="M243" s="26">
        <v>0</v>
      </c>
      <c r="N243" s="54"/>
      <c r="O243" s="26">
        <v>1074478922</v>
      </c>
      <c r="P243" s="54"/>
      <c r="Q243" s="26">
        <v>20784489</v>
      </c>
      <c r="R243" s="54"/>
      <c r="S243" s="26">
        <f t="shared" si="11"/>
        <v>1095263411</v>
      </c>
      <c r="U243" s="23">
        <f>S243/درآمد!$F$13*100</f>
        <v>8.9710029295725094E-2</v>
      </c>
    </row>
    <row r="244" spans="1:21" ht="18.75" x14ac:dyDescent="0.2">
      <c r="A244" s="29" t="s">
        <v>725</v>
      </c>
      <c r="C244" s="26">
        <v>0</v>
      </c>
      <c r="D244" s="54"/>
      <c r="E244" s="26">
        <v>0</v>
      </c>
      <c r="F244" s="54"/>
      <c r="G244" s="26">
        <v>7351416249</v>
      </c>
      <c r="H244" s="54"/>
      <c r="I244" s="26">
        <f t="shared" si="12"/>
        <v>7351416249</v>
      </c>
      <c r="J244" s="54"/>
      <c r="K244" s="48">
        <f>I244/درآمد!$F$13*100</f>
        <v>0.60213439108746003</v>
      </c>
      <c r="L244" s="54"/>
      <c r="M244" s="26">
        <v>0</v>
      </c>
      <c r="N244" s="54"/>
      <c r="O244" s="26">
        <v>0</v>
      </c>
      <c r="P244" s="54"/>
      <c r="Q244" s="26">
        <v>7351416249</v>
      </c>
      <c r="R244" s="54"/>
      <c r="S244" s="26">
        <f t="shared" si="11"/>
        <v>7351416249</v>
      </c>
      <c r="U244" s="23">
        <f>S244/درآمد!$F$13*100</f>
        <v>0.60213439108746003</v>
      </c>
    </row>
    <row r="245" spans="1:21" ht="18.75" x14ac:dyDescent="0.2">
      <c r="A245" s="29" t="s">
        <v>60</v>
      </c>
      <c r="C245" s="26">
        <v>0</v>
      </c>
      <c r="D245" s="54"/>
      <c r="E245" s="26">
        <f>VLOOKUP(A245,'درآمد ناشی از تغییر قیمت اوراق'!A:Q,9,0)</f>
        <v>-5055209468</v>
      </c>
      <c r="F245" s="54"/>
      <c r="G245" s="26">
        <v>5674900616</v>
      </c>
      <c r="H245" s="54"/>
      <c r="I245" s="26">
        <f t="shared" si="12"/>
        <v>619691148</v>
      </c>
      <c r="J245" s="54"/>
      <c r="K245" s="48">
        <f>I245/درآمد!$F$13*100</f>
        <v>5.0757206424547965E-2</v>
      </c>
      <c r="L245" s="54"/>
      <c r="M245" s="26">
        <v>0</v>
      </c>
      <c r="N245" s="54"/>
      <c r="O245" s="26">
        <v>-11805</v>
      </c>
      <c r="P245" s="54"/>
      <c r="Q245" s="26">
        <v>5674900616</v>
      </c>
      <c r="R245" s="54"/>
      <c r="S245" s="26">
        <f t="shared" si="11"/>
        <v>5674888811</v>
      </c>
      <c r="U245" s="23">
        <f>S245/درآمد!$F$13*100</f>
        <v>0.46481461570963822</v>
      </c>
    </row>
    <row r="246" spans="1:21" ht="18.75" x14ac:dyDescent="0.2">
      <c r="A246" s="29" t="s">
        <v>720</v>
      </c>
      <c r="C246" s="26">
        <v>0</v>
      </c>
      <c r="D246" s="54"/>
      <c r="E246" s="26">
        <v>0</v>
      </c>
      <c r="F246" s="54"/>
      <c r="G246" s="26">
        <v>-2</v>
      </c>
      <c r="H246" s="54"/>
      <c r="I246" s="26">
        <f t="shared" si="12"/>
        <v>-2</v>
      </c>
      <c r="J246" s="54"/>
      <c r="K246" s="48">
        <f>I246/درآمد!$F$13*100</f>
        <v>-1.6381452789300763E-10</v>
      </c>
      <c r="L246" s="54"/>
      <c r="M246" s="26">
        <v>0</v>
      </c>
      <c r="N246" s="54"/>
      <c r="O246" s="26">
        <v>0</v>
      </c>
      <c r="P246" s="54"/>
      <c r="Q246" s="26">
        <v>-1310167818</v>
      </c>
      <c r="R246" s="54"/>
      <c r="S246" s="26">
        <f t="shared" si="11"/>
        <v>-1310167818</v>
      </c>
      <c r="U246" s="23">
        <f>S246/درآمد!$F$13*100</f>
        <v>-0.10731226128314099</v>
      </c>
    </row>
    <row r="247" spans="1:21" ht="18.75" x14ac:dyDescent="0.2">
      <c r="A247" s="29" t="s">
        <v>727</v>
      </c>
      <c r="C247" s="26">
        <v>0</v>
      </c>
      <c r="D247" s="54"/>
      <c r="E247" s="26">
        <v>0</v>
      </c>
      <c r="F247" s="54"/>
      <c r="G247" s="26">
        <v>-1</v>
      </c>
      <c r="H247" s="54"/>
      <c r="I247" s="26">
        <f t="shared" si="12"/>
        <v>-1</v>
      </c>
      <c r="J247" s="54"/>
      <c r="K247" s="48">
        <f>I247/درآمد!$F$13*100</f>
        <v>-8.1907263946503815E-11</v>
      </c>
      <c r="L247" s="54"/>
      <c r="M247" s="26">
        <v>0</v>
      </c>
      <c r="N247" s="54"/>
      <c r="O247" s="26">
        <v>0</v>
      </c>
      <c r="P247" s="54"/>
      <c r="Q247" s="26">
        <v>-1012923697</v>
      </c>
      <c r="R247" s="54"/>
      <c r="S247" s="26">
        <f t="shared" si="11"/>
        <v>-1012923697</v>
      </c>
      <c r="U247" s="23">
        <f>S247/درآمد!$F$13*100</f>
        <v>-8.2965808607847455E-2</v>
      </c>
    </row>
    <row r="248" spans="1:21" ht="18.75" x14ac:dyDescent="0.2">
      <c r="A248" s="29" t="s">
        <v>34</v>
      </c>
      <c r="C248" s="26">
        <v>0</v>
      </c>
      <c r="D248" s="54"/>
      <c r="E248" s="26">
        <v>0</v>
      </c>
      <c r="F248" s="54"/>
      <c r="G248" s="26">
        <v>9464726407</v>
      </c>
      <c r="H248" s="54"/>
      <c r="I248" s="26">
        <f t="shared" si="12"/>
        <v>9464726407</v>
      </c>
      <c r="J248" s="54"/>
      <c r="K248" s="48">
        <f>I248/درآمد!$F$13*100</f>
        <v>0.77522984399959372</v>
      </c>
      <c r="L248" s="54"/>
      <c r="M248" s="26">
        <v>0</v>
      </c>
      <c r="N248" s="54"/>
      <c r="O248" s="26">
        <v>0</v>
      </c>
      <c r="P248" s="54"/>
      <c r="Q248" s="26">
        <v>9464726407</v>
      </c>
      <c r="R248" s="54"/>
      <c r="S248" s="26">
        <f t="shared" si="11"/>
        <v>9464726407</v>
      </c>
      <c r="U248" s="23">
        <f>S248/درآمد!$F$13*100</f>
        <v>0.77522984399959372</v>
      </c>
    </row>
    <row r="249" spans="1:21" ht="18.75" x14ac:dyDescent="0.2">
      <c r="A249" s="29" t="s">
        <v>219</v>
      </c>
      <c r="C249" s="26">
        <v>0</v>
      </c>
      <c r="D249" s="54"/>
      <c r="E249" s="26">
        <v>0</v>
      </c>
      <c r="F249" s="54"/>
      <c r="G249" s="26">
        <v>-7490688734</v>
      </c>
      <c r="H249" s="54"/>
      <c r="I249" s="26">
        <f t="shared" si="12"/>
        <v>-7490688734</v>
      </c>
      <c r="J249" s="54"/>
      <c r="K249" s="48">
        <f>I249/درآمد!$F$13*100</f>
        <v>-0.61354181927684059</v>
      </c>
      <c r="L249" s="54"/>
      <c r="M249" s="26">
        <v>0</v>
      </c>
      <c r="N249" s="54"/>
      <c r="O249" s="26">
        <v>0</v>
      </c>
      <c r="P249" s="54"/>
      <c r="Q249" s="26">
        <v>-7490688734</v>
      </c>
      <c r="R249" s="54"/>
      <c r="S249" s="26">
        <f t="shared" si="11"/>
        <v>-7490688734</v>
      </c>
      <c r="U249" s="23">
        <f>S249/درآمد!$F$13*100</f>
        <v>-0.61354181927684059</v>
      </c>
    </row>
    <row r="250" spans="1:21" ht="18.75" x14ac:dyDescent="0.2">
      <c r="A250" s="29" t="s">
        <v>32</v>
      </c>
      <c r="C250" s="26">
        <v>0</v>
      </c>
      <c r="D250" s="54"/>
      <c r="E250" s="26">
        <v>0</v>
      </c>
      <c r="F250" s="54"/>
      <c r="G250" s="26">
        <v>16539301468</v>
      </c>
      <c r="H250" s="54"/>
      <c r="I250" s="26">
        <f t="shared" si="12"/>
        <v>16539301468</v>
      </c>
      <c r="J250" s="54"/>
      <c r="K250" s="48">
        <f>I250/درآمد!$F$13*100</f>
        <v>1.3546889308302741</v>
      </c>
      <c r="L250" s="54"/>
      <c r="M250" s="26">
        <v>0</v>
      </c>
      <c r="N250" s="54"/>
      <c r="O250" s="26">
        <v>0</v>
      </c>
      <c r="P250" s="54"/>
      <c r="Q250" s="26">
        <v>16539301468</v>
      </c>
      <c r="R250" s="54"/>
      <c r="S250" s="26">
        <f t="shared" si="11"/>
        <v>16539301468</v>
      </c>
      <c r="U250" s="23">
        <f>S250/درآمد!$F$13*100</f>
        <v>1.3546889308302741</v>
      </c>
    </row>
    <row r="251" spans="1:21" ht="18.75" x14ac:dyDescent="0.2">
      <c r="A251" s="29" t="s">
        <v>33</v>
      </c>
      <c r="C251" s="26">
        <v>0</v>
      </c>
      <c r="D251" s="54"/>
      <c r="E251" s="26">
        <v>0</v>
      </c>
      <c r="F251" s="54"/>
      <c r="G251" s="26">
        <v>5355597613</v>
      </c>
      <c r="H251" s="54"/>
      <c r="I251" s="26">
        <f t="shared" si="12"/>
        <v>5355597613</v>
      </c>
      <c r="J251" s="54"/>
      <c r="K251" s="48">
        <f>I251/درآمد!$F$13*100</f>
        <v>0.43866234727925679</v>
      </c>
      <c r="L251" s="54"/>
      <c r="M251" s="26">
        <v>0</v>
      </c>
      <c r="N251" s="54"/>
      <c r="O251" s="26">
        <v>0</v>
      </c>
      <c r="P251" s="54"/>
      <c r="Q251" s="26">
        <v>5355597613</v>
      </c>
      <c r="R251" s="54"/>
      <c r="S251" s="26">
        <f t="shared" si="11"/>
        <v>5355597613</v>
      </c>
      <c r="U251" s="23">
        <f>S251/درآمد!$F$13*100</f>
        <v>0.43866234727925679</v>
      </c>
    </row>
    <row r="252" spans="1:21" ht="19.5" thickBot="1" x14ac:dyDescent="0.25">
      <c r="A252" s="29" t="s">
        <v>734</v>
      </c>
      <c r="C252" s="49">
        <f>SUM(C210:C251)</f>
        <v>4000000</v>
      </c>
      <c r="D252" s="54"/>
      <c r="E252" s="49">
        <f>SUM(E210:E251)</f>
        <v>606224118078</v>
      </c>
      <c r="F252" s="54"/>
      <c r="G252" s="49">
        <f>SUM(G210:G251)</f>
        <v>168234141707</v>
      </c>
      <c r="H252" s="54"/>
      <c r="I252" s="49">
        <f>SUM(I210:I251)</f>
        <v>774462259785</v>
      </c>
      <c r="J252" s="54"/>
      <c r="K252" s="81">
        <f>SUM(K210:K251)</f>
        <v>63.434084728815797</v>
      </c>
      <c r="L252" s="54"/>
      <c r="M252" s="49">
        <f>SUM(M210:M251)</f>
        <v>157994443550</v>
      </c>
      <c r="N252" s="54"/>
      <c r="O252" s="49">
        <f>SUM(O210:O251)</f>
        <v>452983769199</v>
      </c>
      <c r="P252" s="54"/>
      <c r="Q252" s="49">
        <f>SUM(Q210:Q251)</f>
        <v>131839942537</v>
      </c>
      <c r="R252" s="54"/>
      <c r="S252" s="49">
        <f>SUM(S210:S251)</f>
        <v>742818155286</v>
      </c>
      <c r="U252" s="41">
        <f>SUM(U210:U251)</f>
        <v>60.8422027092655</v>
      </c>
    </row>
    <row r="253" spans="1:21" ht="26.25" thickTop="1" x14ac:dyDescent="0.2">
      <c r="A253" s="95" t="s">
        <v>0</v>
      </c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</row>
    <row r="254" spans="1:21" ht="25.5" x14ac:dyDescent="0.2">
      <c r="A254" s="95" t="s">
        <v>289</v>
      </c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</row>
    <row r="255" spans="1:21" ht="25.5" x14ac:dyDescent="0.2">
      <c r="A255" s="95" t="s">
        <v>2</v>
      </c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</row>
    <row r="257" spans="1:21" ht="24" x14ac:dyDescent="0.2">
      <c r="A257" s="96" t="s">
        <v>406</v>
      </c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</row>
    <row r="258" spans="1:21" ht="21" x14ac:dyDescent="0.2">
      <c r="C258" s="116" t="s">
        <v>306</v>
      </c>
      <c r="D258" s="116"/>
      <c r="E258" s="116"/>
      <c r="F258" s="116"/>
      <c r="G258" s="116"/>
      <c r="H258" s="116"/>
      <c r="I258" s="116"/>
      <c r="J258" s="116"/>
      <c r="K258" s="116"/>
      <c r="M258" s="116" t="s">
        <v>307</v>
      </c>
      <c r="N258" s="116"/>
      <c r="O258" s="116"/>
      <c r="P258" s="116"/>
      <c r="Q258" s="116"/>
      <c r="R258" s="116"/>
      <c r="S258" s="116"/>
      <c r="T258" s="116"/>
      <c r="U258" s="116"/>
    </row>
    <row r="259" spans="1:21" ht="21" x14ac:dyDescent="0.2">
      <c r="C259" s="45"/>
      <c r="D259" s="45"/>
      <c r="E259" s="45"/>
      <c r="F259" s="45"/>
      <c r="G259" s="45"/>
      <c r="H259" s="3"/>
      <c r="I259" s="70" t="s">
        <v>74</v>
      </c>
      <c r="J259" s="70"/>
      <c r="K259" s="70"/>
      <c r="M259" s="45"/>
      <c r="N259" s="45"/>
      <c r="O259" s="45"/>
      <c r="P259" s="45"/>
      <c r="Q259" s="45"/>
      <c r="R259" s="3"/>
      <c r="S259" s="70" t="s">
        <v>74</v>
      </c>
      <c r="T259" s="70"/>
      <c r="U259" s="70"/>
    </row>
    <row r="260" spans="1:21" ht="21" x14ac:dyDescent="0.2">
      <c r="A260" s="12" t="s">
        <v>308</v>
      </c>
      <c r="C260" s="80" t="s">
        <v>309</v>
      </c>
      <c r="E260" s="2" t="s">
        <v>310</v>
      </c>
      <c r="G260" s="2" t="s">
        <v>311</v>
      </c>
      <c r="I260" s="2" t="s">
        <v>279</v>
      </c>
      <c r="J260" s="3"/>
      <c r="K260" s="2" t="s">
        <v>294</v>
      </c>
      <c r="L260" s="33"/>
      <c r="M260" s="2" t="s">
        <v>309</v>
      </c>
      <c r="N260" s="33"/>
      <c r="O260" s="2" t="s">
        <v>310</v>
      </c>
      <c r="P260" s="33"/>
      <c r="Q260" s="2" t="s">
        <v>311</v>
      </c>
      <c r="S260" s="2" t="s">
        <v>279</v>
      </c>
      <c r="T260" s="3"/>
      <c r="U260" s="2" t="s">
        <v>294</v>
      </c>
    </row>
    <row r="261" spans="1:21" ht="18.75" x14ac:dyDescent="0.2">
      <c r="A261" s="29" t="s">
        <v>735</v>
      </c>
      <c r="C261" s="26">
        <f>C252</f>
        <v>4000000</v>
      </c>
      <c r="D261" s="26">
        <f t="shared" ref="D261:U261" si="13">D252</f>
        <v>0</v>
      </c>
      <c r="E261" s="26">
        <f>E252</f>
        <v>606224118078</v>
      </c>
      <c r="F261" s="26">
        <f t="shared" si="13"/>
        <v>0</v>
      </c>
      <c r="G261" s="26">
        <f t="shared" si="13"/>
        <v>168234141707</v>
      </c>
      <c r="H261" s="26">
        <f t="shared" si="13"/>
        <v>0</v>
      </c>
      <c r="I261" s="26">
        <f t="shared" si="13"/>
        <v>774462259785</v>
      </c>
      <c r="J261" s="26">
        <f t="shared" si="13"/>
        <v>0</v>
      </c>
      <c r="K261" s="48">
        <f t="shared" si="13"/>
        <v>63.434084728815797</v>
      </c>
      <c r="L261" s="26">
        <f t="shared" si="13"/>
        <v>0</v>
      </c>
      <c r="M261" s="26">
        <f t="shared" si="13"/>
        <v>157994443550</v>
      </c>
      <c r="N261" s="26">
        <f t="shared" si="13"/>
        <v>0</v>
      </c>
      <c r="O261" s="26">
        <f t="shared" si="13"/>
        <v>452983769199</v>
      </c>
      <c r="P261" s="26">
        <f t="shared" si="13"/>
        <v>0</v>
      </c>
      <c r="Q261" s="26">
        <f>Q252</f>
        <v>131839942537</v>
      </c>
      <c r="R261" s="26">
        <f t="shared" si="13"/>
        <v>0</v>
      </c>
      <c r="S261" s="26">
        <f t="shared" si="13"/>
        <v>742818155286</v>
      </c>
      <c r="T261" s="26">
        <f t="shared" si="13"/>
        <v>0</v>
      </c>
      <c r="U261" s="48">
        <f t="shared" si="13"/>
        <v>60.8422027092655</v>
      </c>
    </row>
    <row r="262" spans="1:21" ht="18.75" x14ac:dyDescent="0.2">
      <c r="A262" s="29" t="s">
        <v>67</v>
      </c>
      <c r="C262" s="26">
        <v>0</v>
      </c>
      <c r="D262" s="54"/>
      <c r="E262" s="26">
        <v>0</v>
      </c>
      <c r="F262" s="54"/>
      <c r="G262" s="26">
        <v>566998236</v>
      </c>
      <c r="H262" s="54"/>
      <c r="I262" s="26">
        <f t="shared" si="12"/>
        <v>566998236</v>
      </c>
      <c r="J262" s="54"/>
      <c r="K262" s="48">
        <f>I262/درآمد!$F$13*100</f>
        <v>4.6441274173254068E-2</v>
      </c>
      <c r="L262" s="54"/>
      <c r="M262" s="26">
        <v>0</v>
      </c>
      <c r="N262" s="54"/>
      <c r="O262" s="26">
        <v>0</v>
      </c>
      <c r="P262" s="54"/>
      <c r="Q262" s="26">
        <v>566998236</v>
      </c>
      <c r="R262" s="54"/>
      <c r="S262" s="26">
        <f t="shared" si="11"/>
        <v>566998236</v>
      </c>
      <c r="U262" s="23">
        <f>S262/درآمد!$F$13*100</f>
        <v>4.6441274173254068E-2</v>
      </c>
    </row>
    <row r="263" spans="1:21" ht="18.75" x14ac:dyDescent="0.2">
      <c r="A263" s="29" t="s">
        <v>201</v>
      </c>
      <c r="C263" s="26">
        <v>0</v>
      </c>
      <c r="D263" s="54"/>
      <c r="E263" s="26">
        <v>0</v>
      </c>
      <c r="F263" s="54"/>
      <c r="G263" s="26">
        <v>-1824855334</v>
      </c>
      <c r="H263" s="54"/>
      <c r="I263" s="26">
        <f t="shared" si="12"/>
        <v>-1824855334</v>
      </c>
      <c r="J263" s="54"/>
      <c r="K263" s="48">
        <f>I263/درآمد!$F$13*100</f>
        <v>-0.14946890750612341</v>
      </c>
      <c r="L263" s="54"/>
      <c r="M263" s="26">
        <v>0</v>
      </c>
      <c r="N263" s="54"/>
      <c r="O263" s="26">
        <v>0</v>
      </c>
      <c r="P263" s="54"/>
      <c r="Q263" s="26">
        <v>-1824855334</v>
      </c>
      <c r="R263" s="54"/>
      <c r="S263" s="26">
        <f t="shared" si="11"/>
        <v>-1824855334</v>
      </c>
      <c r="U263" s="23">
        <f>S263/درآمد!$F$13*100</f>
        <v>-0.14946890750612341</v>
      </c>
    </row>
    <row r="264" spans="1:21" ht="18.75" x14ac:dyDescent="0.2">
      <c r="A264" s="29" t="s">
        <v>103</v>
      </c>
      <c r="C264" s="26">
        <v>0</v>
      </c>
      <c r="D264" s="54"/>
      <c r="E264" s="26">
        <v>0</v>
      </c>
      <c r="F264" s="54"/>
      <c r="G264" s="26">
        <v>842780072</v>
      </c>
      <c r="H264" s="54"/>
      <c r="I264" s="26">
        <f t="shared" si="12"/>
        <v>842780072</v>
      </c>
      <c r="J264" s="54"/>
      <c r="K264" s="48">
        <f>I264/درآمد!$F$13*100</f>
        <v>6.9029809806157486E-2</v>
      </c>
      <c r="L264" s="54"/>
      <c r="M264" s="26">
        <v>0</v>
      </c>
      <c r="N264" s="54"/>
      <c r="O264" s="26">
        <v>0</v>
      </c>
      <c r="P264" s="54"/>
      <c r="Q264" s="26">
        <v>842780072</v>
      </c>
      <c r="R264" s="54"/>
      <c r="S264" s="26">
        <f t="shared" si="11"/>
        <v>842780072</v>
      </c>
      <c r="U264" s="23">
        <f>S264/درآمد!$F$13*100</f>
        <v>6.9029809806157486E-2</v>
      </c>
    </row>
    <row r="265" spans="1:21" ht="18.75" x14ac:dyDescent="0.2">
      <c r="A265" s="29" t="s">
        <v>137</v>
      </c>
      <c r="C265" s="26">
        <v>0</v>
      </c>
      <c r="D265" s="54"/>
      <c r="E265" s="26">
        <v>0</v>
      </c>
      <c r="F265" s="54"/>
      <c r="G265" s="26">
        <v>2081545421</v>
      </c>
      <c r="H265" s="54"/>
      <c r="I265" s="26">
        <f t="shared" si="12"/>
        <v>2081545421</v>
      </c>
      <c r="J265" s="54"/>
      <c r="K265" s="48">
        <f>I265/درآمد!$F$13*100</f>
        <v>0.17049369021448341</v>
      </c>
      <c r="L265" s="54"/>
      <c r="M265" s="26">
        <v>0</v>
      </c>
      <c r="N265" s="54"/>
      <c r="O265" s="26">
        <v>0</v>
      </c>
      <c r="P265" s="54"/>
      <c r="Q265" s="26">
        <v>2108510724</v>
      </c>
      <c r="R265" s="54"/>
      <c r="S265" s="26">
        <f t="shared" si="11"/>
        <v>2108510724</v>
      </c>
      <c r="U265" s="23">
        <f>S265/درآمد!$F$13*100</f>
        <v>0.17270234440470186</v>
      </c>
    </row>
    <row r="266" spans="1:21" ht="18.75" x14ac:dyDescent="0.2">
      <c r="A266" s="29" t="s">
        <v>68</v>
      </c>
      <c r="C266" s="26">
        <v>0</v>
      </c>
      <c r="D266" s="54"/>
      <c r="E266" s="26">
        <v>0</v>
      </c>
      <c r="F266" s="54"/>
      <c r="G266" s="26">
        <v>3283994</v>
      </c>
      <c r="H266" s="54"/>
      <c r="I266" s="26">
        <f t="shared" si="12"/>
        <v>3283994</v>
      </c>
      <c r="J266" s="54"/>
      <c r="K266" s="48">
        <f>I266/درآمد!$F$13*100</f>
        <v>2.689829633567349E-4</v>
      </c>
      <c r="L266" s="54"/>
      <c r="M266" s="26">
        <v>0</v>
      </c>
      <c r="N266" s="54"/>
      <c r="O266" s="26">
        <v>0</v>
      </c>
      <c r="P266" s="54"/>
      <c r="Q266" s="26">
        <v>3283994</v>
      </c>
      <c r="R266" s="54"/>
      <c r="S266" s="26">
        <f t="shared" si="11"/>
        <v>3283994</v>
      </c>
      <c r="U266" s="23">
        <f>S266/درآمد!$F$13*100</f>
        <v>2.689829633567349E-4</v>
      </c>
    </row>
    <row r="267" spans="1:21" ht="18.75" x14ac:dyDescent="0.2">
      <c r="A267" s="29" t="s">
        <v>168</v>
      </c>
      <c r="C267" s="26">
        <v>0</v>
      </c>
      <c r="D267" s="54"/>
      <c r="E267" s="26">
        <v>0</v>
      </c>
      <c r="F267" s="54"/>
      <c r="G267" s="26">
        <v>485721019</v>
      </c>
      <c r="H267" s="54"/>
      <c r="I267" s="26">
        <f t="shared" si="12"/>
        <v>485721019</v>
      </c>
      <c r="J267" s="54"/>
      <c r="K267" s="48">
        <f>I267/درآمد!$F$13*100</f>
        <v>3.97840797075978E-2</v>
      </c>
      <c r="L267" s="54"/>
      <c r="M267" s="26">
        <v>0</v>
      </c>
      <c r="N267" s="54"/>
      <c r="O267" s="26">
        <v>0</v>
      </c>
      <c r="P267" s="54"/>
      <c r="Q267" s="26">
        <v>336682098</v>
      </c>
      <c r="R267" s="54"/>
      <c r="S267" s="26">
        <f t="shared" si="11"/>
        <v>336682098</v>
      </c>
      <c r="U267" s="23">
        <f>S267/درآمد!$F$13*100</f>
        <v>2.7576709466948665E-2</v>
      </c>
    </row>
    <row r="268" spans="1:21" ht="18.75" x14ac:dyDescent="0.2">
      <c r="A268" s="29" t="s">
        <v>66</v>
      </c>
      <c r="C268" s="26">
        <v>0</v>
      </c>
      <c r="D268" s="54"/>
      <c r="E268" s="26">
        <f>VLOOKUP(A268,'درآمد ناشی از تغییر قیمت اوراق'!A:Q,9,0)</f>
        <v>0</v>
      </c>
      <c r="F268" s="54"/>
      <c r="G268" s="26">
        <v>3513377556</v>
      </c>
      <c r="H268" s="54"/>
      <c r="I268" s="26">
        <f t="shared" si="12"/>
        <v>3513377556</v>
      </c>
      <c r="J268" s="54"/>
      <c r="K268" s="48">
        <f>I268/درآمد!$F$13*100</f>
        <v>0.28777114282301453</v>
      </c>
      <c r="L268" s="54"/>
      <c r="M268" s="26">
        <v>0</v>
      </c>
      <c r="N268" s="54"/>
      <c r="O268" s="26">
        <v>-1588903108</v>
      </c>
      <c r="P268" s="54"/>
      <c r="Q268" s="26">
        <v>3513377556</v>
      </c>
      <c r="R268" s="54"/>
      <c r="S268" s="26">
        <f t="shared" si="11"/>
        <v>1924474448</v>
      </c>
      <c r="U268" s="23">
        <f>S268/درآمد!$F$13*100</f>
        <v>0.15762843657063824</v>
      </c>
    </row>
    <row r="269" spans="1:21" ht="18.75" x14ac:dyDescent="0.2">
      <c r="A269" s="29" t="s">
        <v>220</v>
      </c>
      <c r="C269" s="26">
        <v>0</v>
      </c>
      <c r="D269" s="54"/>
      <c r="E269" s="26">
        <v>0</v>
      </c>
      <c r="F269" s="54"/>
      <c r="G269" s="26">
        <v>-6717069007</v>
      </c>
      <c r="H269" s="54"/>
      <c r="I269" s="26">
        <f t="shared" si="12"/>
        <v>-6717069007</v>
      </c>
      <c r="J269" s="54"/>
      <c r="K269" s="48">
        <f>I269/درآمد!$F$13*100</f>
        <v>-0.55017674410322936</v>
      </c>
      <c r="L269" s="54"/>
      <c r="M269" s="26">
        <v>0</v>
      </c>
      <c r="N269" s="54"/>
      <c r="O269" s="26">
        <v>0</v>
      </c>
      <c r="P269" s="54"/>
      <c r="Q269" s="26">
        <v>-6717033754</v>
      </c>
      <c r="R269" s="54"/>
      <c r="S269" s="26">
        <f t="shared" si="11"/>
        <v>-6717033754</v>
      </c>
      <c r="U269" s="23">
        <f>S269/درآمد!$F$13*100</f>
        <v>-0.55017385662645346</v>
      </c>
    </row>
    <row r="270" spans="1:21" ht="18.75" x14ac:dyDescent="0.2">
      <c r="A270" s="29" t="s">
        <v>139</v>
      </c>
      <c r="C270" s="26">
        <v>0</v>
      </c>
      <c r="D270" s="54"/>
      <c r="E270" s="26">
        <v>0</v>
      </c>
      <c r="F270" s="54"/>
      <c r="G270" s="26">
        <v>-6274985776</v>
      </c>
      <c r="H270" s="54"/>
      <c r="I270" s="26">
        <f t="shared" si="12"/>
        <v>-6274985776</v>
      </c>
      <c r="J270" s="54"/>
      <c r="K270" s="48">
        <f>I270/درآمد!$F$13*100</f>
        <v>-0.51396691621538915</v>
      </c>
      <c r="L270" s="54"/>
      <c r="M270" s="26">
        <v>0</v>
      </c>
      <c r="N270" s="54"/>
      <c r="O270" s="26">
        <v>0</v>
      </c>
      <c r="P270" s="54"/>
      <c r="Q270" s="26">
        <v>-6274985776</v>
      </c>
      <c r="R270" s="54"/>
      <c r="S270" s="26">
        <f t="shared" si="11"/>
        <v>-6274985776</v>
      </c>
      <c r="U270" s="23">
        <f>S270/درآمد!$F$13*100</f>
        <v>-0.51396691621538915</v>
      </c>
    </row>
    <row r="271" spans="1:21" ht="18.75" x14ac:dyDescent="0.2">
      <c r="A271" s="29" t="s">
        <v>205</v>
      </c>
      <c r="C271" s="26">
        <v>0</v>
      </c>
      <c r="D271" s="54"/>
      <c r="E271" s="26">
        <v>0</v>
      </c>
      <c r="F271" s="54"/>
      <c r="G271" s="26">
        <v>-5809755481</v>
      </c>
      <c r="H271" s="54"/>
      <c r="I271" s="26">
        <f t="shared" si="12"/>
        <v>-5809755481</v>
      </c>
      <c r="J271" s="54"/>
      <c r="K271" s="48">
        <f>I271/درآمد!$F$13*100</f>
        <v>-0.47586117564691427</v>
      </c>
      <c r="L271" s="54"/>
      <c r="M271" s="26">
        <v>0</v>
      </c>
      <c r="N271" s="54"/>
      <c r="O271" s="26">
        <v>0</v>
      </c>
      <c r="P271" s="54"/>
      <c r="Q271" s="26">
        <v>-5809755481</v>
      </c>
      <c r="R271" s="54"/>
      <c r="S271" s="26">
        <f t="shared" si="11"/>
        <v>-5809755481</v>
      </c>
      <c r="U271" s="23">
        <f>S271/درآمد!$F$13*100</f>
        <v>-0.47586117564691427</v>
      </c>
    </row>
    <row r="272" spans="1:21" ht="18.75" x14ac:dyDescent="0.2">
      <c r="A272" s="29" t="s">
        <v>728</v>
      </c>
      <c r="C272" s="26">
        <v>0</v>
      </c>
      <c r="D272" s="54"/>
      <c r="E272" s="26">
        <v>0</v>
      </c>
      <c r="F272" s="54"/>
      <c r="G272" s="26">
        <v>-1</v>
      </c>
      <c r="H272" s="54"/>
      <c r="I272" s="26">
        <f t="shared" si="12"/>
        <v>-1</v>
      </c>
      <c r="J272" s="54"/>
      <c r="K272" s="48">
        <f>I272/درآمد!$F$13*100</f>
        <v>-8.1907263946503815E-11</v>
      </c>
      <c r="L272" s="54"/>
      <c r="M272" s="26">
        <v>0</v>
      </c>
      <c r="N272" s="54"/>
      <c r="O272" s="26">
        <v>0</v>
      </c>
      <c r="P272" s="54"/>
      <c r="Q272" s="26">
        <v>-2198857477</v>
      </c>
      <c r="R272" s="54"/>
      <c r="S272" s="26">
        <f t="shared" si="11"/>
        <v>-2198857477</v>
      </c>
      <c r="U272" s="23">
        <f>S272/درآمد!$F$13*100</f>
        <v>-0.18010239974938247</v>
      </c>
    </row>
    <row r="273" spans="1:21" ht="18.75" x14ac:dyDescent="0.2">
      <c r="A273" s="29" t="s">
        <v>460</v>
      </c>
      <c r="C273" s="26">
        <v>0</v>
      </c>
      <c r="D273" s="54"/>
      <c r="E273" s="26">
        <v>0</v>
      </c>
      <c r="F273" s="54"/>
      <c r="G273" s="26">
        <v>-3</v>
      </c>
      <c r="H273" s="54"/>
      <c r="I273" s="26">
        <f t="shared" si="12"/>
        <v>-3</v>
      </c>
      <c r="J273" s="54"/>
      <c r="K273" s="48">
        <f>I273/درآمد!$F$13*100</f>
        <v>-2.4572179183951146E-10</v>
      </c>
      <c r="L273" s="54"/>
      <c r="M273" s="26">
        <v>0</v>
      </c>
      <c r="N273" s="54"/>
      <c r="O273" s="26">
        <v>0</v>
      </c>
      <c r="P273" s="54"/>
      <c r="Q273" s="26">
        <v>17997</v>
      </c>
      <c r="R273" s="54"/>
      <c r="S273" s="26">
        <f t="shared" si="11"/>
        <v>17997</v>
      </c>
      <c r="U273" s="23">
        <f>S273/درآمد!$F$13*100</f>
        <v>1.4740850292452292E-6</v>
      </c>
    </row>
    <row r="274" spans="1:21" ht="18.75" x14ac:dyDescent="0.2">
      <c r="A274" s="29" t="s">
        <v>718</v>
      </c>
      <c r="C274" s="26">
        <v>0</v>
      </c>
      <c r="D274" s="54"/>
      <c r="E274" s="26">
        <v>0</v>
      </c>
      <c r="F274" s="54"/>
      <c r="G274" s="26">
        <v>1</v>
      </c>
      <c r="H274" s="54"/>
      <c r="I274" s="26">
        <f t="shared" si="12"/>
        <v>1</v>
      </c>
      <c r="J274" s="54"/>
      <c r="K274" s="48">
        <f>I274/درآمد!$F$13*100</f>
        <v>8.1907263946503815E-11</v>
      </c>
      <c r="L274" s="54"/>
      <c r="M274" s="26">
        <v>0</v>
      </c>
      <c r="N274" s="54"/>
      <c r="O274" s="26">
        <v>0</v>
      </c>
      <c r="P274" s="54"/>
      <c r="Q274" s="26">
        <v>8493647</v>
      </c>
      <c r="R274" s="54"/>
      <c r="S274" s="26">
        <f t="shared" si="11"/>
        <v>8493647</v>
      </c>
      <c r="U274" s="23">
        <f>S274/درآمد!$F$13*100</f>
        <v>6.9569138669743039E-4</v>
      </c>
    </row>
    <row r="275" spans="1:21" ht="18.75" x14ac:dyDescent="0.2">
      <c r="A275" s="29" t="s">
        <v>722</v>
      </c>
      <c r="C275" s="26">
        <v>0</v>
      </c>
      <c r="D275" s="54"/>
      <c r="E275" s="26">
        <v>0</v>
      </c>
      <c r="F275" s="54"/>
      <c r="G275" s="26">
        <v>1</v>
      </c>
      <c r="H275" s="54"/>
      <c r="I275" s="26">
        <f t="shared" si="12"/>
        <v>1</v>
      </c>
      <c r="J275" s="54"/>
      <c r="K275" s="26">
        <f>I275/درآمد!$F$13*100</f>
        <v>8.1907263946503815E-11</v>
      </c>
      <c r="L275" s="54"/>
      <c r="M275" s="26">
        <v>0</v>
      </c>
      <c r="N275" s="54"/>
      <c r="O275" s="26">
        <v>0</v>
      </c>
      <c r="P275" s="54"/>
      <c r="Q275" s="26">
        <v>-1490641716</v>
      </c>
      <c r="R275" s="54"/>
      <c r="S275" s="26">
        <f t="shared" si="11"/>
        <v>-1490641716</v>
      </c>
      <c r="U275" s="23">
        <f>S275/درآمد!$F$13*100</f>
        <v>-0.12209438448208139</v>
      </c>
    </row>
    <row r="276" spans="1:21" ht="18.75" x14ac:dyDescent="0.2">
      <c r="A276" s="29" t="s">
        <v>730</v>
      </c>
      <c r="C276" s="26">
        <v>0</v>
      </c>
      <c r="D276" s="54"/>
      <c r="E276" s="26">
        <v>0</v>
      </c>
      <c r="F276" s="54"/>
      <c r="G276" s="26">
        <v>0</v>
      </c>
      <c r="H276" s="54"/>
      <c r="I276" s="26">
        <f t="shared" si="12"/>
        <v>0</v>
      </c>
      <c r="J276" s="54"/>
      <c r="K276" s="26">
        <f>I276/درآمد!$F$13*100</f>
        <v>0</v>
      </c>
      <c r="L276" s="54"/>
      <c r="M276" s="26">
        <v>0</v>
      </c>
      <c r="N276" s="54"/>
      <c r="O276" s="26">
        <v>0</v>
      </c>
      <c r="P276" s="54"/>
      <c r="Q276" s="26">
        <v>540000</v>
      </c>
      <c r="R276" s="54"/>
      <c r="S276" s="26">
        <f t="shared" si="11"/>
        <v>540000</v>
      </c>
      <c r="U276" s="23">
        <f>S276/درآمد!$F$13*100</f>
        <v>4.4229922531112062E-5</v>
      </c>
    </row>
    <row r="277" spans="1:21" ht="18.75" x14ac:dyDescent="0.2">
      <c r="A277" s="29" t="s">
        <v>731</v>
      </c>
      <c r="C277" s="26">
        <v>0</v>
      </c>
      <c r="D277" s="54"/>
      <c r="E277" s="26">
        <v>0</v>
      </c>
      <c r="F277" s="54"/>
      <c r="G277" s="26">
        <v>0</v>
      </c>
      <c r="H277" s="54"/>
      <c r="I277" s="26">
        <f t="shared" si="12"/>
        <v>0</v>
      </c>
      <c r="J277" s="54"/>
      <c r="K277" s="26">
        <f>I277/درآمد!$F$13*100</f>
        <v>0</v>
      </c>
      <c r="L277" s="54"/>
      <c r="M277" s="26">
        <v>0</v>
      </c>
      <c r="N277" s="54"/>
      <c r="O277" s="26">
        <v>0</v>
      </c>
      <c r="P277" s="54"/>
      <c r="Q277" s="26">
        <v>14999717</v>
      </c>
      <c r="R277" s="54"/>
      <c r="S277" s="26">
        <f t="shared" si="11"/>
        <v>14999717</v>
      </c>
      <c r="U277" s="23">
        <f>S277/درآمد!$F$13*100</f>
        <v>1.2285857794418604E-3</v>
      </c>
    </row>
    <row r="278" spans="1:21" ht="18.75" x14ac:dyDescent="0.2">
      <c r="A278" s="29" t="s">
        <v>698</v>
      </c>
      <c r="C278" s="26">
        <v>0</v>
      </c>
      <c r="D278" s="54"/>
      <c r="E278" s="26">
        <v>0</v>
      </c>
      <c r="F278" s="54"/>
      <c r="G278" s="26">
        <v>0</v>
      </c>
      <c r="H278" s="54"/>
      <c r="I278" s="26">
        <f t="shared" si="12"/>
        <v>0</v>
      </c>
      <c r="J278" s="54"/>
      <c r="K278" s="26">
        <f>I278/درآمد!$F$13*100</f>
        <v>0</v>
      </c>
      <c r="L278" s="54"/>
      <c r="M278" s="26">
        <v>0</v>
      </c>
      <c r="N278" s="54"/>
      <c r="O278" s="26">
        <v>0</v>
      </c>
      <c r="P278" s="54"/>
      <c r="Q278" s="26">
        <v>217241097</v>
      </c>
      <c r="R278" s="54"/>
      <c r="S278" s="26">
        <f t="shared" si="11"/>
        <v>217241097</v>
      </c>
      <c r="U278" s="23">
        <f>S278/درآمد!$F$13*100</f>
        <v>1.7793623872007037E-2</v>
      </c>
    </row>
    <row r="279" spans="1:21" ht="18.75" x14ac:dyDescent="0.2">
      <c r="A279" s="29" t="s">
        <v>713</v>
      </c>
      <c r="C279" s="26">
        <v>0</v>
      </c>
      <c r="D279" s="54"/>
      <c r="E279" s="26">
        <v>0</v>
      </c>
      <c r="F279" s="54"/>
      <c r="G279" s="26">
        <v>0</v>
      </c>
      <c r="H279" s="54"/>
      <c r="I279" s="26">
        <f t="shared" si="12"/>
        <v>0</v>
      </c>
      <c r="J279" s="54"/>
      <c r="K279" s="26">
        <f>I279/درآمد!$F$13*100</f>
        <v>0</v>
      </c>
      <c r="L279" s="54"/>
      <c r="M279" s="26">
        <v>0</v>
      </c>
      <c r="N279" s="54"/>
      <c r="O279" s="26">
        <v>0</v>
      </c>
      <c r="P279" s="54"/>
      <c r="Q279" s="26">
        <v>13824822</v>
      </c>
      <c r="R279" s="54"/>
      <c r="S279" s="26">
        <f t="shared" si="11"/>
        <v>13824822</v>
      </c>
      <c r="U279" s="23">
        <f>S279/درآمد!$F$13*100</f>
        <v>1.1323533445674328E-3</v>
      </c>
    </row>
    <row r="280" spans="1:21" ht="18.75" x14ac:dyDescent="0.2">
      <c r="A280" s="29" t="s">
        <v>724</v>
      </c>
      <c r="C280" s="26">
        <v>0</v>
      </c>
      <c r="D280" s="54"/>
      <c r="E280" s="26">
        <v>0</v>
      </c>
      <c r="F280" s="54"/>
      <c r="G280" s="26">
        <v>0</v>
      </c>
      <c r="H280" s="54"/>
      <c r="I280" s="26">
        <f t="shared" si="12"/>
        <v>0</v>
      </c>
      <c r="J280" s="54"/>
      <c r="K280" s="26">
        <f>I280/درآمد!$F$13*100</f>
        <v>0</v>
      </c>
      <c r="L280" s="54"/>
      <c r="M280" s="26">
        <v>0</v>
      </c>
      <c r="N280" s="54"/>
      <c r="O280" s="26">
        <v>0</v>
      </c>
      <c r="P280" s="54"/>
      <c r="Q280" s="26">
        <v>-21470417</v>
      </c>
      <c r="R280" s="54"/>
      <c r="S280" s="26">
        <f t="shared" si="11"/>
        <v>-21470417</v>
      </c>
      <c r="U280" s="23">
        <f>S280/درآمد!$F$13*100</f>
        <v>-1.7585831122605025E-3</v>
      </c>
    </row>
    <row r="281" spans="1:21" ht="18.75" x14ac:dyDescent="0.2">
      <c r="A281" s="29" t="s">
        <v>24</v>
      </c>
      <c r="C281" s="26">
        <v>0</v>
      </c>
      <c r="D281" s="54"/>
      <c r="E281" s="26">
        <f>VLOOKUP(A281,'درآمد ناشی از تغییر قیمت اوراق'!A:Q,9,0)</f>
        <v>-4747915265</v>
      </c>
      <c r="F281" s="54"/>
      <c r="G281" s="26">
        <v>0</v>
      </c>
      <c r="H281" s="54"/>
      <c r="I281" s="26">
        <f t="shared" si="12"/>
        <v>-4747915265</v>
      </c>
      <c r="J281" s="54"/>
      <c r="K281" s="26">
        <f>I281/درآمد!$F$13*100</f>
        <v>-0.38888874880598967</v>
      </c>
      <c r="L281" s="54"/>
      <c r="M281" s="26">
        <v>0</v>
      </c>
      <c r="N281" s="54"/>
      <c r="O281" s="26">
        <v>12007337060</v>
      </c>
      <c r="P281" s="54"/>
      <c r="Q281" s="26">
        <v>-5003802708</v>
      </c>
      <c r="R281" s="54"/>
      <c r="S281" s="26">
        <f t="shared" si="11"/>
        <v>7003534352</v>
      </c>
      <c r="U281" s="23">
        <f>S281/درآمد!$F$13*100</f>
        <v>0.57364033672767056</v>
      </c>
    </row>
    <row r="282" spans="1:21" ht="18.75" x14ac:dyDescent="0.2">
      <c r="A282" s="29" t="s">
        <v>723</v>
      </c>
      <c r="C282" s="26">
        <v>0</v>
      </c>
      <c r="D282" s="54"/>
      <c r="E282" s="26">
        <v>0</v>
      </c>
      <c r="F282" s="54"/>
      <c r="G282" s="26">
        <v>0</v>
      </c>
      <c r="H282" s="54"/>
      <c r="I282" s="26">
        <f t="shared" si="12"/>
        <v>0</v>
      </c>
      <c r="J282" s="54"/>
      <c r="K282" s="26">
        <f>I282/درآمد!$F$13*100</f>
        <v>0</v>
      </c>
      <c r="L282" s="54"/>
      <c r="M282" s="26">
        <v>0</v>
      </c>
      <c r="N282" s="54"/>
      <c r="O282" s="26">
        <v>0</v>
      </c>
      <c r="P282" s="54"/>
      <c r="Q282" s="26">
        <v>-1557318896</v>
      </c>
      <c r="R282" s="54"/>
      <c r="S282" s="26">
        <f t="shared" si="11"/>
        <v>-1557318896</v>
      </c>
      <c r="U282" s="23">
        <f>S282/درآمد!$F$13*100</f>
        <v>-0.12755572986354993</v>
      </c>
    </row>
    <row r="283" spans="1:21" ht="18.75" x14ac:dyDescent="0.2">
      <c r="A283" s="29" t="s">
        <v>17</v>
      </c>
      <c r="C283" s="26">
        <v>0</v>
      </c>
      <c r="D283" s="54"/>
      <c r="E283" s="26">
        <f>VLOOKUP(A283,'درآمد ناشی از تغییر قیمت اوراق'!A:Q,9,0)</f>
        <v>302106187</v>
      </c>
      <c r="F283" s="54"/>
      <c r="G283" s="26">
        <v>0</v>
      </c>
      <c r="H283" s="54"/>
      <c r="I283" s="26">
        <f t="shared" si="12"/>
        <v>302106187</v>
      </c>
      <c r="J283" s="54"/>
      <c r="K283" s="26">
        <f>I283/درآمد!$F$13*100</f>
        <v>2.4744691198480842E-2</v>
      </c>
      <c r="L283" s="54"/>
      <c r="M283" s="26">
        <v>0</v>
      </c>
      <c r="N283" s="54"/>
      <c r="O283" s="26">
        <v>36082584863</v>
      </c>
      <c r="P283" s="54"/>
      <c r="Q283" s="26">
        <v>367366481</v>
      </c>
      <c r="R283" s="54"/>
      <c r="S283" s="26">
        <f t="shared" si="11"/>
        <v>36449951344</v>
      </c>
      <c r="U283" s="23">
        <f>S283/درآمد!$F$13*100</f>
        <v>2.9855157855702297</v>
      </c>
    </row>
    <row r="284" spans="1:21" ht="18.75" x14ac:dyDescent="0.2">
      <c r="A284" s="29" t="s">
        <v>131</v>
      </c>
      <c r="C284" s="26">
        <v>0</v>
      </c>
      <c r="D284" s="54"/>
      <c r="E284" s="26">
        <f>VLOOKUP(A284,'درآمد ناشی از تغییر قیمت اوراق'!A:Q,9,0)</f>
        <v>11459986786</v>
      </c>
      <c r="F284" s="54"/>
      <c r="G284" s="26">
        <v>0</v>
      </c>
      <c r="H284" s="54"/>
      <c r="I284" s="26">
        <f t="shared" si="12"/>
        <v>11459986786</v>
      </c>
      <c r="J284" s="54"/>
      <c r="K284" s="26">
        <f>I284/درآمد!$F$13*100</f>
        <v>0.93865616250434802</v>
      </c>
      <c r="L284" s="54"/>
      <c r="M284" s="26">
        <v>0</v>
      </c>
      <c r="N284" s="54"/>
      <c r="O284" s="26">
        <v>5037765891</v>
      </c>
      <c r="P284" s="54"/>
      <c r="Q284" s="26">
        <v>-8555984</v>
      </c>
      <c r="R284" s="54"/>
      <c r="S284" s="26">
        <f t="shared" si="11"/>
        <v>5029209907</v>
      </c>
      <c r="U284" s="23">
        <f>S284/درآمد!$F$13*100</f>
        <v>0.4119288232950209</v>
      </c>
    </row>
    <row r="285" spans="1:21" ht="18.75" x14ac:dyDescent="0.2">
      <c r="A285" s="29" t="s">
        <v>110</v>
      </c>
      <c r="C285" s="26">
        <v>0</v>
      </c>
      <c r="D285" s="54"/>
      <c r="E285" s="26">
        <f>VLOOKUP(A285,'درآمد ناشی از تغییر قیمت اوراق'!A:Q,9,0)</f>
        <v>12640199310</v>
      </c>
      <c r="F285" s="54"/>
      <c r="G285" s="26">
        <v>0</v>
      </c>
      <c r="H285" s="54"/>
      <c r="I285" s="26">
        <f t="shared" si="12"/>
        <v>12640199310</v>
      </c>
      <c r="J285" s="54"/>
      <c r="K285" s="26">
        <f>I285/درآمد!$F$13*100</f>
        <v>1.0353241412205856</v>
      </c>
      <c r="L285" s="54"/>
      <c r="M285" s="26">
        <v>0</v>
      </c>
      <c r="N285" s="54"/>
      <c r="O285" s="26">
        <v>-28104335023</v>
      </c>
      <c r="P285" s="54"/>
      <c r="Q285" s="26">
        <v>-246415</v>
      </c>
      <c r="R285" s="54"/>
      <c r="S285" s="26">
        <f t="shared" si="11"/>
        <v>-28104581438</v>
      </c>
      <c r="U285" s="23">
        <f>S285/درآمد!$F$13*100</f>
        <v>-2.3019693699482779</v>
      </c>
    </row>
    <row r="286" spans="1:21" ht="18.75" x14ac:dyDescent="0.2">
      <c r="A286" s="29" t="s">
        <v>726</v>
      </c>
      <c r="C286" s="26">
        <v>0</v>
      </c>
      <c r="D286" s="54"/>
      <c r="E286" s="26">
        <v>0</v>
      </c>
      <c r="F286" s="54"/>
      <c r="G286" s="26">
        <v>0</v>
      </c>
      <c r="H286" s="54"/>
      <c r="I286" s="26">
        <f t="shared" si="12"/>
        <v>0</v>
      </c>
      <c r="J286" s="54"/>
      <c r="K286" s="26">
        <f>I286/درآمد!$F$13*100</f>
        <v>0</v>
      </c>
      <c r="L286" s="54"/>
      <c r="M286" s="26">
        <v>0</v>
      </c>
      <c r="N286" s="54"/>
      <c r="O286" s="26">
        <v>0</v>
      </c>
      <c r="P286" s="54"/>
      <c r="Q286" s="26">
        <v>1961552705</v>
      </c>
      <c r="R286" s="54"/>
      <c r="S286" s="26">
        <f t="shared" si="11"/>
        <v>1961552705</v>
      </c>
      <c r="U286" s="23">
        <f>S286/درآمد!$F$13*100</f>
        <v>0.16066541515341354</v>
      </c>
    </row>
    <row r="287" spans="1:21" ht="21.75" customHeight="1" x14ac:dyDescent="0.2">
      <c r="A287" s="29" t="s">
        <v>407</v>
      </c>
      <c r="C287" s="26">
        <v>0</v>
      </c>
      <c r="D287" s="54"/>
      <c r="E287" s="26">
        <v>0</v>
      </c>
      <c r="F287" s="54"/>
      <c r="G287" s="26">
        <v>0</v>
      </c>
      <c r="H287" s="54"/>
      <c r="I287" s="26">
        <f t="shared" si="12"/>
        <v>0</v>
      </c>
      <c r="J287" s="54"/>
      <c r="K287" s="26">
        <f>I287/درآمد!$F$13*100</f>
        <v>0</v>
      </c>
      <c r="L287" s="54"/>
      <c r="M287" s="26">
        <v>0</v>
      </c>
      <c r="N287" s="54"/>
      <c r="O287" s="26">
        <v>0</v>
      </c>
      <c r="P287" s="54"/>
      <c r="Q287" s="26">
        <v>-320481880</v>
      </c>
      <c r="R287" s="54"/>
      <c r="S287" s="26">
        <f t="shared" si="11"/>
        <v>-320481880</v>
      </c>
      <c r="T287" s="16"/>
      <c r="U287" s="23">
        <f>S287/درآمد!$F$13*100</f>
        <v>-2.6249793935231764E-2</v>
      </c>
    </row>
    <row r="288" spans="1:21" ht="21.75" customHeight="1" x14ac:dyDescent="0.2">
      <c r="A288" s="29" t="s">
        <v>408</v>
      </c>
      <c r="C288" s="26">
        <v>0</v>
      </c>
      <c r="D288" s="54"/>
      <c r="E288" s="26">
        <v>0</v>
      </c>
      <c r="F288" s="54"/>
      <c r="G288" s="26">
        <v>0</v>
      </c>
      <c r="H288" s="54"/>
      <c r="I288" s="26">
        <f t="shared" si="12"/>
        <v>0</v>
      </c>
      <c r="J288" s="54"/>
      <c r="K288" s="26">
        <f>I288/درآمد!$F$13*100</f>
        <v>0</v>
      </c>
      <c r="L288" s="54"/>
      <c r="M288" s="26">
        <v>0</v>
      </c>
      <c r="N288" s="54"/>
      <c r="O288" s="26">
        <v>0</v>
      </c>
      <c r="P288" s="54"/>
      <c r="Q288" s="26">
        <v>-52702045</v>
      </c>
      <c r="R288" s="54"/>
      <c r="S288" s="26">
        <f t="shared" si="11"/>
        <v>-52702045</v>
      </c>
      <c r="T288" s="16"/>
      <c r="U288" s="23">
        <f>S288/درآمد!$F$13*100</f>
        <v>-4.3166803103355219E-3</v>
      </c>
    </row>
    <row r="289" spans="1:21" ht="21.75" customHeight="1" x14ac:dyDescent="0.2">
      <c r="A289" s="29" t="s">
        <v>409</v>
      </c>
      <c r="C289" s="26">
        <v>0</v>
      </c>
      <c r="D289" s="54"/>
      <c r="E289" s="26">
        <v>0</v>
      </c>
      <c r="F289" s="54"/>
      <c r="G289" s="26">
        <v>0</v>
      </c>
      <c r="H289" s="54"/>
      <c r="I289" s="26">
        <f t="shared" si="12"/>
        <v>0</v>
      </c>
      <c r="J289" s="54"/>
      <c r="K289" s="26">
        <f>I289/درآمد!$F$13*100</f>
        <v>0</v>
      </c>
      <c r="L289" s="54"/>
      <c r="M289" s="26">
        <v>0</v>
      </c>
      <c r="N289" s="54"/>
      <c r="O289" s="26">
        <v>0</v>
      </c>
      <c r="P289" s="54"/>
      <c r="Q289" s="26">
        <v>-25033422</v>
      </c>
      <c r="R289" s="54"/>
      <c r="S289" s="26">
        <f t="shared" si="11"/>
        <v>-25033422</v>
      </c>
      <c r="T289" s="16"/>
      <c r="U289" s="23">
        <f>S289/درآمد!$F$13*100</f>
        <v>-2.0504191032382157E-3</v>
      </c>
    </row>
    <row r="290" spans="1:21" ht="21.75" customHeight="1" x14ac:dyDescent="0.2">
      <c r="A290" s="29" t="s">
        <v>410</v>
      </c>
      <c r="C290" s="26">
        <v>0</v>
      </c>
      <c r="D290" s="54"/>
      <c r="E290" s="26">
        <v>0</v>
      </c>
      <c r="F290" s="54"/>
      <c r="G290" s="26">
        <v>0</v>
      </c>
      <c r="H290" s="54"/>
      <c r="I290" s="26">
        <f t="shared" si="12"/>
        <v>0</v>
      </c>
      <c r="J290" s="54"/>
      <c r="K290" s="26">
        <f>I290/درآمد!$F$13*100</f>
        <v>0</v>
      </c>
      <c r="L290" s="54"/>
      <c r="M290" s="26">
        <v>0</v>
      </c>
      <c r="N290" s="54"/>
      <c r="O290" s="26">
        <v>0</v>
      </c>
      <c r="P290" s="54"/>
      <c r="Q290" s="26">
        <v>-422925702</v>
      </c>
      <c r="R290" s="54"/>
      <c r="S290" s="26">
        <f t="shared" si="11"/>
        <v>-422925702</v>
      </c>
      <c r="T290" s="16"/>
      <c r="U290" s="23">
        <f>S290/درآمد!$F$13*100</f>
        <v>-3.464068710347442E-2</v>
      </c>
    </row>
    <row r="291" spans="1:21" ht="21.75" customHeight="1" x14ac:dyDescent="0.2">
      <c r="A291" s="29" t="s">
        <v>411</v>
      </c>
      <c r="C291" s="26">
        <v>0</v>
      </c>
      <c r="D291" s="54"/>
      <c r="E291" s="26">
        <v>0</v>
      </c>
      <c r="F291" s="54"/>
      <c r="G291" s="26">
        <v>0</v>
      </c>
      <c r="H291" s="54"/>
      <c r="I291" s="26">
        <f t="shared" si="12"/>
        <v>0</v>
      </c>
      <c r="J291" s="54"/>
      <c r="K291" s="26">
        <f>I291/درآمد!$F$13*100</f>
        <v>0</v>
      </c>
      <c r="L291" s="54"/>
      <c r="M291" s="26">
        <v>0</v>
      </c>
      <c r="N291" s="54"/>
      <c r="O291" s="26">
        <v>0</v>
      </c>
      <c r="P291" s="54"/>
      <c r="Q291" s="26">
        <v>90495150</v>
      </c>
      <c r="R291" s="54"/>
      <c r="S291" s="26">
        <f t="shared" si="11"/>
        <v>90495150</v>
      </c>
      <c r="T291" s="16"/>
      <c r="U291" s="23">
        <f>S291/درآمد!$F$13*100</f>
        <v>7.4122101369284554E-3</v>
      </c>
    </row>
    <row r="292" spans="1:21" ht="21.75" customHeight="1" x14ac:dyDescent="0.2">
      <c r="A292" s="29" t="s">
        <v>412</v>
      </c>
      <c r="C292" s="26">
        <v>0</v>
      </c>
      <c r="D292" s="54"/>
      <c r="E292" s="26">
        <v>0</v>
      </c>
      <c r="F292" s="54"/>
      <c r="G292" s="26">
        <v>0</v>
      </c>
      <c r="H292" s="54"/>
      <c r="I292" s="26">
        <f t="shared" si="12"/>
        <v>0</v>
      </c>
      <c r="J292" s="54"/>
      <c r="K292" s="26">
        <f>I292/درآمد!$F$13*100</f>
        <v>0</v>
      </c>
      <c r="L292" s="54"/>
      <c r="M292" s="26">
        <v>0</v>
      </c>
      <c r="N292" s="54"/>
      <c r="O292" s="26">
        <v>0</v>
      </c>
      <c r="P292" s="54"/>
      <c r="Q292" s="26">
        <v>93883819</v>
      </c>
      <c r="R292" s="54"/>
      <c r="S292" s="26">
        <f t="shared" si="11"/>
        <v>93883819</v>
      </c>
      <c r="T292" s="16"/>
      <c r="U292" s="23">
        <f>S292/درآمد!$F$13*100</f>
        <v>7.6897667431387899E-3</v>
      </c>
    </row>
    <row r="293" spans="1:21" ht="21.75" customHeight="1" x14ac:dyDescent="0.2">
      <c r="A293" s="29" t="s">
        <v>413</v>
      </c>
      <c r="C293" s="26">
        <v>0</v>
      </c>
      <c r="D293" s="54"/>
      <c r="E293" s="26">
        <v>0</v>
      </c>
      <c r="F293" s="54"/>
      <c r="G293" s="26">
        <v>0</v>
      </c>
      <c r="H293" s="54"/>
      <c r="I293" s="26">
        <f t="shared" si="12"/>
        <v>0</v>
      </c>
      <c r="J293" s="54"/>
      <c r="K293" s="26">
        <f>I293/درآمد!$F$13*100</f>
        <v>0</v>
      </c>
      <c r="L293" s="54"/>
      <c r="M293" s="26">
        <v>0</v>
      </c>
      <c r="N293" s="54"/>
      <c r="O293" s="26">
        <v>0</v>
      </c>
      <c r="P293" s="54"/>
      <c r="Q293" s="26">
        <v>-2933623</v>
      </c>
      <c r="R293" s="54"/>
      <c r="S293" s="26">
        <f t="shared" si="11"/>
        <v>-2933623</v>
      </c>
      <c r="T293" s="16"/>
      <c r="U293" s="23">
        <f>S293/درآمد!$F$13*100</f>
        <v>-2.4028503338053436E-4</v>
      </c>
    </row>
    <row r="294" spans="1:21" ht="21.75" customHeight="1" x14ac:dyDescent="0.2">
      <c r="A294" s="29" t="s">
        <v>414</v>
      </c>
      <c r="C294" s="26">
        <v>0</v>
      </c>
      <c r="D294" s="54"/>
      <c r="E294" s="26">
        <v>0</v>
      </c>
      <c r="F294" s="54"/>
      <c r="G294" s="26">
        <v>0</v>
      </c>
      <c r="H294" s="54"/>
      <c r="I294" s="26">
        <f t="shared" si="12"/>
        <v>0</v>
      </c>
      <c r="J294" s="54"/>
      <c r="K294" s="26">
        <f>I294/درآمد!$F$13*100</f>
        <v>0</v>
      </c>
      <c r="L294" s="54"/>
      <c r="M294" s="26">
        <v>0</v>
      </c>
      <c r="N294" s="54"/>
      <c r="O294" s="26">
        <v>0</v>
      </c>
      <c r="P294" s="54"/>
      <c r="Q294" s="26">
        <v>29992275</v>
      </c>
      <c r="R294" s="54"/>
      <c r="S294" s="26">
        <f t="shared" si="11"/>
        <v>29992275</v>
      </c>
      <c r="T294" s="16"/>
      <c r="U294" s="23">
        <f>S294/درآمد!$F$13*100</f>
        <v>2.4565851847811282E-3</v>
      </c>
    </row>
    <row r="295" spans="1:21" ht="21.75" customHeight="1" x14ac:dyDescent="0.2">
      <c r="A295" s="29" t="s">
        <v>415</v>
      </c>
      <c r="C295" s="26">
        <v>0</v>
      </c>
      <c r="D295" s="54"/>
      <c r="E295" s="26">
        <v>0</v>
      </c>
      <c r="F295" s="54"/>
      <c r="G295" s="26">
        <v>0</v>
      </c>
      <c r="H295" s="54"/>
      <c r="I295" s="26">
        <f t="shared" si="12"/>
        <v>0</v>
      </c>
      <c r="J295" s="54"/>
      <c r="K295" s="26">
        <f>I295/درآمد!$F$13*100</f>
        <v>0</v>
      </c>
      <c r="L295" s="54"/>
      <c r="M295" s="26">
        <v>0</v>
      </c>
      <c r="N295" s="54"/>
      <c r="O295" s="26">
        <v>0</v>
      </c>
      <c r="P295" s="54"/>
      <c r="Q295" s="26">
        <v>-569853225</v>
      </c>
      <c r="R295" s="54"/>
      <c r="S295" s="26">
        <f t="shared" si="11"/>
        <v>-569853225</v>
      </c>
      <c r="T295" s="16"/>
      <c r="U295" s="23">
        <f>S295/درآمد!$F$13*100</f>
        <v>-4.6675118510841426E-2</v>
      </c>
    </row>
    <row r="296" spans="1:21" ht="21.75" customHeight="1" x14ac:dyDescent="0.2">
      <c r="A296" s="29" t="s">
        <v>416</v>
      </c>
      <c r="C296" s="26">
        <v>0</v>
      </c>
      <c r="D296" s="54"/>
      <c r="E296" s="26">
        <v>0</v>
      </c>
      <c r="F296" s="54"/>
      <c r="G296" s="26">
        <v>0</v>
      </c>
      <c r="H296" s="54"/>
      <c r="I296" s="26">
        <f t="shared" si="12"/>
        <v>0</v>
      </c>
      <c r="J296" s="54"/>
      <c r="K296" s="26">
        <f>I296/درآمد!$F$13*100</f>
        <v>0</v>
      </c>
      <c r="L296" s="54"/>
      <c r="M296" s="26">
        <v>0</v>
      </c>
      <c r="N296" s="54"/>
      <c r="O296" s="26">
        <v>0</v>
      </c>
      <c r="P296" s="54"/>
      <c r="Q296" s="26">
        <v>132569586</v>
      </c>
      <c r="R296" s="54"/>
      <c r="S296" s="26">
        <f t="shared" si="11"/>
        <v>132569586</v>
      </c>
      <c r="T296" s="16"/>
      <c r="U296" s="23">
        <f>S296/درآمد!$F$13*100</f>
        <v>1.0858412071780737E-2</v>
      </c>
    </row>
    <row r="297" spans="1:21" ht="21.75" customHeight="1" x14ac:dyDescent="0.2">
      <c r="A297" s="29" t="s">
        <v>417</v>
      </c>
      <c r="C297" s="26">
        <v>0</v>
      </c>
      <c r="D297" s="54"/>
      <c r="E297" s="26">
        <v>0</v>
      </c>
      <c r="F297" s="54"/>
      <c r="G297" s="26">
        <v>0</v>
      </c>
      <c r="H297" s="54"/>
      <c r="I297" s="26">
        <f t="shared" si="12"/>
        <v>0</v>
      </c>
      <c r="J297" s="54"/>
      <c r="K297" s="26">
        <f>I297/درآمد!$F$13*100</f>
        <v>0</v>
      </c>
      <c r="L297" s="54"/>
      <c r="M297" s="26">
        <v>0</v>
      </c>
      <c r="N297" s="54"/>
      <c r="O297" s="26">
        <v>0</v>
      </c>
      <c r="P297" s="54"/>
      <c r="Q297" s="26">
        <v>486272081</v>
      </c>
      <c r="R297" s="54"/>
      <c r="S297" s="26">
        <f t="shared" si="11"/>
        <v>486272081</v>
      </c>
      <c r="T297" s="16"/>
      <c r="U297" s="23">
        <f>S297/درآمد!$F$13*100</f>
        <v>3.9829215688282682E-2</v>
      </c>
    </row>
    <row r="298" spans="1:21" ht="21.75" customHeight="1" x14ac:dyDescent="0.2">
      <c r="A298" s="29" t="s">
        <v>418</v>
      </c>
      <c r="C298" s="26">
        <v>0</v>
      </c>
      <c r="D298" s="54"/>
      <c r="E298" s="26">
        <v>0</v>
      </c>
      <c r="F298" s="54"/>
      <c r="G298" s="26">
        <v>0</v>
      </c>
      <c r="H298" s="54"/>
      <c r="I298" s="26">
        <f t="shared" si="12"/>
        <v>0</v>
      </c>
      <c r="J298" s="54"/>
      <c r="K298" s="26">
        <f>I298/درآمد!$F$13*100</f>
        <v>0</v>
      </c>
      <c r="L298" s="54"/>
      <c r="M298" s="26">
        <v>0</v>
      </c>
      <c r="N298" s="54"/>
      <c r="O298" s="26">
        <v>0</v>
      </c>
      <c r="P298" s="54"/>
      <c r="Q298" s="26">
        <v>20693469</v>
      </c>
      <c r="R298" s="54"/>
      <c r="S298" s="26">
        <f t="shared" si="11"/>
        <v>20693469</v>
      </c>
      <c r="T298" s="16"/>
      <c r="U298" s="23">
        <f>S298/درآمد!$F$13*100</f>
        <v>1.6949454273517946E-3</v>
      </c>
    </row>
    <row r="299" spans="1:21" ht="21.75" customHeight="1" x14ac:dyDescent="0.2">
      <c r="A299" s="29" t="s">
        <v>419</v>
      </c>
      <c r="C299" s="26">
        <v>0</v>
      </c>
      <c r="D299" s="54"/>
      <c r="E299" s="26">
        <v>0</v>
      </c>
      <c r="F299" s="54"/>
      <c r="G299" s="26">
        <v>0</v>
      </c>
      <c r="H299" s="54"/>
      <c r="I299" s="26">
        <f t="shared" si="12"/>
        <v>0</v>
      </c>
      <c r="J299" s="54"/>
      <c r="K299" s="26">
        <f>I299/درآمد!$F$13*100</f>
        <v>0</v>
      </c>
      <c r="L299" s="54"/>
      <c r="M299" s="26">
        <v>0</v>
      </c>
      <c r="N299" s="54"/>
      <c r="O299" s="26">
        <v>0</v>
      </c>
      <c r="P299" s="54"/>
      <c r="Q299" s="26">
        <v>37436345</v>
      </c>
      <c r="R299" s="54"/>
      <c r="S299" s="26">
        <f t="shared" si="11"/>
        <v>37436345</v>
      </c>
      <c r="T299" s="16"/>
      <c r="U299" s="23">
        <f>S299/درآمد!$F$13*100</f>
        <v>3.066308591107379E-3</v>
      </c>
    </row>
    <row r="300" spans="1:21" ht="21.75" customHeight="1" x14ac:dyDescent="0.2">
      <c r="A300" s="29" t="s">
        <v>420</v>
      </c>
      <c r="C300" s="26">
        <v>0</v>
      </c>
      <c r="D300" s="54"/>
      <c r="E300" s="26">
        <v>0</v>
      </c>
      <c r="F300" s="54"/>
      <c r="G300" s="26">
        <v>0</v>
      </c>
      <c r="H300" s="54"/>
      <c r="I300" s="26">
        <f t="shared" si="12"/>
        <v>0</v>
      </c>
      <c r="J300" s="54"/>
      <c r="K300" s="26">
        <f>I300/درآمد!$F$13*100</f>
        <v>0</v>
      </c>
      <c r="L300" s="54"/>
      <c r="M300" s="26">
        <v>0</v>
      </c>
      <c r="N300" s="54"/>
      <c r="O300" s="26">
        <v>0</v>
      </c>
      <c r="P300" s="54"/>
      <c r="Q300" s="26">
        <v>61544149</v>
      </c>
      <c r="R300" s="54"/>
      <c r="S300" s="26">
        <f t="shared" si="11"/>
        <v>61544149</v>
      </c>
      <c r="T300" s="16"/>
      <c r="U300" s="23">
        <f>S300/درآمد!$F$13*100</f>
        <v>5.0409128565059589E-3</v>
      </c>
    </row>
    <row r="301" spans="1:21" ht="21.75" customHeight="1" thickBot="1" x14ac:dyDescent="0.25">
      <c r="A301" s="29" t="s">
        <v>734</v>
      </c>
      <c r="C301" s="49">
        <f>SUM(C261:C300)</f>
        <v>4000000</v>
      </c>
      <c r="D301" s="54"/>
      <c r="E301" s="49">
        <f>SUM(E261:E300)</f>
        <v>625878495096</v>
      </c>
      <c r="F301" s="54"/>
      <c r="G301" s="49">
        <f>SUM(G261:G300)</f>
        <v>155101182405</v>
      </c>
      <c r="H301" s="54"/>
      <c r="I301" s="49">
        <f>SUM(I261:I300)</f>
        <v>780983677501</v>
      </c>
      <c r="J301" s="54"/>
      <c r="K301" s="81">
        <f>SUM(K261:K300)</f>
        <v>63.968236210985609</v>
      </c>
      <c r="L301" s="54"/>
      <c r="M301" s="49">
        <f>SUM(M261:M300)</f>
        <v>157994443550</v>
      </c>
      <c r="N301" s="54"/>
      <c r="O301" s="49">
        <f>SUM(O261:O300)</f>
        <v>476418218882</v>
      </c>
      <c r="P301" s="54"/>
      <c r="Q301" s="49">
        <f>SUM(Q261:Q300)</f>
        <v>110447044702</v>
      </c>
      <c r="R301" s="54"/>
      <c r="S301" s="49">
        <f>SUM(S261:S300)</f>
        <v>744859707134</v>
      </c>
      <c r="T301" s="16"/>
      <c r="U301" s="41">
        <f>SUM(U261:U300)</f>
        <v>61.009420635340128</v>
      </c>
    </row>
    <row r="302" spans="1:21" ht="21.75" customHeight="1" thickTop="1" x14ac:dyDescent="0.2">
      <c r="A302" s="95" t="s">
        <v>0</v>
      </c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</row>
    <row r="303" spans="1:21" ht="21.75" customHeight="1" x14ac:dyDescent="0.2">
      <c r="A303" s="95" t="s">
        <v>289</v>
      </c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</row>
    <row r="304" spans="1:21" ht="21.75" customHeight="1" x14ac:dyDescent="0.2">
      <c r="A304" s="95" t="s">
        <v>2</v>
      </c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</row>
    <row r="305" spans="1:21" ht="21.75" customHeight="1" x14ac:dyDescent="0.2"/>
    <row r="306" spans="1:21" ht="21.75" customHeight="1" x14ac:dyDescent="0.2">
      <c r="A306" s="96" t="s">
        <v>406</v>
      </c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</row>
    <row r="307" spans="1:21" ht="21.75" customHeight="1" x14ac:dyDescent="0.2">
      <c r="C307" s="116" t="s">
        <v>306</v>
      </c>
      <c r="D307" s="116"/>
      <c r="E307" s="116"/>
      <c r="F307" s="116"/>
      <c r="G307" s="116"/>
      <c r="H307" s="116"/>
      <c r="I307" s="116"/>
      <c r="J307" s="116"/>
      <c r="K307" s="116"/>
      <c r="M307" s="116" t="s">
        <v>307</v>
      </c>
      <c r="N307" s="116"/>
      <c r="O307" s="116"/>
      <c r="P307" s="116"/>
      <c r="Q307" s="116"/>
      <c r="R307" s="116"/>
      <c r="S307" s="116"/>
      <c r="T307" s="116"/>
      <c r="U307" s="116"/>
    </row>
    <row r="308" spans="1:21" ht="21.75" customHeight="1" x14ac:dyDescent="0.2">
      <c r="C308" s="45"/>
      <c r="D308" s="45"/>
      <c r="E308" s="45"/>
      <c r="F308" s="45"/>
      <c r="G308" s="45"/>
      <c r="H308" s="3"/>
      <c r="I308" s="70" t="s">
        <v>74</v>
      </c>
      <c r="J308" s="70"/>
      <c r="K308" s="70"/>
      <c r="M308" s="45"/>
      <c r="N308" s="45"/>
      <c r="O308" s="45"/>
      <c r="P308" s="45"/>
      <c r="Q308" s="45"/>
      <c r="R308" s="3"/>
      <c r="S308" s="70" t="s">
        <v>74</v>
      </c>
      <c r="T308" s="70"/>
      <c r="U308" s="70"/>
    </row>
    <row r="309" spans="1:21" ht="21.75" customHeight="1" x14ac:dyDescent="0.2">
      <c r="A309" s="12" t="s">
        <v>308</v>
      </c>
      <c r="C309" s="80" t="s">
        <v>309</v>
      </c>
      <c r="E309" s="2" t="s">
        <v>310</v>
      </c>
      <c r="G309" s="2" t="s">
        <v>311</v>
      </c>
      <c r="I309" s="2" t="s">
        <v>279</v>
      </c>
      <c r="J309" s="3"/>
      <c r="K309" s="2" t="s">
        <v>294</v>
      </c>
      <c r="L309" s="33"/>
      <c r="M309" s="2" t="s">
        <v>309</v>
      </c>
      <c r="N309" s="33"/>
      <c r="O309" s="2" t="s">
        <v>310</v>
      </c>
      <c r="P309" s="33"/>
      <c r="Q309" s="2" t="s">
        <v>311</v>
      </c>
      <c r="S309" s="2" t="s">
        <v>279</v>
      </c>
      <c r="T309" s="3"/>
      <c r="U309" s="2" t="s">
        <v>294</v>
      </c>
    </row>
    <row r="310" spans="1:21" ht="21.75" customHeight="1" x14ac:dyDescent="0.2">
      <c r="A310" s="29" t="s">
        <v>735</v>
      </c>
      <c r="C310" s="26">
        <f>C301</f>
        <v>4000000</v>
      </c>
      <c r="D310" s="26">
        <f t="shared" ref="D310:U310" si="14">D301</f>
        <v>0</v>
      </c>
      <c r="E310" s="26">
        <f>E301</f>
        <v>625878495096</v>
      </c>
      <c r="F310" s="26">
        <f t="shared" si="14"/>
        <v>0</v>
      </c>
      <c r="G310" s="26">
        <f t="shared" si="14"/>
        <v>155101182405</v>
      </c>
      <c r="H310" s="26">
        <f t="shared" si="14"/>
        <v>0</v>
      </c>
      <c r="I310" s="26">
        <f t="shared" si="14"/>
        <v>780983677501</v>
      </c>
      <c r="J310" s="26">
        <f t="shared" si="14"/>
        <v>0</v>
      </c>
      <c r="K310" s="48">
        <f t="shared" si="14"/>
        <v>63.968236210985609</v>
      </c>
      <c r="L310" s="26">
        <f t="shared" si="14"/>
        <v>0</v>
      </c>
      <c r="M310" s="26">
        <f t="shared" si="14"/>
        <v>157994443550</v>
      </c>
      <c r="N310" s="26">
        <f t="shared" si="14"/>
        <v>0</v>
      </c>
      <c r="O310" s="26">
        <f t="shared" si="14"/>
        <v>476418218882</v>
      </c>
      <c r="P310" s="26">
        <f t="shared" si="14"/>
        <v>0</v>
      </c>
      <c r="Q310" s="26">
        <f>Q301</f>
        <v>110447044702</v>
      </c>
      <c r="R310" s="26">
        <f t="shared" si="14"/>
        <v>0</v>
      </c>
      <c r="S310" s="26">
        <f t="shared" si="14"/>
        <v>744859707134</v>
      </c>
      <c r="T310" s="26">
        <f t="shared" si="14"/>
        <v>0</v>
      </c>
      <c r="U310" s="48">
        <f t="shared" si="14"/>
        <v>61.009420635340128</v>
      </c>
    </row>
    <row r="311" spans="1:21" ht="21.75" customHeight="1" x14ac:dyDescent="0.2">
      <c r="A311" s="29" t="s">
        <v>421</v>
      </c>
      <c r="C311" s="26">
        <v>0</v>
      </c>
      <c r="D311" s="54"/>
      <c r="E311" s="26">
        <v>0</v>
      </c>
      <c r="F311" s="54"/>
      <c r="G311" s="26">
        <v>0</v>
      </c>
      <c r="H311" s="54"/>
      <c r="I311" s="26">
        <f t="shared" si="12"/>
        <v>0</v>
      </c>
      <c r="J311" s="54"/>
      <c r="K311" s="26">
        <f>I311/درآمد!$F$13*100</f>
        <v>0</v>
      </c>
      <c r="L311" s="54"/>
      <c r="M311" s="26">
        <v>0</v>
      </c>
      <c r="N311" s="54"/>
      <c r="O311" s="26">
        <v>0</v>
      </c>
      <c r="P311" s="54"/>
      <c r="Q311" s="26">
        <v>980748</v>
      </c>
      <c r="R311" s="54"/>
      <c r="S311" s="26">
        <f t="shared" si="11"/>
        <v>980748</v>
      </c>
      <c r="T311" s="16"/>
      <c r="U311" s="23">
        <f>S311/درآمد!$F$13*100</f>
        <v>8.0330385301005726E-5</v>
      </c>
    </row>
    <row r="312" spans="1:21" ht="21.75" customHeight="1" x14ac:dyDescent="0.2">
      <c r="A312" s="29" t="s">
        <v>422</v>
      </c>
      <c r="C312" s="26">
        <v>0</v>
      </c>
      <c r="D312" s="54"/>
      <c r="E312" s="26">
        <v>0</v>
      </c>
      <c r="F312" s="54"/>
      <c r="G312" s="26">
        <v>0</v>
      </c>
      <c r="H312" s="54"/>
      <c r="I312" s="26">
        <f t="shared" si="12"/>
        <v>0</v>
      </c>
      <c r="J312" s="54"/>
      <c r="K312" s="26">
        <f>I312/درآمد!$F$13*100</f>
        <v>0</v>
      </c>
      <c r="L312" s="54"/>
      <c r="M312" s="26">
        <v>0</v>
      </c>
      <c r="N312" s="54"/>
      <c r="O312" s="26">
        <v>0</v>
      </c>
      <c r="P312" s="54"/>
      <c r="Q312" s="26">
        <v>36536756</v>
      </c>
      <c r="R312" s="54"/>
      <c r="S312" s="26">
        <f t="shared" si="11"/>
        <v>36536756</v>
      </c>
      <c r="T312" s="16"/>
      <c r="U312" s="23">
        <f>S312/درآمد!$F$13*100</f>
        <v>2.9926257174410073E-3</v>
      </c>
    </row>
    <row r="313" spans="1:21" ht="21.75" customHeight="1" x14ac:dyDescent="0.2">
      <c r="A313" s="29" t="s">
        <v>423</v>
      </c>
      <c r="C313" s="26">
        <v>0</v>
      </c>
      <c r="D313" s="54"/>
      <c r="E313" s="26">
        <v>0</v>
      </c>
      <c r="F313" s="54"/>
      <c r="G313" s="26">
        <v>0</v>
      </c>
      <c r="H313" s="54"/>
      <c r="I313" s="26">
        <f t="shared" si="12"/>
        <v>0</v>
      </c>
      <c r="J313" s="54"/>
      <c r="K313" s="26">
        <f>I313/درآمد!$F$13*100</f>
        <v>0</v>
      </c>
      <c r="L313" s="54"/>
      <c r="M313" s="26">
        <v>0</v>
      </c>
      <c r="N313" s="54"/>
      <c r="O313" s="26">
        <v>0</v>
      </c>
      <c r="P313" s="54"/>
      <c r="Q313" s="26">
        <v>534819068</v>
      </c>
      <c r="R313" s="54"/>
      <c r="S313" s="26">
        <f t="shared" si="11"/>
        <v>534819068</v>
      </c>
      <c r="U313" s="23">
        <f>S313/درآمد!$F$13*100</f>
        <v>4.3805566566299178E-2</v>
      </c>
    </row>
    <row r="314" spans="1:21" ht="21.75" customHeight="1" x14ac:dyDescent="0.2">
      <c r="A314" s="29" t="s">
        <v>424</v>
      </c>
      <c r="C314" s="26">
        <v>0</v>
      </c>
      <c r="D314" s="54"/>
      <c r="E314" s="26">
        <v>0</v>
      </c>
      <c r="F314" s="54"/>
      <c r="G314" s="26">
        <v>0</v>
      </c>
      <c r="H314" s="54"/>
      <c r="I314" s="26">
        <f t="shared" si="12"/>
        <v>0</v>
      </c>
      <c r="J314" s="54"/>
      <c r="K314" s="26">
        <f>I314/درآمد!$F$13*100</f>
        <v>0</v>
      </c>
      <c r="L314" s="54"/>
      <c r="M314" s="26">
        <v>0</v>
      </c>
      <c r="N314" s="54"/>
      <c r="O314" s="26">
        <v>0</v>
      </c>
      <c r="P314" s="54"/>
      <c r="Q314" s="26">
        <v>79661327</v>
      </c>
      <c r="R314" s="54"/>
      <c r="S314" s="26">
        <f t="shared" si="11"/>
        <v>79661327</v>
      </c>
      <c r="U314" s="23">
        <f>S314/درآمد!$F$13*100</f>
        <v>6.5248413369177524E-3</v>
      </c>
    </row>
    <row r="315" spans="1:21" ht="21.75" customHeight="1" x14ac:dyDescent="0.2">
      <c r="A315" s="29" t="s">
        <v>425</v>
      </c>
      <c r="C315" s="26">
        <v>0</v>
      </c>
      <c r="D315" s="54"/>
      <c r="E315" s="26">
        <v>0</v>
      </c>
      <c r="F315" s="54"/>
      <c r="G315" s="26">
        <v>0</v>
      </c>
      <c r="H315" s="54"/>
      <c r="I315" s="26">
        <f t="shared" si="12"/>
        <v>0</v>
      </c>
      <c r="J315" s="54"/>
      <c r="K315" s="26">
        <f>I315/درآمد!$F$13*100</f>
        <v>0</v>
      </c>
      <c r="L315" s="54"/>
      <c r="M315" s="26">
        <v>0</v>
      </c>
      <c r="N315" s="54"/>
      <c r="O315" s="26">
        <v>0</v>
      </c>
      <c r="P315" s="54"/>
      <c r="Q315" s="26">
        <v>17035613</v>
      </c>
      <c r="R315" s="54"/>
      <c r="S315" s="26">
        <f t="shared" ref="S315:S388" si="15">M315+O315+Q315</f>
        <v>17035613</v>
      </c>
      <c r="U315" s="23">
        <f>S315/درآمد!$F$13*100</f>
        <v>1.3953404504814919E-3</v>
      </c>
    </row>
    <row r="316" spans="1:21" ht="21.75" customHeight="1" x14ac:dyDescent="0.2">
      <c r="A316" s="29" t="s">
        <v>426</v>
      </c>
      <c r="C316" s="26">
        <v>0</v>
      </c>
      <c r="D316" s="54"/>
      <c r="E316" s="26">
        <v>0</v>
      </c>
      <c r="F316" s="54"/>
      <c r="G316" s="26">
        <v>0</v>
      </c>
      <c r="H316" s="54"/>
      <c r="I316" s="26">
        <f t="shared" si="12"/>
        <v>0</v>
      </c>
      <c r="J316" s="54"/>
      <c r="K316" s="26">
        <f>I316/درآمد!$F$13*100</f>
        <v>0</v>
      </c>
      <c r="L316" s="54"/>
      <c r="M316" s="26">
        <v>0</v>
      </c>
      <c r="N316" s="54"/>
      <c r="O316" s="26">
        <v>0</v>
      </c>
      <c r="P316" s="54"/>
      <c r="Q316" s="26">
        <v>20994593</v>
      </c>
      <c r="R316" s="54"/>
      <c r="S316" s="26">
        <f t="shared" si="15"/>
        <v>20994593</v>
      </c>
      <c r="U316" s="23">
        <f>S316/درآمد!$F$13*100</f>
        <v>1.7196096703004215E-3</v>
      </c>
    </row>
    <row r="317" spans="1:21" ht="21.75" customHeight="1" x14ac:dyDescent="0.2">
      <c r="A317" s="29" t="s">
        <v>427</v>
      </c>
      <c r="C317" s="26">
        <v>0</v>
      </c>
      <c r="D317" s="54"/>
      <c r="E317" s="26">
        <v>0</v>
      </c>
      <c r="F317" s="54"/>
      <c r="G317" s="26">
        <v>0</v>
      </c>
      <c r="H317" s="54"/>
      <c r="I317" s="26">
        <f t="shared" si="12"/>
        <v>0</v>
      </c>
      <c r="J317" s="54"/>
      <c r="K317" s="26">
        <f>I317/درآمد!$F$13*100</f>
        <v>0</v>
      </c>
      <c r="L317" s="54"/>
      <c r="M317" s="26">
        <v>0</v>
      </c>
      <c r="N317" s="54"/>
      <c r="O317" s="26">
        <v>0</v>
      </c>
      <c r="P317" s="54"/>
      <c r="Q317" s="26">
        <v>639836</v>
      </c>
      <c r="R317" s="54"/>
      <c r="S317" s="26">
        <f t="shared" si="15"/>
        <v>639836</v>
      </c>
      <c r="U317" s="23">
        <f>S317/درآمد!$F$13*100</f>
        <v>5.2407216134475214E-5</v>
      </c>
    </row>
    <row r="318" spans="1:21" ht="21.75" customHeight="1" x14ac:dyDescent="0.2">
      <c r="A318" s="29" t="s">
        <v>428</v>
      </c>
      <c r="C318" s="26">
        <v>0</v>
      </c>
      <c r="D318" s="54"/>
      <c r="E318" s="26">
        <v>0</v>
      </c>
      <c r="F318" s="54"/>
      <c r="G318" s="26">
        <v>0</v>
      </c>
      <c r="H318" s="54"/>
      <c r="I318" s="26">
        <f t="shared" si="12"/>
        <v>0</v>
      </c>
      <c r="J318" s="54"/>
      <c r="K318" s="26">
        <f>I318/درآمد!$F$13*100</f>
        <v>0</v>
      </c>
      <c r="L318" s="54"/>
      <c r="M318" s="26">
        <v>0</v>
      </c>
      <c r="N318" s="54"/>
      <c r="O318" s="26">
        <v>0</v>
      </c>
      <c r="P318" s="54"/>
      <c r="Q318" s="26">
        <v>67752550</v>
      </c>
      <c r="R318" s="54"/>
      <c r="S318" s="26">
        <f t="shared" si="15"/>
        <v>67752550</v>
      </c>
      <c r="U318" s="23">
        <f>S318/درآمد!$F$13*100</f>
        <v>5.5494259958986979E-3</v>
      </c>
    </row>
    <row r="319" spans="1:21" ht="21.75" customHeight="1" x14ac:dyDescent="0.2">
      <c r="A319" s="29" t="s">
        <v>429</v>
      </c>
      <c r="C319" s="26">
        <v>0</v>
      </c>
      <c r="D319" s="54"/>
      <c r="E319" s="26">
        <v>0</v>
      </c>
      <c r="F319" s="54"/>
      <c r="G319" s="26">
        <v>0</v>
      </c>
      <c r="H319" s="54"/>
      <c r="I319" s="26">
        <f t="shared" si="12"/>
        <v>0</v>
      </c>
      <c r="J319" s="54"/>
      <c r="K319" s="26">
        <f>I319/درآمد!$F$13*100</f>
        <v>0</v>
      </c>
      <c r="L319" s="54"/>
      <c r="M319" s="26">
        <v>0</v>
      </c>
      <c r="N319" s="54"/>
      <c r="O319" s="26">
        <v>0</v>
      </c>
      <c r="P319" s="54"/>
      <c r="Q319" s="26">
        <v>3599073</v>
      </c>
      <c r="R319" s="54"/>
      <c r="S319" s="26">
        <f t="shared" si="15"/>
        <v>3599073</v>
      </c>
      <c r="U319" s="23">
        <f>S319/درآمد!$F$13*100</f>
        <v>2.9479022217373532E-4</v>
      </c>
    </row>
    <row r="320" spans="1:21" ht="21.75" customHeight="1" x14ac:dyDescent="0.2">
      <c r="A320" s="29" t="s">
        <v>430</v>
      </c>
      <c r="C320" s="26">
        <v>0</v>
      </c>
      <c r="D320" s="54"/>
      <c r="E320" s="26">
        <v>0</v>
      </c>
      <c r="F320" s="54"/>
      <c r="G320" s="26">
        <v>0</v>
      </c>
      <c r="H320" s="54"/>
      <c r="I320" s="26">
        <f t="shared" si="12"/>
        <v>0</v>
      </c>
      <c r="J320" s="54"/>
      <c r="K320" s="26">
        <f>I320/درآمد!$F$13*100</f>
        <v>0</v>
      </c>
      <c r="L320" s="54"/>
      <c r="M320" s="26">
        <v>0</v>
      </c>
      <c r="N320" s="54"/>
      <c r="O320" s="26">
        <v>0</v>
      </c>
      <c r="P320" s="54"/>
      <c r="Q320" s="26">
        <v>-7841980</v>
      </c>
      <c r="R320" s="54"/>
      <c r="S320" s="26">
        <f t="shared" si="15"/>
        <v>-7841980</v>
      </c>
      <c r="U320" s="23">
        <f>S320/درآمد!$F$13*100</f>
        <v>-6.4231512572320406E-4</v>
      </c>
    </row>
    <row r="321" spans="1:21" ht="21.75" customHeight="1" x14ac:dyDescent="0.2">
      <c r="A321" s="29" t="s">
        <v>431</v>
      </c>
      <c r="C321" s="26">
        <v>0</v>
      </c>
      <c r="D321" s="54"/>
      <c r="E321" s="26">
        <v>0</v>
      </c>
      <c r="F321" s="54"/>
      <c r="G321" s="26">
        <v>0</v>
      </c>
      <c r="H321" s="54"/>
      <c r="I321" s="26">
        <f t="shared" si="12"/>
        <v>0</v>
      </c>
      <c r="J321" s="54"/>
      <c r="K321" s="26">
        <f>I321/درآمد!$F$13*100</f>
        <v>0</v>
      </c>
      <c r="L321" s="54"/>
      <c r="M321" s="26">
        <v>0</v>
      </c>
      <c r="N321" s="54"/>
      <c r="O321" s="26">
        <v>0</v>
      </c>
      <c r="P321" s="54"/>
      <c r="Q321" s="26">
        <v>-157032977</v>
      </c>
      <c r="R321" s="54"/>
      <c r="S321" s="26">
        <f t="shared" si="15"/>
        <v>-157032977</v>
      </c>
      <c r="U321" s="23">
        <f>S321/درآمد!$F$13*100</f>
        <v>-1.2862141495444264E-2</v>
      </c>
    </row>
    <row r="322" spans="1:21" ht="21.75" customHeight="1" x14ac:dyDescent="0.2">
      <c r="A322" s="29" t="s">
        <v>432</v>
      </c>
      <c r="C322" s="26">
        <v>0</v>
      </c>
      <c r="D322" s="54"/>
      <c r="E322" s="26">
        <v>0</v>
      </c>
      <c r="F322" s="54"/>
      <c r="G322" s="26">
        <v>0</v>
      </c>
      <c r="H322" s="54"/>
      <c r="I322" s="26">
        <f t="shared" si="12"/>
        <v>0</v>
      </c>
      <c r="J322" s="54"/>
      <c r="K322" s="26">
        <f>I322/درآمد!$F$13*100</f>
        <v>0</v>
      </c>
      <c r="L322" s="54"/>
      <c r="M322" s="26">
        <v>0</v>
      </c>
      <c r="N322" s="54"/>
      <c r="O322" s="26">
        <v>0</v>
      </c>
      <c r="P322" s="54"/>
      <c r="Q322" s="26">
        <v>120578179</v>
      </c>
      <c r="R322" s="54"/>
      <c r="S322" s="26">
        <f t="shared" si="15"/>
        <v>120578179</v>
      </c>
      <c r="U322" s="23">
        <f>S322/درآمد!$F$13*100</f>
        <v>9.8762287335417837E-3</v>
      </c>
    </row>
    <row r="323" spans="1:21" ht="21.75" customHeight="1" x14ac:dyDescent="0.2">
      <c r="A323" s="29" t="s">
        <v>433</v>
      </c>
      <c r="C323" s="26">
        <v>0</v>
      </c>
      <c r="D323" s="54"/>
      <c r="E323" s="26">
        <v>0</v>
      </c>
      <c r="F323" s="54"/>
      <c r="G323" s="26">
        <v>0</v>
      </c>
      <c r="H323" s="54"/>
      <c r="I323" s="26">
        <f t="shared" si="12"/>
        <v>0</v>
      </c>
      <c r="J323" s="54"/>
      <c r="K323" s="26">
        <f>I323/درآمد!$F$13*100</f>
        <v>0</v>
      </c>
      <c r="L323" s="54"/>
      <c r="M323" s="26">
        <v>0</v>
      </c>
      <c r="N323" s="54"/>
      <c r="O323" s="26">
        <v>0</v>
      </c>
      <c r="P323" s="54"/>
      <c r="Q323" s="26">
        <v>1818800</v>
      </c>
      <c r="R323" s="54"/>
      <c r="S323" s="26">
        <f t="shared" si="15"/>
        <v>1818800</v>
      </c>
      <c r="U323" s="23">
        <f>S323/درآمد!$F$13*100</f>
        <v>1.4897293166590115E-4</v>
      </c>
    </row>
    <row r="324" spans="1:21" ht="21.75" customHeight="1" x14ac:dyDescent="0.2">
      <c r="A324" s="29" t="s">
        <v>434</v>
      </c>
      <c r="C324" s="26">
        <v>0</v>
      </c>
      <c r="D324" s="54"/>
      <c r="E324" s="26">
        <v>0</v>
      </c>
      <c r="F324" s="54"/>
      <c r="G324" s="26">
        <v>0</v>
      </c>
      <c r="H324" s="54"/>
      <c r="I324" s="26">
        <f t="shared" si="12"/>
        <v>0</v>
      </c>
      <c r="J324" s="54"/>
      <c r="K324" s="26">
        <f>I324/درآمد!$F$13*100</f>
        <v>0</v>
      </c>
      <c r="L324" s="54"/>
      <c r="M324" s="26">
        <v>0</v>
      </c>
      <c r="N324" s="54"/>
      <c r="O324" s="26">
        <v>0</v>
      </c>
      <c r="P324" s="54"/>
      <c r="Q324" s="26">
        <v>54811108</v>
      </c>
      <c r="R324" s="54"/>
      <c r="S324" s="26">
        <f t="shared" si="15"/>
        <v>54811108</v>
      </c>
      <c r="U324" s="23">
        <f>S324/درآمد!$F$13*100</f>
        <v>4.4894278901563269E-3</v>
      </c>
    </row>
    <row r="325" spans="1:21" ht="21.75" customHeight="1" x14ac:dyDescent="0.2">
      <c r="A325" s="29" t="s">
        <v>435</v>
      </c>
      <c r="C325" s="26">
        <v>0</v>
      </c>
      <c r="D325" s="54"/>
      <c r="E325" s="26">
        <v>0</v>
      </c>
      <c r="F325" s="54"/>
      <c r="G325" s="26">
        <v>0</v>
      </c>
      <c r="H325" s="54"/>
      <c r="I325" s="26">
        <f t="shared" si="12"/>
        <v>0</v>
      </c>
      <c r="J325" s="54"/>
      <c r="K325" s="26">
        <f>I325/درآمد!$F$13*100</f>
        <v>0</v>
      </c>
      <c r="L325" s="54"/>
      <c r="M325" s="26">
        <v>0</v>
      </c>
      <c r="N325" s="54"/>
      <c r="O325" s="26">
        <v>0</v>
      </c>
      <c r="P325" s="54"/>
      <c r="Q325" s="26">
        <v>208473878</v>
      </c>
      <c r="R325" s="54"/>
      <c r="S325" s="26">
        <f t="shared" si="15"/>
        <v>208473878</v>
      </c>
      <c r="U325" s="23">
        <f>S325/درآمد!$F$13*100</f>
        <v>1.7075524951297234E-2</v>
      </c>
    </row>
    <row r="326" spans="1:21" ht="18.75" x14ac:dyDescent="0.2">
      <c r="A326" s="29" t="s">
        <v>436</v>
      </c>
      <c r="C326" s="26">
        <v>0</v>
      </c>
      <c r="D326" s="54"/>
      <c r="E326" s="26">
        <v>0</v>
      </c>
      <c r="F326" s="54"/>
      <c r="G326" s="26">
        <v>0</v>
      </c>
      <c r="H326" s="54"/>
      <c r="I326" s="26">
        <f t="shared" ref="I326:I399" si="16">C326+E326+G326</f>
        <v>0</v>
      </c>
      <c r="J326" s="54"/>
      <c r="K326" s="26">
        <f>I326/درآمد!$F$13*100</f>
        <v>0</v>
      </c>
      <c r="L326" s="54"/>
      <c r="M326" s="26">
        <v>0</v>
      </c>
      <c r="N326" s="54"/>
      <c r="O326" s="26">
        <v>0</v>
      </c>
      <c r="P326" s="54"/>
      <c r="Q326" s="26">
        <v>-351790</v>
      </c>
      <c r="R326" s="54"/>
      <c r="S326" s="26">
        <f t="shared" si="15"/>
        <v>-351790</v>
      </c>
      <c r="U326" s="23">
        <f>S326/درآمد!$F$13*100</f>
        <v>-2.8814156383740578E-5</v>
      </c>
    </row>
    <row r="327" spans="1:21" ht="18.75" x14ac:dyDescent="0.2">
      <c r="A327" s="29" t="s">
        <v>437</v>
      </c>
      <c r="C327" s="26">
        <v>0</v>
      </c>
      <c r="D327" s="54"/>
      <c r="E327" s="26">
        <v>0</v>
      </c>
      <c r="F327" s="54"/>
      <c r="G327" s="26">
        <v>0</v>
      </c>
      <c r="H327" s="54"/>
      <c r="I327" s="26">
        <f t="shared" si="16"/>
        <v>0</v>
      </c>
      <c r="J327" s="54"/>
      <c r="K327" s="26">
        <f>I327/درآمد!$F$13*100</f>
        <v>0</v>
      </c>
      <c r="L327" s="54"/>
      <c r="M327" s="26">
        <v>0</v>
      </c>
      <c r="N327" s="54"/>
      <c r="O327" s="26">
        <v>0</v>
      </c>
      <c r="P327" s="54"/>
      <c r="Q327" s="26">
        <v>52766409</v>
      </c>
      <c r="R327" s="54"/>
      <c r="S327" s="26">
        <f t="shared" si="15"/>
        <v>52766409</v>
      </c>
      <c r="U327" s="23">
        <f>S327/درآمد!$F$13*100</f>
        <v>4.3219521894721745E-3</v>
      </c>
    </row>
    <row r="328" spans="1:21" ht="18.75" x14ac:dyDescent="0.2">
      <c r="A328" s="29" t="s">
        <v>438</v>
      </c>
      <c r="C328" s="26">
        <v>0</v>
      </c>
      <c r="D328" s="54"/>
      <c r="E328" s="26">
        <v>0</v>
      </c>
      <c r="F328" s="54"/>
      <c r="G328" s="26">
        <v>0</v>
      </c>
      <c r="H328" s="54"/>
      <c r="I328" s="26">
        <f t="shared" si="16"/>
        <v>0</v>
      </c>
      <c r="J328" s="54"/>
      <c r="K328" s="26">
        <f>I328/درآمد!$F$13*100</f>
        <v>0</v>
      </c>
      <c r="L328" s="54"/>
      <c r="M328" s="26">
        <v>0</v>
      </c>
      <c r="N328" s="54"/>
      <c r="O328" s="26">
        <v>0</v>
      </c>
      <c r="P328" s="54"/>
      <c r="Q328" s="26">
        <v>-454752800</v>
      </c>
      <c r="R328" s="54"/>
      <c r="S328" s="26">
        <f t="shared" si="15"/>
        <v>-454752800</v>
      </c>
      <c r="U328" s="23">
        <f>S328/درآمد!$F$13*100</f>
        <v>-3.7247557620011661E-2</v>
      </c>
    </row>
    <row r="329" spans="1:21" ht="18.75" x14ac:dyDescent="0.2">
      <c r="A329" s="29" t="s">
        <v>439</v>
      </c>
      <c r="C329" s="26">
        <v>0</v>
      </c>
      <c r="D329" s="54"/>
      <c r="E329" s="26">
        <v>0</v>
      </c>
      <c r="F329" s="54"/>
      <c r="G329" s="26">
        <v>0</v>
      </c>
      <c r="H329" s="54"/>
      <c r="I329" s="26">
        <f t="shared" si="16"/>
        <v>0</v>
      </c>
      <c r="J329" s="54"/>
      <c r="K329" s="26">
        <f>I329/درآمد!$F$13*100</f>
        <v>0</v>
      </c>
      <c r="L329" s="54"/>
      <c r="M329" s="26">
        <v>0</v>
      </c>
      <c r="N329" s="54"/>
      <c r="O329" s="26">
        <v>0</v>
      </c>
      <c r="P329" s="54"/>
      <c r="Q329" s="26">
        <v>9745918</v>
      </c>
      <c r="R329" s="54"/>
      <c r="S329" s="26">
        <f t="shared" si="15"/>
        <v>9745918</v>
      </c>
      <c r="U329" s="23">
        <f>S329/درآمد!$F$13*100</f>
        <v>7.9826147802698256E-4</v>
      </c>
    </row>
    <row r="330" spans="1:21" ht="18.75" x14ac:dyDescent="0.2">
      <c r="A330" s="29" t="s">
        <v>440</v>
      </c>
      <c r="C330" s="26">
        <v>0</v>
      </c>
      <c r="D330" s="54"/>
      <c r="E330" s="26">
        <v>0</v>
      </c>
      <c r="F330" s="54"/>
      <c r="G330" s="26">
        <v>0</v>
      </c>
      <c r="H330" s="54"/>
      <c r="I330" s="26">
        <f t="shared" si="16"/>
        <v>0</v>
      </c>
      <c r="J330" s="54"/>
      <c r="K330" s="26">
        <f>I330/درآمد!$F$13*100</f>
        <v>0</v>
      </c>
      <c r="L330" s="54"/>
      <c r="M330" s="26">
        <v>0</v>
      </c>
      <c r="N330" s="54"/>
      <c r="O330" s="26">
        <v>0</v>
      </c>
      <c r="P330" s="54"/>
      <c r="Q330" s="26">
        <v>30928449</v>
      </c>
      <c r="R330" s="54"/>
      <c r="S330" s="26">
        <f t="shared" si="15"/>
        <v>30928449</v>
      </c>
      <c r="U330" s="23">
        <f>S330/درآمد!$F$13*100</f>
        <v>2.5332646356989821E-3</v>
      </c>
    </row>
    <row r="331" spans="1:21" ht="18.75" x14ac:dyDescent="0.2">
      <c r="A331" s="29" t="s">
        <v>441</v>
      </c>
      <c r="C331" s="26">
        <v>0</v>
      </c>
      <c r="D331" s="54"/>
      <c r="E331" s="26">
        <v>0</v>
      </c>
      <c r="F331" s="54"/>
      <c r="G331" s="26">
        <v>0</v>
      </c>
      <c r="H331" s="54"/>
      <c r="I331" s="26">
        <f t="shared" si="16"/>
        <v>0</v>
      </c>
      <c r="J331" s="54"/>
      <c r="K331" s="26">
        <f>I331/درآمد!$F$13*100</f>
        <v>0</v>
      </c>
      <c r="L331" s="54"/>
      <c r="M331" s="26">
        <v>0</v>
      </c>
      <c r="N331" s="54"/>
      <c r="O331" s="26">
        <v>0</v>
      </c>
      <c r="P331" s="54"/>
      <c r="Q331" s="26">
        <v>96876</v>
      </c>
      <c r="R331" s="54"/>
      <c r="S331" s="26">
        <f t="shared" si="15"/>
        <v>96876</v>
      </c>
      <c r="U331" s="23">
        <f>S331/درآمد!$F$13*100</f>
        <v>7.9348481020815041E-6</v>
      </c>
    </row>
    <row r="332" spans="1:21" ht="18.75" x14ac:dyDescent="0.2">
      <c r="A332" s="29" t="s">
        <v>442</v>
      </c>
      <c r="C332" s="26">
        <v>0</v>
      </c>
      <c r="D332" s="54"/>
      <c r="E332" s="26">
        <v>0</v>
      </c>
      <c r="F332" s="54"/>
      <c r="G332" s="26">
        <v>0</v>
      </c>
      <c r="H332" s="54"/>
      <c r="I332" s="26">
        <f t="shared" si="16"/>
        <v>0</v>
      </c>
      <c r="J332" s="54"/>
      <c r="K332" s="26">
        <f>I332/درآمد!$F$13*100</f>
        <v>0</v>
      </c>
      <c r="L332" s="54"/>
      <c r="M332" s="26">
        <v>0</v>
      </c>
      <c r="N332" s="54"/>
      <c r="O332" s="26">
        <v>0</v>
      </c>
      <c r="P332" s="54"/>
      <c r="Q332" s="26">
        <v>1060295</v>
      </c>
      <c r="R332" s="54"/>
      <c r="S332" s="26">
        <f t="shared" si="15"/>
        <v>1060295</v>
      </c>
      <c r="U332" s="23">
        <f>S332/درآمد!$F$13*100</f>
        <v>8.6845862426158265E-5</v>
      </c>
    </row>
    <row r="333" spans="1:21" ht="18.75" x14ac:dyDescent="0.2">
      <c r="A333" s="29" t="s">
        <v>443</v>
      </c>
      <c r="C333" s="26">
        <v>0</v>
      </c>
      <c r="D333" s="54"/>
      <c r="E333" s="26">
        <v>0</v>
      </c>
      <c r="F333" s="54"/>
      <c r="G333" s="26">
        <v>0</v>
      </c>
      <c r="H333" s="54"/>
      <c r="I333" s="26">
        <f t="shared" si="16"/>
        <v>0</v>
      </c>
      <c r="J333" s="54"/>
      <c r="K333" s="26">
        <f>I333/درآمد!$F$13*100</f>
        <v>0</v>
      </c>
      <c r="L333" s="54"/>
      <c r="M333" s="26">
        <v>0</v>
      </c>
      <c r="N333" s="54"/>
      <c r="O333" s="26">
        <v>0</v>
      </c>
      <c r="P333" s="54"/>
      <c r="Q333" s="26">
        <v>-39087608</v>
      </c>
      <c r="R333" s="54"/>
      <c r="S333" s="26">
        <f t="shared" si="15"/>
        <v>-39087608</v>
      </c>
      <c r="U333" s="23">
        <f>S333/درآمد!$F$13*100</f>
        <v>-3.2015590254934742E-3</v>
      </c>
    </row>
    <row r="334" spans="1:21" ht="18.75" x14ac:dyDescent="0.2">
      <c r="A334" s="29" t="s">
        <v>444</v>
      </c>
      <c r="C334" s="26">
        <v>0</v>
      </c>
      <c r="D334" s="54"/>
      <c r="E334" s="26">
        <v>0</v>
      </c>
      <c r="F334" s="54"/>
      <c r="G334" s="26">
        <v>0</v>
      </c>
      <c r="H334" s="54"/>
      <c r="I334" s="26">
        <f t="shared" si="16"/>
        <v>0</v>
      </c>
      <c r="J334" s="54"/>
      <c r="K334" s="26">
        <f>I334/درآمد!$F$13*100</f>
        <v>0</v>
      </c>
      <c r="L334" s="54"/>
      <c r="M334" s="26">
        <v>0</v>
      </c>
      <c r="N334" s="54"/>
      <c r="O334" s="26">
        <v>0</v>
      </c>
      <c r="P334" s="54"/>
      <c r="Q334" s="26">
        <v>-32045690</v>
      </c>
      <c r="R334" s="54"/>
      <c r="S334" s="26">
        <f t="shared" si="15"/>
        <v>-32045690</v>
      </c>
      <c r="U334" s="23">
        <f>S334/درآمد!$F$13*100</f>
        <v>-2.624774789177838E-3</v>
      </c>
    </row>
    <row r="335" spans="1:21" ht="18.75" x14ac:dyDescent="0.2">
      <c r="A335" s="29" t="s">
        <v>445</v>
      </c>
      <c r="C335" s="26">
        <v>0</v>
      </c>
      <c r="D335" s="54"/>
      <c r="E335" s="26">
        <v>0</v>
      </c>
      <c r="F335" s="54"/>
      <c r="G335" s="26">
        <v>0</v>
      </c>
      <c r="H335" s="54"/>
      <c r="I335" s="26">
        <f t="shared" si="16"/>
        <v>0</v>
      </c>
      <c r="J335" s="54"/>
      <c r="K335" s="26">
        <f>I335/درآمد!$F$13*100</f>
        <v>0</v>
      </c>
      <c r="L335" s="54"/>
      <c r="M335" s="26">
        <v>0</v>
      </c>
      <c r="N335" s="54"/>
      <c r="O335" s="26">
        <v>0</v>
      </c>
      <c r="P335" s="54"/>
      <c r="Q335" s="26">
        <v>6674386</v>
      </c>
      <c r="R335" s="54"/>
      <c r="S335" s="26">
        <f t="shared" si="15"/>
        <v>6674386</v>
      </c>
      <c r="U335" s="23">
        <f>S335/درآمد!$F$13*100</f>
        <v>5.4668069578284986E-4</v>
      </c>
    </row>
    <row r="336" spans="1:21" ht="18.75" x14ac:dyDescent="0.2">
      <c r="A336" s="29" t="s">
        <v>446</v>
      </c>
      <c r="C336" s="26">
        <v>0</v>
      </c>
      <c r="D336" s="54"/>
      <c r="E336" s="26">
        <v>0</v>
      </c>
      <c r="F336" s="54"/>
      <c r="G336" s="26">
        <v>0</v>
      </c>
      <c r="H336" s="54"/>
      <c r="I336" s="26">
        <f t="shared" si="16"/>
        <v>0</v>
      </c>
      <c r="J336" s="54"/>
      <c r="K336" s="26">
        <f>I336/درآمد!$F$13*100</f>
        <v>0</v>
      </c>
      <c r="L336" s="54"/>
      <c r="M336" s="26">
        <v>0</v>
      </c>
      <c r="N336" s="54"/>
      <c r="O336" s="26">
        <v>0</v>
      </c>
      <c r="P336" s="54"/>
      <c r="Q336" s="26">
        <v>138482382</v>
      </c>
      <c r="R336" s="54"/>
      <c r="S336" s="26">
        <f t="shared" si="15"/>
        <v>138482382</v>
      </c>
      <c r="U336" s="23">
        <f>S336/درآمد!$F$13*100</f>
        <v>1.1342713014414569E-2</v>
      </c>
    </row>
    <row r="337" spans="1:21" ht="18.75" x14ac:dyDescent="0.2">
      <c r="A337" s="29" t="s">
        <v>447</v>
      </c>
      <c r="C337" s="26">
        <v>0</v>
      </c>
      <c r="D337" s="54"/>
      <c r="E337" s="26">
        <v>0</v>
      </c>
      <c r="F337" s="54"/>
      <c r="G337" s="26">
        <v>0</v>
      </c>
      <c r="H337" s="54"/>
      <c r="I337" s="26">
        <f t="shared" si="16"/>
        <v>0</v>
      </c>
      <c r="J337" s="54"/>
      <c r="K337" s="26">
        <f>I337/درآمد!$F$13*100</f>
        <v>0</v>
      </c>
      <c r="L337" s="54"/>
      <c r="M337" s="26">
        <v>0</v>
      </c>
      <c r="N337" s="54"/>
      <c r="O337" s="26">
        <v>0</v>
      </c>
      <c r="P337" s="54"/>
      <c r="Q337" s="26">
        <v>-22595148</v>
      </c>
      <c r="R337" s="54"/>
      <c r="S337" s="26">
        <f t="shared" si="15"/>
        <v>-22595148</v>
      </c>
      <c r="U337" s="23">
        <f>S337/درآمد!$F$13*100</f>
        <v>-1.850706751146318E-3</v>
      </c>
    </row>
    <row r="338" spans="1:21" ht="18.75" x14ac:dyDescent="0.2">
      <c r="A338" s="29" t="s">
        <v>448</v>
      </c>
      <c r="C338" s="26">
        <v>0</v>
      </c>
      <c r="D338" s="54"/>
      <c r="E338" s="26">
        <v>0</v>
      </c>
      <c r="F338" s="54"/>
      <c r="G338" s="26">
        <v>0</v>
      </c>
      <c r="H338" s="54"/>
      <c r="I338" s="26">
        <f t="shared" si="16"/>
        <v>0</v>
      </c>
      <c r="J338" s="54"/>
      <c r="K338" s="26">
        <f>I338/درآمد!$F$13*100</f>
        <v>0</v>
      </c>
      <c r="L338" s="54"/>
      <c r="M338" s="26">
        <v>0</v>
      </c>
      <c r="N338" s="54"/>
      <c r="O338" s="26">
        <v>0</v>
      </c>
      <c r="P338" s="54"/>
      <c r="Q338" s="26">
        <v>718985085</v>
      </c>
      <c r="R338" s="54"/>
      <c r="S338" s="26">
        <f t="shared" si="15"/>
        <v>718985085</v>
      </c>
      <c r="U338" s="23">
        <f>S338/درآمد!$F$13*100</f>
        <v>5.8890101130694483E-2</v>
      </c>
    </row>
    <row r="339" spans="1:21" ht="18.75" x14ac:dyDescent="0.2">
      <c r="A339" s="29" t="s">
        <v>449</v>
      </c>
      <c r="C339" s="26">
        <v>0</v>
      </c>
      <c r="D339" s="54"/>
      <c r="E339" s="26">
        <v>0</v>
      </c>
      <c r="F339" s="54"/>
      <c r="G339" s="26">
        <v>0</v>
      </c>
      <c r="H339" s="54"/>
      <c r="I339" s="26">
        <f t="shared" si="16"/>
        <v>0</v>
      </c>
      <c r="J339" s="54"/>
      <c r="K339" s="26">
        <f>I339/درآمد!$F$13*100</f>
        <v>0</v>
      </c>
      <c r="L339" s="54"/>
      <c r="M339" s="26">
        <v>0</v>
      </c>
      <c r="N339" s="54"/>
      <c r="O339" s="26">
        <v>0</v>
      </c>
      <c r="P339" s="54"/>
      <c r="Q339" s="26">
        <v>-889278886</v>
      </c>
      <c r="R339" s="54"/>
      <c r="S339" s="26">
        <f t="shared" si="15"/>
        <v>-889278886</v>
      </c>
      <c r="U339" s="23">
        <f>S339/درآمد!$F$13*100</f>
        <v>-7.2838400437654882E-2</v>
      </c>
    </row>
    <row r="340" spans="1:21" ht="18.75" x14ac:dyDescent="0.2">
      <c r="A340" s="29" t="s">
        <v>450</v>
      </c>
      <c r="C340" s="26">
        <v>0</v>
      </c>
      <c r="D340" s="54"/>
      <c r="E340" s="26">
        <v>0</v>
      </c>
      <c r="F340" s="54"/>
      <c r="G340" s="26">
        <v>0</v>
      </c>
      <c r="H340" s="54"/>
      <c r="I340" s="26">
        <f t="shared" si="16"/>
        <v>0</v>
      </c>
      <c r="J340" s="54"/>
      <c r="K340" s="26">
        <f>I340/درآمد!$F$13*100</f>
        <v>0</v>
      </c>
      <c r="L340" s="54"/>
      <c r="M340" s="26">
        <v>0</v>
      </c>
      <c r="N340" s="54"/>
      <c r="O340" s="26">
        <v>0</v>
      </c>
      <c r="P340" s="54"/>
      <c r="Q340" s="26">
        <v>837526145</v>
      </c>
      <c r="R340" s="54"/>
      <c r="S340" s="26">
        <f t="shared" si="15"/>
        <v>837526145</v>
      </c>
      <c r="U340" s="23">
        <f>S340/درآمد!$F$13*100</f>
        <v>6.8599475020612838E-2</v>
      </c>
    </row>
    <row r="341" spans="1:21" ht="18.75" x14ac:dyDescent="0.2">
      <c r="A341" s="29" t="s">
        <v>451</v>
      </c>
      <c r="C341" s="26">
        <v>0</v>
      </c>
      <c r="D341" s="54"/>
      <c r="E341" s="26">
        <v>0</v>
      </c>
      <c r="F341" s="54"/>
      <c r="G341" s="26">
        <v>0</v>
      </c>
      <c r="H341" s="54"/>
      <c r="I341" s="26">
        <f t="shared" si="16"/>
        <v>0</v>
      </c>
      <c r="J341" s="54"/>
      <c r="K341" s="26">
        <f>I341/درآمد!$F$13*100</f>
        <v>0</v>
      </c>
      <c r="L341" s="54"/>
      <c r="M341" s="26">
        <v>0</v>
      </c>
      <c r="N341" s="54"/>
      <c r="O341" s="26">
        <v>0</v>
      </c>
      <c r="P341" s="54"/>
      <c r="Q341" s="26">
        <v>19579155</v>
      </c>
      <c r="R341" s="54"/>
      <c r="S341" s="26">
        <f t="shared" si="15"/>
        <v>19579155</v>
      </c>
      <c r="U341" s="23">
        <f>S341/درآمد!$F$13*100</f>
        <v>1.6036750164345099E-3</v>
      </c>
    </row>
    <row r="342" spans="1:21" ht="18.75" x14ac:dyDescent="0.2">
      <c r="A342" s="29" t="s">
        <v>452</v>
      </c>
      <c r="C342" s="26">
        <v>0</v>
      </c>
      <c r="D342" s="54"/>
      <c r="E342" s="26">
        <v>0</v>
      </c>
      <c r="F342" s="54"/>
      <c r="G342" s="26">
        <v>0</v>
      </c>
      <c r="H342" s="54"/>
      <c r="I342" s="26">
        <f t="shared" si="16"/>
        <v>0</v>
      </c>
      <c r="J342" s="54"/>
      <c r="K342" s="26">
        <f>I342/درآمد!$F$13*100</f>
        <v>0</v>
      </c>
      <c r="L342" s="54"/>
      <c r="M342" s="26">
        <v>0</v>
      </c>
      <c r="N342" s="54"/>
      <c r="O342" s="26">
        <v>0</v>
      </c>
      <c r="P342" s="54"/>
      <c r="Q342" s="26">
        <v>279651964</v>
      </c>
      <c r="R342" s="54"/>
      <c r="S342" s="26">
        <f t="shared" si="15"/>
        <v>279651964</v>
      </c>
      <c r="U342" s="23">
        <f>S342/درآمد!$F$13*100</f>
        <v>2.2905527228506185E-2</v>
      </c>
    </row>
    <row r="343" spans="1:21" ht="18.75" x14ac:dyDescent="0.2">
      <c r="A343" s="29" t="s">
        <v>453</v>
      </c>
      <c r="C343" s="26">
        <v>0</v>
      </c>
      <c r="D343" s="54"/>
      <c r="E343" s="26">
        <v>0</v>
      </c>
      <c r="F343" s="54"/>
      <c r="G343" s="26">
        <v>0</v>
      </c>
      <c r="H343" s="54"/>
      <c r="I343" s="26">
        <f t="shared" si="16"/>
        <v>0</v>
      </c>
      <c r="J343" s="54"/>
      <c r="K343" s="26">
        <f>I343/درآمد!$F$13*100</f>
        <v>0</v>
      </c>
      <c r="L343" s="54"/>
      <c r="M343" s="26">
        <v>0</v>
      </c>
      <c r="N343" s="54"/>
      <c r="O343" s="26">
        <v>0</v>
      </c>
      <c r="P343" s="54"/>
      <c r="Q343" s="26">
        <v>381041853</v>
      </c>
      <c r="R343" s="54"/>
      <c r="S343" s="26">
        <f t="shared" si="15"/>
        <v>381041853</v>
      </c>
      <c r="U343" s="23">
        <f>S343/درآمد!$F$13*100</f>
        <v>3.1210095628335908E-2</v>
      </c>
    </row>
    <row r="344" spans="1:21" ht="18.75" x14ac:dyDescent="0.2">
      <c r="A344" s="29" t="s">
        <v>454</v>
      </c>
      <c r="C344" s="26">
        <v>0</v>
      </c>
      <c r="D344" s="54"/>
      <c r="E344" s="26">
        <v>0</v>
      </c>
      <c r="F344" s="54"/>
      <c r="G344" s="26">
        <v>0</v>
      </c>
      <c r="H344" s="54"/>
      <c r="I344" s="26">
        <f t="shared" si="16"/>
        <v>0</v>
      </c>
      <c r="J344" s="54"/>
      <c r="K344" s="26">
        <f>I344/درآمد!$F$13*100</f>
        <v>0</v>
      </c>
      <c r="L344" s="54"/>
      <c r="M344" s="26">
        <v>0</v>
      </c>
      <c r="N344" s="54"/>
      <c r="O344" s="26">
        <v>0</v>
      </c>
      <c r="P344" s="54"/>
      <c r="Q344" s="26">
        <v>32595605</v>
      </c>
      <c r="R344" s="54"/>
      <c r="S344" s="26">
        <f t="shared" si="15"/>
        <v>32595605</v>
      </c>
      <c r="U344" s="23">
        <f>S344/درآمد!$F$13*100</f>
        <v>2.6698168222309797E-3</v>
      </c>
    </row>
    <row r="345" spans="1:21" ht="18.75" x14ac:dyDescent="0.2">
      <c r="A345" s="29" t="s">
        <v>455</v>
      </c>
      <c r="C345" s="26">
        <v>0</v>
      </c>
      <c r="D345" s="54"/>
      <c r="E345" s="26">
        <v>0</v>
      </c>
      <c r="F345" s="54"/>
      <c r="G345" s="26">
        <v>0</v>
      </c>
      <c r="H345" s="54"/>
      <c r="I345" s="26">
        <f t="shared" si="16"/>
        <v>0</v>
      </c>
      <c r="J345" s="54"/>
      <c r="K345" s="26">
        <f>I345/درآمد!$F$13*100</f>
        <v>0</v>
      </c>
      <c r="L345" s="54"/>
      <c r="M345" s="26">
        <v>0</v>
      </c>
      <c r="N345" s="54"/>
      <c r="O345" s="26">
        <v>0</v>
      </c>
      <c r="P345" s="54"/>
      <c r="Q345" s="26">
        <v>319054300</v>
      </c>
      <c r="R345" s="54"/>
      <c r="S345" s="26">
        <f t="shared" si="15"/>
        <v>319054300</v>
      </c>
      <c r="U345" s="23">
        <f>S345/درآمد!$F$13*100</f>
        <v>2.6132864763367014E-2</v>
      </c>
    </row>
    <row r="346" spans="1:21" ht="18.75" x14ac:dyDescent="0.2">
      <c r="A346" s="29" t="s">
        <v>456</v>
      </c>
      <c r="C346" s="26">
        <v>0</v>
      </c>
      <c r="D346" s="54"/>
      <c r="E346" s="26">
        <v>0</v>
      </c>
      <c r="F346" s="54"/>
      <c r="G346" s="26">
        <v>0</v>
      </c>
      <c r="H346" s="54"/>
      <c r="I346" s="26">
        <f t="shared" si="16"/>
        <v>0</v>
      </c>
      <c r="J346" s="54"/>
      <c r="K346" s="26">
        <f>I346/درآمد!$F$13*100</f>
        <v>0</v>
      </c>
      <c r="L346" s="54"/>
      <c r="M346" s="26">
        <v>0</v>
      </c>
      <c r="N346" s="54"/>
      <c r="O346" s="26">
        <v>0</v>
      </c>
      <c r="P346" s="54"/>
      <c r="Q346" s="26">
        <v>39950774</v>
      </c>
      <c r="R346" s="54"/>
      <c r="S346" s="26">
        <f t="shared" si="15"/>
        <v>39950774</v>
      </c>
      <c r="U346" s="23">
        <f>S346/درآمد!$F$13*100</f>
        <v>3.2722585908851222E-3</v>
      </c>
    </row>
    <row r="347" spans="1:21" ht="18.75" x14ac:dyDescent="0.2">
      <c r="A347" s="29" t="s">
        <v>457</v>
      </c>
      <c r="C347" s="26">
        <v>0</v>
      </c>
      <c r="D347" s="54"/>
      <c r="E347" s="26">
        <v>0</v>
      </c>
      <c r="F347" s="54"/>
      <c r="G347" s="26">
        <v>0</v>
      </c>
      <c r="H347" s="54"/>
      <c r="I347" s="26">
        <f t="shared" si="16"/>
        <v>0</v>
      </c>
      <c r="J347" s="54"/>
      <c r="K347" s="26">
        <f>I347/درآمد!$F$13*100</f>
        <v>0</v>
      </c>
      <c r="L347" s="54"/>
      <c r="M347" s="26">
        <v>0</v>
      </c>
      <c r="N347" s="54"/>
      <c r="O347" s="26">
        <v>0</v>
      </c>
      <c r="P347" s="54"/>
      <c r="Q347" s="26">
        <v>3071351860</v>
      </c>
      <c r="R347" s="54"/>
      <c r="S347" s="26">
        <f t="shared" si="15"/>
        <v>3071351860</v>
      </c>
      <c r="U347" s="23">
        <f>S347/درآمد!$F$13*100</f>
        <v>0.25156602746960544</v>
      </c>
    </row>
    <row r="348" spans="1:21" ht="18.75" x14ac:dyDescent="0.2">
      <c r="A348" s="29" t="s">
        <v>458</v>
      </c>
      <c r="C348" s="26">
        <v>0</v>
      </c>
      <c r="D348" s="54"/>
      <c r="E348" s="26">
        <v>0</v>
      </c>
      <c r="F348" s="54"/>
      <c r="G348" s="26">
        <v>0</v>
      </c>
      <c r="H348" s="54"/>
      <c r="I348" s="26">
        <f t="shared" si="16"/>
        <v>0</v>
      </c>
      <c r="J348" s="54"/>
      <c r="K348" s="26">
        <f>I348/درآمد!$F$13*100</f>
        <v>0</v>
      </c>
      <c r="L348" s="54"/>
      <c r="M348" s="26">
        <v>0</v>
      </c>
      <c r="N348" s="54"/>
      <c r="O348" s="26">
        <v>0</v>
      </c>
      <c r="P348" s="54"/>
      <c r="Q348" s="26">
        <v>1725687726</v>
      </c>
      <c r="R348" s="54"/>
      <c r="S348" s="26">
        <f t="shared" si="15"/>
        <v>1725687726</v>
      </c>
      <c r="U348" s="23">
        <f>S348/درآمد!$F$13*100</f>
        <v>0.14134636006272397</v>
      </c>
    </row>
    <row r="349" spans="1:21" ht="18.75" x14ac:dyDescent="0.2">
      <c r="A349" s="29" t="s">
        <v>459</v>
      </c>
      <c r="C349" s="26">
        <v>0</v>
      </c>
      <c r="D349" s="54"/>
      <c r="E349" s="26">
        <v>0</v>
      </c>
      <c r="F349" s="54"/>
      <c r="G349" s="26">
        <v>0</v>
      </c>
      <c r="H349" s="54"/>
      <c r="I349" s="26">
        <f t="shared" si="16"/>
        <v>0</v>
      </c>
      <c r="J349" s="54"/>
      <c r="K349" s="26">
        <f>I349/درآمد!$F$13*100</f>
        <v>0</v>
      </c>
      <c r="L349" s="54"/>
      <c r="M349" s="26">
        <v>0</v>
      </c>
      <c r="N349" s="54"/>
      <c r="O349" s="26">
        <v>0</v>
      </c>
      <c r="P349" s="54"/>
      <c r="Q349" s="26">
        <v>1439629</v>
      </c>
      <c r="R349" s="54"/>
      <c r="S349" s="26">
        <f t="shared" si="15"/>
        <v>1439629</v>
      </c>
      <c r="U349" s="23">
        <f>S349/درآمد!$F$13*100</f>
        <v>1.1791607248804135E-4</v>
      </c>
    </row>
    <row r="350" spans="1:21" ht="19.5" thickBot="1" x14ac:dyDescent="0.25">
      <c r="A350" s="29" t="s">
        <v>734</v>
      </c>
      <c r="C350" s="49">
        <f>SUM(C310:C349)</f>
        <v>4000000</v>
      </c>
      <c r="D350" s="54"/>
      <c r="E350" s="49">
        <f>SUM(E310:E349)</f>
        <v>625878495096</v>
      </c>
      <c r="F350" s="54"/>
      <c r="G350" s="49">
        <f>SUM(G310:G349)</f>
        <v>155101182405</v>
      </c>
      <c r="H350" s="54"/>
      <c r="I350" s="49">
        <f>SUM(I310:I349)</f>
        <v>780983677501</v>
      </c>
      <c r="J350" s="54"/>
      <c r="K350" s="81">
        <f>SUM(K310:K349)</f>
        <v>63.968236210985609</v>
      </c>
      <c r="L350" s="54"/>
      <c r="M350" s="49">
        <f>SUM(M310:M349)</f>
        <v>157994443550</v>
      </c>
      <c r="N350" s="54"/>
      <c r="O350" s="49">
        <f>SUM(O310:O349)</f>
        <v>476418218882</v>
      </c>
      <c r="P350" s="54"/>
      <c r="Q350" s="49">
        <f>SUM(Q310:Q349)</f>
        <v>117658378163</v>
      </c>
      <c r="R350" s="54"/>
      <c r="S350" s="49">
        <f>SUM(S310:S349)</f>
        <v>752071040595</v>
      </c>
      <c r="T350" s="16"/>
      <c r="U350" s="41">
        <f>SUM(U310:U349)</f>
        <v>61.60008122853651</v>
      </c>
    </row>
    <row r="351" spans="1:21" ht="26.25" thickTop="1" x14ac:dyDescent="0.2">
      <c r="A351" s="95" t="s">
        <v>0</v>
      </c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</row>
    <row r="352" spans="1:21" ht="25.5" x14ac:dyDescent="0.2">
      <c r="A352" s="95" t="s">
        <v>289</v>
      </c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</row>
    <row r="353" spans="1:21" ht="25.5" x14ac:dyDescent="0.2">
      <c r="A353" s="95" t="s">
        <v>2</v>
      </c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</row>
    <row r="355" spans="1:21" ht="24" x14ac:dyDescent="0.2">
      <c r="A355" s="96" t="s">
        <v>406</v>
      </c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</row>
    <row r="356" spans="1:21" ht="21" x14ac:dyDescent="0.2">
      <c r="C356" s="116" t="s">
        <v>306</v>
      </c>
      <c r="D356" s="116"/>
      <c r="E356" s="116"/>
      <c r="F356" s="116"/>
      <c r="G356" s="116"/>
      <c r="H356" s="116"/>
      <c r="I356" s="116"/>
      <c r="J356" s="116"/>
      <c r="K356" s="116"/>
      <c r="M356" s="116" t="s">
        <v>307</v>
      </c>
      <c r="N356" s="116"/>
      <c r="O356" s="116"/>
      <c r="P356" s="116"/>
      <c r="Q356" s="116"/>
      <c r="R356" s="116"/>
      <c r="S356" s="116"/>
      <c r="T356" s="116"/>
      <c r="U356" s="116"/>
    </row>
    <row r="357" spans="1:21" ht="21" x14ac:dyDescent="0.2">
      <c r="C357" s="45"/>
      <c r="D357" s="45"/>
      <c r="E357" s="45"/>
      <c r="F357" s="45"/>
      <c r="G357" s="45"/>
      <c r="H357" s="3"/>
      <c r="I357" s="70" t="s">
        <v>74</v>
      </c>
      <c r="J357" s="70"/>
      <c r="K357" s="70"/>
      <c r="M357" s="45"/>
      <c r="N357" s="45"/>
      <c r="O357" s="45"/>
      <c r="P357" s="45"/>
      <c r="Q357" s="45"/>
      <c r="R357" s="3"/>
      <c r="S357" s="70" t="s">
        <v>74</v>
      </c>
      <c r="T357" s="70"/>
      <c r="U357" s="70"/>
    </row>
    <row r="358" spans="1:21" ht="21" x14ac:dyDescent="0.2">
      <c r="A358" s="12" t="s">
        <v>308</v>
      </c>
      <c r="C358" s="80" t="s">
        <v>309</v>
      </c>
      <c r="E358" s="2" t="s">
        <v>310</v>
      </c>
      <c r="G358" s="2" t="s">
        <v>311</v>
      </c>
      <c r="I358" s="2" t="s">
        <v>279</v>
      </c>
      <c r="J358" s="3"/>
      <c r="K358" s="2" t="s">
        <v>294</v>
      </c>
      <c r="L358" s="33"/>
      <c r="M358" s="2" t="s">
        <v>309</v>
      </c>
      <c r="N358" s="33"/>
      <c r="O358" s="2" t="s">
        <v>310</v>
      </c>
      <c r="P358" s="33"/>
      <c r="Q358" s="2" t="s">
        <v>311</v>
      </c>
      <c r="S358" s="2" t="s">
        <v>279</v>
      </c>
      <c r="T358" s="3"/>
      <c r="U358" s="2" t="s">
        <v>294</v>
      </c>
    </row>
    <row r="359" spans="1:21" ht="18.75" x14ac:dyDescent="0.2">
      <c r="A359" s="29" t="s">
        <v>735</v>
      </c>
      <c r="C359" s="26">
        <f>C350</f>
        <v>4000000</v>
      </c>
      <c r="D359" s="26">
        <f t="shared" ref="D359" si="17">D350</f>
        <v>0</v>
      </c>
      <c r="E359" s="26">
        <f>E350</f>
        <v>625878495096</v>
      </c>
      <c r="F359" s="26">
        <f t="shared" ref="F359:U359" si="18">F350</f>
        <v>0</v>
      </c>
      <c r="G359" s="26">
        <f t="shared" si="18"/>
        <v>155101182405</v>
      </c>
      <c r="H359" s="26">
        <f t="shared" si="18"/>
        <v>0</v>
      </c>
      <c r="I359" s="26">
        <f t="shared" si="18"/>
        <v>780983677501</v>
      </c>
      <c r="J359" s="26">
        <f t="shared" si="18"/>
        <v>0</v>
      </c>
      <c r="K359" s="48">
        <f t="shared" si="18"/>
        <v>63.968236210985609</v>
      </c>
      <c r="L359" s="26">
        <f t="shared" si="18"/>
        <v>0</v>
      </c>
      <c r="M359" s="26">
        <f t="shared" si="18"/>
        <v>157994443550</v>
      </c>
      <c r="N359" s="26">
        <f t="shared" si="18"/>
        <v>0</v>
      </c>
      <c r="O359" s="26">
        <f t="shared" si="18"/>
        <v>476418218882</v>
      </c>
      <c r="P359" s="26">
        <f t="shared" si="18"/>
        <v>0</v>
      </c>
      <c r="Q359" s="26">
        <f>Q350</f>
        <v>117658378163</v>
      </c>
      <c r="R359" s="26">
        <f t="shared" si="18"/>
        <v>0</v>
      </c>
      <c r="S359" s="26">
        <f t="shared" si="18"/>
        <v>752071040595</v>
      </c>
      <c r="T359" s="26">
        <f t="shared" si="18"/>
        <v>0</v>
      </c>
      <c r="U359" s="48">
        <f t="shared" si="18"/>
        <v>61.60008122853651</v>
      </c>
    </row>
    <row r="360" spans="1:21" ht="18.75" x14ac:dyDescent="0.2">
      <c r="A360" s="29" t="s">
        <v>461</v>
      </c>
      <c r="C360" s="26">
        <v>0</v>
      </c>
      <c r="D360" s="54"/>
      <c r="E360" s="26">
        <v>0</v>
      </c>
      <c r="F360" s="54"/>
      <c r="G360" s="26">
        <v>0</v>
      </c>
      <c r="H360" s="54"/>
      <c r="I360" s="26">
        <f t="shared" si="16"/>
        <v>0</v>
      </c>
      <c r="J360" s="54"/>
      <c r="K360" s="48">
        <f>I360/درآمد!$F$13*100</f>
        <v>0</v>
      </c>
      <c r="L360" s="54"/>
      <c r="M360" s="26">
        <v>0</v>
      </c>
      <c r="N360" s="54"/>
      <c r="O360" s="26">
        <v>0</v>
      </c>
      <c r="P360" s="54"/>
      <c r="Q360" s="26">
        <v>32421297</v>
      </c>
      <c r="R360" s="54"/>
      <c r="S360" s="26">
        <f t="shared" si="15"/>
        <v>32421297</v>
      </c>
      <c r="U360" s="23">
        <f>S360/درآمد!$F$13*100</f>
        <v>2.6555397308669925E-3</v>
      </c>
    </row>
    <row r="361" spans="1:21" ht="18.75" x14ac:dyDescent="0.2">
      <c r="A361" s="29" t="s">
        <v>462</v>
      </c>
      <c r="C361" s="26">
        <v>0</v>
      </c>
      <c r="D361" s="54"/>
      <c r="E361" s="26">
        <v>0</v>
      </c>
      <c r="F361" s="54"/>
      <c r="G361" s="26">
        <v>0</v>
      </c>
      <c r="H361" s="54"/>
      <c r="I361" s="26">
        <f t="shared" si="16"/>
        <v>0</v>
      </c>
      <c r="J361" s="54"/>
      <c r="K361" s="48">
        <f>I361/درآمد!$F$13*100</f>
        <v>0</v>
      </c>
      <c r="L361" s="54"/>
      <c r="M361" s="26">
        <v>0</v>
      </c>
      <c r="N361" s="54"/>
      <c r="O361" s="26">
        <v>0</v>
      </c>
      <c r="P361" s="54"/>
      <c r="Q361" s="26">
        <v>4054157</v>
      </c>
      <c r="R361" s="54"/>
      <c r="S361" s="26">
        <f t="shared" si="15"/>
        <v>4054157</v>
      </c>
      <c r="U361" s="23">
        <f>S361/درآمد!$F$13*100</f>
        <v>3.3206490747956607E-4</v>
      </c>
    </row>
    <row r="362" spans="1:21" ht="18.75" x14ac:dyDescent="0.2">
      <c r="A362" s="29" t="s">
        <v>463</v>
      </c>
      <c r="C362" s="26">
        <v>0</v>
      </c>
      <c r="D362" s="54"/>
      <c r="E362" s="26">
        <v>0</v>
      </c>
      <c r="F362" s="54"/>
      <c r="G362" s="26">
        <v>0</v>
      </c>
      <c r="H362" s="54"/>
      <c r="I362" s="26">
        <f t="shared" si="16"/>
        <v>0</v>
      </c>
      <c r="J362" s="54"/>
      <c r="K362" s="48">
        <f>I362/درآمد!$F$13*100</f>
        <v>0</v>
      </c>
      <c r="L362" s="54"/>
      <c r="M362" s="26">
        <v>0</v>
      </c>
      <c r="N362" s="54"/>
      <c r="O362" s="26">
        <v>0</v>
      </c>
      <c r="P362" s="54"/>
      <c r="Q362" s="26">
        <v>2364422467</v>
      </c>
      <c r="R362" s="54"/>
      <c r="S362" s="26">
        <f t="shared" si="15"/>
        <v>2364422467</v>
      </c>
      <c r="U362" s="23">
        <f>S362/درآمد!$F$13*100</f>
        <v>0.19366337508561271</v>
      </c>
    </row>
    <row r="363" spans="1:21" ht="18.75" x14ac:dyDescent="0.2">
      <c r="A363" s="29" t="s">
        <v>464</v>
      </c>
      <c r="C363" s="26">
        <v>0</v>
      </c>
      <c r="D363" s="54"/>
      <c r="E363" s="26">
        <v>0</v>
      </c>
      <c r="F363" s="54"/>
      <c r="G363" s="26">
        <v>0</v>
      </c>
      <c r="H363" s="54"/>
      <c r="I363" s="26">
        <f t="shared" si="16"/>
        <v>0</v>
      </c>
      <c r="J363" s="54"/>
      <c r="K363" s="48">
        <f>I363/درآمد!$F$13*100</f>
        <v>0</v>
      </c>
      <c r="L363" s="54"/>
      <c r="M363" s="26">
        <v>0</v>
      </c>
      <c r="N363" s="54"/>
      <c r="O363" s="26">
        <v>0</v>
      </c>
      <c r="P363" s="54"/>
      <c r="Q363" s="26">
        <v>19833660</v>
      </c>
      <c r="R363" s="54"/>
      <c r="S363" s="26">
        <f t="shared" si="15"/>
        <v>19833660</v>
      </c>
      <c r="U363" s="23">
        <f>S363/درآمد!$F$13*100</f>
        <v>1.6245208246452151E-3</v>
      </c>
    </row>
    <row r="364" spans="1:21" ht="18.75" x14ac:dyDescent="0.2">
      <c r="A364" s="29" t="s">
        <v>465</v>
      </c>
      <c r="C364" s="26">
        <v>0</v>
      </c>
      <c r="D364" s="54"/>
      <c r="E364" s="26">
        <v>0</v>
      </c>
      <c r="F364" s="54"/>
      <c r="G364" s="26">
        <v>0</v>
      </c>
      <c r="H364" s="54"/>
      <c r="I364" s="26">
        <f t="shared" si="16"/>
        <v>0</v>
      </c>
      <c r="J364" s="54"/>
      <c r="K364" s="48">
        <f>I364/درآمد!$F$13*100</f>
        <v>0</v>
      </c>
      <c r="L364" s="54"/>
      <c r="M364" s="26">
        <v>0</v>
      </c>
      <c r="N364" s="54"/>
      <c r="O364" s="26">
        <v>0</v>
      </c>
      <c r="P364" s="54"/>
      <c r="Q364" s="26">
        <v>91545102</v>
      </c>
      <c r="R364" s="54"/>
      <c r="S364" s="26">
        <f t="shared" si="15"/>
        <v>91545102</v>
      </c>
      <c r="U364" s="23">
        <f>S364/درآمد!$F$13*100</f>
        <v>7.4982088325236144E-3</v>
      </c>
    </row>
    <row r="365" spans="1:21" ht="18.75" x14ac:dyDescent="0.2">
      <c r="A365" s="29" t="s">
        <v>466</v>
      </c>
      <c r="C365" s="26">
        <v>0</v>
      </c>
      <c r="D365" s="54"/>
      <c r="E365" s="26">
        <v>0</v>
      </c>
      <c r="F365" s="54"/>
      <c r="G365" s="26">
        <v>0</v>
      </c>
      <c r="H365" s="54"/>
      <c r="I365" s="26">
        <f t="shared" si="16"/>
        <v>0</v>
      </c>
      <c r="J365" s="54"/>
      <c r="K365" s="48">
        <f>I365/درآمد!$F$13*100</f>
        <v>0</v>
      </c>
      <c r="L365" s="54"/>
      <c r="M365" s="26">
        <v>0</v>
      </c>
      <c r="N365" s="54"/>
      <c r="O365" s="26">
        <v>0</v>
      </c>
      <c r="P365" s="54"/>
      <c r="Q365" s="26">
        <v>351806517</v>
      </c>
      <c r="R365" s="54"/>
      <c r="S365" s="26">
        <f t="shared" si="15"/>
        <v>351806517</v>
      </c>
      <c r="U365" s="23">
        <f>S365/درآمد!$F$13*100</f>
        <v>2.8815509246019187E-2</v>
      </c>
    </row>
    <row r="366" spans="1:21" ht="18.75" x14ac:dyDescent="0.2">
      <c r="A366" s="29" t="s">
        <v>467</v>
      </c>
      <c r="C366" s="26">
        <v>0</v>
      </c>
      <c r="D366" s="54"/>
      <c r="E366" s="26">
        <v>0</v>
      </c>
      <c r="F366" s="54"/>
      <c r="G366" s="26">
        <v>0</v>
      </c>
      <c r="H366" s="54"/>
      <c r="I366" s="26">
        <f t="shared" si="16"/>
        <v>0</v>
      </c>
      <c r="J366" s="54"/>
      <c r="K366" s="48">
        <f>I366/درآمد!$F$13*100</f>
        <v>0</v>
      </c>
      <c r="L366" s="54"/>
      <c r="M366" s="26">
        <v>0</v>
      </c>
      <c r="N366" s="54"/>
      <c r="O366" s="26">
        <v>0</v>
      </c>
      <c r="P366" s="54"/>
      <c r="Q366" s="26">
        <v>625891691</v>
      </c>
      <c r="R366" s="54"/>
      <c r="S366" s="26">
        <f t="shared" si="15"/>
        <v>625891691</v>
      </c>
      <c r="U366" s="23">
        <f>S366/درآمد!$F$13*100</f>
        <v>5.126507593666061E-2</v>
      </c>
    </row>
    <row r="367" spans="1:21" ht="18.75" x14ac:dyDescent="0.2">
      <c r="A367" s="29" t="s">
        <v>468</v>
      </c>
      <c r="C367" s="26">
        <v>0</v>
      </c>
      <c r="D367" s="54"/>
      <c r="E367" s="26">
        <v>0</v>
      </c>
      <c r="F367" s="54"/>
      <c r="G367" s="26">
        <v>0</v>
      </c>
      <c r="H367" s="54"/>
      <c r="I367" s="26">
        <f t="shared" si="16"/>
        <v>0</v>
      </c>
      <c r="J367" s="54"/>
      <c r="K367" s="48">
        <f>I367/درآمد!$F$13*100</f>
        <v>0</v>
      </c>
      <c r="L367" s="54"/>
      <c r="M367" s="26">
        <v>0</v>
      </c>
      <c r="N367" s="54"/>
      <c r="O367" s="26">
        <v>0</v>
      </c>
      <c r="P367" s="54"/>
      <c r="Q367" s="26">
        <v>2221885575</v>
      </c>
      <c r="R367" s="54"/>
      <c r="S367" s="26">
        <f t="shared" si="15"/>
        <v>2221885575</v>
      </c>
      <c r="U367" s="23">
        <f>S367/درآمد!$F$13*100</f>
        <v>0.1819885682504544</v>
      </c>
    </row>
    <row r="368" spans="1:21" ht="18.75" x14ac:dyDescent="0.2">
      <c r="A368" s="29" t="s">
        <v>469</v>
      </c>
      <c r="C368" s="26">
        <v>0</v>
      </c>
      <c r="D368" s="54"/>
      <c r="E368" s="26">
        <v>0</v>
      </c>
      <c r="F368" s="54"/>
      <c r="G368" s="26">
        <v>0</v>
      </c>
      <c r="H368" s="54"/>
      <c r="I368" s="26">
        <f t="shared" si="16"/>
        <v>0</v>
      </c>
      <c r="J368" s="54"/>
      <c r="K368" s="48">
        <f>I368/درآمد!$F$13*100</f>
        <v>0</v>
      </c>
      <c r="L368" s="54"/>
      <c r="M368" s="26">
        <v>0</v>
      </c>
      <c r="N368" s="54"/>
      <c r="O368" s="26">
        <v>0</v>
      </c>
      <c r="P368" s="54"/>
      <c r="Q368" s="26">
        <v>697411776</v>
      </c>
      <c r="R368" s="54"/>
      <c r="S368" s="26">
        <f t="shared" si="15"/>
        <v>697411776</v>
      </c>
      <c r="U368" s="23">
        <f>S368/درآمد!$F$13*100</f>
        <v>5.7123090416232002E-2</v>
      </c>
    </row>
    <row r="369" spans="1:21" ht="18.75" x14ac:dyDescent="0.2">
      <c r="A369" s="29" t="s">
        <v>470</v>
      </c>
      <c r="C369" s="26">
        <v>0</v>
      </c>
      <c r="D369" s="54"/>
      <c r="E369" s="26">
        <v>0</v>
      </c>
      <c r="F369" s="54"/>
      <c r="G369" s="26">
        <v>0</v>
      </c>
      <c r="H369" s="54"/>
      <c r="I369" s="26">
        <f t="shared" si="16"/>
        <v>0</v>
      </c>
      <c r="J369" s="54"/>
      <c r="K369" s="48">
        <f>I369/درآمد!$F$13*100</f>
        <v>0</v>
      </c>
      <c r="L369" s="54"/>
      <c r="M369" s="26">
        <v>0</v>
      </c>
      <c r="N369" s="54"/>
      <c r="O369" s="26">
        <v>0</v>
      </c>
      <c r="P369" s="54"/>
      <c r="Q369" s="26">
        <v>47539126</v>
      </c>
      <c r="R369" s="54"/>
      <c r="S369" s="26">
        <f t="shared" si="15"/>
        <v>47539126</v>
      </c>
      <c r="U369" s="23">
        <f>S369/درآمد!$F$13*100</f>
        <v>3.8937997410681022E-3</v>
      </c>
    </row>
    <row r="370" spans="1:21" ht="18.75" x14ac:dyDescent="0.2">
      <c r="A370" s="29" t="s">
        <v>471</v>
      </c>
      <c r="C370" s="26">
        <v>0</v>
      </c>
      <c r="D370" s="54"/>
      <c r="E370" s="26">
        <v>0</v>
      </c>
      <c r="F370" s="54"/>
      <c r="G370" s="26">
        <v>0</v>
      </c>
      <c r="H370" s="54"/>
      <c r="I370" s="26">
        <f t="shared" si="16"/>
        <v>0</v>
      </c>
      <c r="J370" s="54"/>
      <c r="K370" s="48">
        <f>I370/درآمد!$F$13*100</f>
        <v>0</v>
      </c>
      <c r="L370" s="54"/>
      <c r="M370" s="26">
        <v>0</v>
      </c>
      <c r="N370" s="54"/>
      <c r="O370" s="26">
        <v>0</v>
      </c>
      <c r="P370" s="54"/>
      <c r="Q370" s="26">
        <v>337281204</v>
      </c>
      <c r="R370" s="54"/>
      <c r="S370" s="26">
        <f t="shared" si="15"/>
        <v>337281204</v>
      </c>
      <c r="U370" s="23">
        <f>S370/درآمد!$F$13*100</f>
        <v>2.7625780600222603E-2</v>
      </c>
    </row>
    <row r="371" spans="1:21" ht="18.75" x14ac:dyDescent="0.2">
      <c r="A371" s="29" t="s">
        <v>472</v>
      </c>
      <c r="C371" s="26">
        <v>0</v>
      </c>
      <c r="D371" s="54"/>
      <c r="E371" s="26">
        <v>0</v>
      </c>
      <c r="F371" s="54"/>
      <c r="G371" s="26">
        <v>0</v>
      </c>
      <c r="H371" s="54"/>
      <c r="I371" s="26">
        <f t="shared" si="16"/>
        <v>0</v>
      </c>
      <c r="J371" s="54"/>
      <c r="K371" s="48">
        <f>I371/درآمد!$F$13*100</f>
        <v>0</v>
      </c>
      <c r="L371" s="54"/>
      <c r="M371" s="26">
        <v>0</v>
      </c>
      <c r="N371" s="54"/>
      <c r="O371" s="26">
        <v>0</v>
      </c>
      <c r="P371" s="54"/>
      <c r="Q371" s="26">
        <v>3997515367</v>
      </c>
      <c r="R371" s="54"/>
      <c r="S371" s="26">
        <f t="shared" si="15"/>
        <v>3997515367</v>
      </c>
      <c r="U371" s="23">
        <f>S371/درآمد!$F$13*100</f>
        <v>0.32742554629507409</v>
      </c>
    </row>
    <row r="372" spans="1:21" ht="18.75" x14ac:dyDescent="0.2">
      <c r="A372" s="29" t="s">
        <v>473</v>
      </c>
      <c r="C372" s="26">
        <v>0</v>
      </c>
      <c r="D372" s="54"/>
      <c r="E372" s="26">
        <v>0</v>
      </c>
      <c r="F372" s="54"/>
      <c r="G372" s="26">
        <v>0</v>
      </c>
      <c r="H372" s="54"/>
      <c r="I372" s="26">
        <f t="shared" si="16"/>
        <v>0</v>
      </c>
      <c r="J372" s="54"/>
      <c r="K372" s="48">
        <f>I372/درآمد!$F$13*100</f>
        <v>0</v>
      </c>
      <c r="L372" s="54"/>
      <c r="M372" s="26">
        <v>0</v>
      </c>
      <c r="N372" s="54"/>
      <c r="O372" s="26">
        <v>0</v>
      </c>
      <c r="P372" s="54"/>
      <c r="Q372" s="26">
        <v>412295378</v>
      </c>
      <c r="R372" s="54"/>
      <c r="S372" s="26">
        <f t="shared" si="15"/>
        <v>412295378</v>
      </c>
      <c r="U372" s="23">
        <f>S372/درآمد!$F$13*100</f>
        <v>3.3769986349769569E-2</v>
      </c>
    </row>
    <row r="373" spans="1:21" ht="18.75" x14ac:dyDescent="0.2">
      <c r="A373" s="29" t="s">
        <v>474</v>
      </c>
      <c r="C373" s="26">
        <v>0</v>
      </c>
      <c r="D373" s="54"/>
      <c r="E373" s="26">
        <v>0</v>
      </c>
      <c r="F373" s="54"/>
      <c r="G373" s="26">
        <v>0</v>
      </c>
      <c r="H373" s="54"/>
      <c r="I373" s="26">
        <f t="shared" si="16"/>
        <v>0</v>
      </c>
      <c r="J373" s="54"/>
      <c r="K373" s="48">
        <f>I373/درآمد!$F$13*100</f>
        <v>0</v>
      </c>
      <c r="L373" s="54"/>
      <c r="M373" s="26">
        <v>0</v>
      </c>
      <c r="N373" s="54"/>
      <c r="O373" s="26">
        <v>0</v>
      </c>
      <c r="P373" s="54"/>
      <c r="Q373" s="26">
        <v>2616006358</v>
      </c>
      <c r="R373" s="54"/>
      <c r="S373" s="26">
        <f t="shared" si="15"/>
        <v>2616006358</v>
      </c>
      <c r="U373" s="23">
        <f>S373/درآمد!$F$13*100</f>
        <v>0.21426992325043817</v>
      </c>
    </row>
    <row r="374" spans="1:21" ht="18.75" x14ac:dyDescent="0.2">
      <c r="A374" s="29" t="s">
        <v>475</v>
      </c>
      <c r="C374" s="26">
        <v>0</v>
      </c>
      <c r="D374" s="54"/>
      <c r="E374" s="26">
        <v>0</v>
      </c>
      <c r="F374" s="54"/>
      <c r="G374" s="26">
        <v>0</v>
      </c>
      <c r="H374" s="54"/>
      <c r="I374" s="26">
        <f t="shared" si="16"/>
        <v>0</v>
      </c>
      <c r="J374" s="54"/>
      <c r="K374" s="48">
        <f>I374/درآمد!$F$13*100</f>
        <v>0</v>
      </c>
      <c r="L374" s="54"/>
      <c r="M374" s="26">
        <v>0</v>
      </c>
      <c r="N374" s="54"/>
      <c r="O374" s="26">
        <v>0</v>
      </c>
      <c r="P374" s="54"/>
      <c r="Q374" s="26">
        <v>3830111134</v>
      </c>
      <c r="R374" s="54"/>
      <c r="S374" s="26">
        <f t="shared" si="15"/>
        <v>3830111134</v>
      </c>
      <c r="U374" s="23">
        <f>S374/درآمد!$F$13*100</f>
        <v>0.31371392359698108</v>
      </c>
    </row>
    <row r="375" spans="1:21" ht="18.75" x14ac:dyDescent="0.2">
      <c r="A375" s="29" t="s">
        <v>315</v>
      </c>
      <c r="C375" s="26">
        <v>0</v>
      </c>
      <c r="D375" s="54"/>
      <c r="E375" s="26">
        <v>0</v>
      </c>
      <c r="F375" s="54"/>
      <c r="G375" s="26">
        <v>0</v>
      </c>
      <c r="H375" s="54"/>
      <c r="I375" s="26">
        <f t="shared" si="16"/>
        <v>0</v>
      </c>
      <c r="J375" s="54"/>
      <c r="K375" s="48">
        <f>I375/درآمد!$F$13*100</f>
        <v>0</v>
      </c>
      <c r="L375" s="54"/>
      <c r="M375" s="26">
        <v>0</v>
      </c>
      <c r="N375" s="54"/>
      <c r="O375" s="26">
        <v>0</v>
      </c>
      <c r="P375" s="54"/>
      <c r="Q375" s="26">
        <v>36255649465</v>
      </c>
      <c r="R375" s="54"/>
      <c r="S375" s="26">
        <f t="shared" si="15"/>
        <v>36255649465</v>
      </c>
      <c r="U375" s="23">
        <f>S375/درآمد!$F$13*100</f>
        <v>2.9696010502816752</v>
      </c>
    </row>
    <row r="376" spans="1:21" ht="18.75" x14ac:dyDescent="0.2">
      <c r="A376" s="29" t="s">
        <v>476</v>
      </c>
      <c r="C376" s="26">
        <v>0</v>
      </c>
      <c r="D376" s="54"/>
      <c r="E376" s="26">
        <v>0</v>
      </c>
      <c r="F376" s="54"/>
      <c r="G376" s="26">
        <v>0</v>
      </c>
      <c r="H376" s="54"/>
      <c r="I376" s="26">
        <f t="shared" si="16"/>
        <v>0</v>
      </c>
      <c r="J376" s="54"/>
      <c r="K376" s="48">
        <f>I376/درآمد!$F$13*100</f>
        <v>0</v>
      </c>
      <c r="L376" s="54"/>
      <c r="M376" s="26">
        <v>0</v>
      </c>
      <c r="N376" s="54"/>
      <c r="O376" s="26">
        <v>0</v>
      </c>
      <c r="P376" s="54"/>
      <c r="Q376" s="26">
        <v>2184129107</v>
      </c>
      <c r="R376" s="54"/>
      <c r="S376" s="26">
        <f t="shared" si="15"/>
        <v>2184129107</v>
      </c>
      <c r="U376" s="23">
        <f>S376/درآمد!$F$13*100</f>
        <v>0.17889603926029068</v>
      </c>
    </row>
    <row r="377" spans="1:21" ht="18.75" x14ac:dyDescent="0.2">
      <c r="A377" s="29" t="s">
        <v>477</v>
      </c>
      <c r="C377" s="26">
        <v>0</v>
      </c>
      <c r="D377" s="54"/>
      <c r="E377" s="26">
        <v>0</v>
      </c>
      <c r="F377" s="54"/>
      <c r="G377" s="26">
        <v>0</v>
      </c>
      <c r="H377" s="54"/>
      <c r="I377" s="26">
        <f t="shared" si="16"/>
        <v>0</v>
      </c>
      <c r="J377" s="54"/>
      <c r="K377" s="48">
        <f>I377/درآمد!$F$13*100</f>
        <v>0</v>
      </c>
      <c r="L377" s="54"/>
      <c r="M377" s="26">
        <v>0</v>
      </c>
      <c r="N377" s="54"/>
      <c r="O377" s="26">
        <v>0</v>
      </c>
      <c r="P377" s="54"/>
      <c r="Q377" s="26">
        <v>331626677</v>
      </c>
      <c r="R377" s="54"/>
      <c r="S377" s="26">
        <f t="shared" si="15"/>
        <v>331626677</v>
      </c>
      <c r="U377" s="23">
        <f>S377/درآمد!$F$13*100</f>
        <v>2.7162633764740967E-2</v>
      </c>
    </row>
    <row r="378" spans="1:21" ht="18.75" x14ac:dyDescent="0.2">
      <c r="A378" s="29" t="s">
        <v>478</v>
      </c>
      <c r="C378" s="26">
        <v>0</v>
      </c>
      <c r="D378" s="54"/>
      <c r="E378" s="26">
        <v>0</v>
      </c>
      <c r="F378" s="54"/>
      <c r="G378" s="26">
        <v>0</v>
      </c>
      <c r="H378" s="54"/>
      <c r="I378" s="26">
        <f t="shared" si="16"/>
        <v>0</v>
      </c>
      <c r="J378" s="54"/>
      <c r="K378" s="48">
        <f>I378/درآمد!$F$13*100</f>
        <v>0</v>
      </c>
      <c r="L378" s="54"/>
      <c r="M378" s="26">
        <v>0</v>
      </c>
      <c r="N378" s="54"/>
      <c r="O378" s="26">
        <v>0</v>
      </c>
      <c r="P378" s="54"/>
      <c r="Q378" s="26">
        <v>429056866</v>
      </c>
      <c r="R378" s="54"/>
      <c r="S378" s="26">
        <f t="shared" si="15"/>
        <v>429056866</v>
      </c>
      <c r="U378" s="23">
        <f>S378/درآمد!$F$13*100</f>
        <v>3.5142873971521722E-2</v>
      </c>
    </row>
    <row r="379" spans="1:21" ht="18.75" x14ac:dyDescent="0.2">
      <c r="A379" s="29" t="s">
        <v>479</v>
      </c>
      <c r="C379" s="26">
        <v>0</v>
      </c>
      <c r="D379" s="54"/>
      <c r="E379" s="26">
        <v>0</v>
      </c>
      <c r="F379" s="54"/>
      <c r="G379" s="26">
        <v>0</v>
      </c>
      <c r="H379" s="54"/>
      <c r="I379" s="26">
        <f t="shared" si="16"/>
        <v>0</v>
      </c>
      <c r="J379" s="54"/>
      <c r="K379" s="48">
        <f>I379/درآمد!$F$13*100</f>
        <v>0</v>
      </c>
      <c r="L379" s="54"/>
      <c r="M379" s="26">
        <v>0</v>
      </c>
      <c r="N379" s="54"/>
      <c r="O379" s="26">
        <v>0</v>
      </c>
      <c r="P379" s="54"/>
      <c r="Q379" s="26">
        <v>232824</v>
      </c>
      <c r="R379" s="54"/>
      <c r="S379" s="26">
        <f t="shared" si="15"/>
        <v>232824</v>
      </c>
      <c r="U379" s="23">
        <f>S379/درآمد!$F$13*100</f>
        <v>1.9069976821080806E-5</v>
      </c>
    </row>
    <row r="380" spans="1:21" ht="18.75" x14ac:dyDescent="0.2">
      <c r="A380" s="29" t="s">
        <v>480</v>
      </c>
      <c r="C380" s="26">
        <v>0</v>
      </c>
      <c r="D380" s="54"/>
      <c r="E380" s="26">
        <v>0</v>
      </c>
      <c r="F380" s="54"/>
      <c r="G380" s="26">
        <v>0</v>
      </c>
      <c r="H380" s="54"/>
      <c r="I380" s="26">
        <f t="shared" si="16"/>
        <v>0</v>
      </c>
      <c r="J380" s="54"/>
      <c r="K380" s="48">
        <f>I380/درآمد!$F$13*100</f>
        <v>0</v>
      </c>
      <c r="L380" s="54"/>
      <c r="M380" s="26">
        <v>0</v>
      </c>
      <c r="N380" s="54"/>
      <c r="O380" s="26">
        <v>0</v>
      </c>
      <c r="P380" s="54"/>
      <c r="Q380" s="26">
        <v>55985580</v>
      </c>
      <c r="R380" s="54"/>
      <c r="S380" s="26">
        <f t="shared" si="15"/>
        <v>55985580</v>
      </c>
      <c r="U380" s="23">
        <f>S380/درآمد!$F$13*100</f>
        <v>4.5856256782581054E-3</v>
      </c>
    </row>
    <row r="381" spans="1:21" ht="18.75" x14ac:dyDescent="0.2">
      <c r="A381" s="29" t="s">
        <v>481</v>
      </c>
      <c r="C381" s="26">
        <v>0</v>
      </c>
      <c r="D381" s="54"/>
      <c r="E381" s="26">
        <v>0</v>
      </c>
      <c r="F381" s="54"/>
      <c r="G381" s="26">
        <v>0</v>
      </c>
      <c r="H381" s="54"/>
      <c r="I381" s="26">
        <f t="shared" si="16"/>
        <v>0</v>
      </c>
      <c r="J381" s="54"/>
      <c r="K381" s="48">
        <f>I381/درآمد!$F$13*100</f>
        <v>0</v>
      </c>
      <c r="L381" s="54"/>
      <c r="M381" s="26">
        <v>0</v>
      </c>
      <c r="N381" s="54"/>
      <c r="O381" s="26">
        <v>0</v>
      </c>
      <c r="P381" s="54"/>
      <c r="Q381" s="26">
        <v>499872</v>
      </c>
      <c r="R381" s="54"/>
      <c r="S381" s="26">
        <f t="shared" si="15"/>
        <v>499872</v>
      </c>
      <c r="U381" s="23">
        <f>S381/درآمد!$F$13*100</f>
        <v>4.0943147843466762E-5</v>
      </c>
    </row>
    <row r="382" spans="1:21" ht="18.75" x14ac:dyDescent="0.2">
      <c r="A382" s="29" t="s">
        <v>482</v>
      </c>
      <c r="C382" s="26">
        <v>0</v>
      </c>
      <c r="D382" s="54"/>
      <c r="E382" s="26">
        <v>0</v>
      </c>
      <c r="F382" s="54"/>
      <c r="G382" s="26">
        <v>0</v>
      </c>
      <c r="H382" s="54"/>
      <c r="I382" s="26">
        <f t="shared" si="16"/>
        <v>0</v>
      </c>
      <c r="J382" s="54"/>
      <c r="K382" s="48">
        <f>I382/درآمد!$F$13*100</f>
        <v>0</v>
      </c>
      <c r="L382" s="54"/>
      <c r="M382" s="26">
        <v>0</v>
      </c>
      <c r="N382" s="54"/>
      <c r="O382" s="26">
        <v>0</v>
      </c>
      <c r="P382" s="54"/>
      <c r="Q382" s="26">
        <v>2011763246</v>
      </c>
      <c r="R382" s="54"/>
      <c r="S382" s="26">
        <f t="shared" si="15"/>
        <v>2011763246</v>
      </c>
      <c r="U382" s="23">
        <f>S382/درآمد!$F$13*100</f>
        <v>0.16477802318799731</v>
      </c>
    </row>
    <row r="383" spans="1:21" ht="18.75" x14ac:dyDescent="0.2">
      <c r="A383" s="29" t="s">
        <v>483</v>
      </c>
      <c r="C383" s="26">
        <v>0</v>
      </c>
      <c r="D383" s="54"/>
      <c r="E383" s="26">
        <v>0</v>
      </c>
      <c r="F383" s="54"/>
      <c r="G383" s="26">
        <v>0</v>
      </c>
      <c r="H383" s="54"/>
      <c r="I383" s="26">
        <f t="shared" si="16"/>
        <v>0</v>
      </c>
      <c r="J383" s="54"/>
      <c r="K383" s="48">
        <f>I383/درآمد!$F$13*100</f>
        <v>0</v>
      </c>
      <c r="L383" s="54"/>
      <c r="M383" s="26">
        <v>0</v>
      </c>
      <c r="N383" s="54"/>
      <c r="O383" s="26">
        <v>0</v>
      </c>
      <c r="P383" s="54"/>
      <c r="Q383" s="26">
        <v>4979934</v>
      </c>
      <c r="R383" s="54"/>
      <c r="S383" s="26">
        <f t="shared" si="15"/>
        <v>4979934</v>
      </c>
      <c r="U383" s="23">
        <f>S383/درآمد!$F$13*100</f>
        <v>4.0789276857416853E-4</v>
      </c>
    </row>
    <row r="384" spans="1:21" ht="18.75" x14ac:dyDescent="0.2">
      <c r="A384" s="29" t="s">
        <v>484</v>
      </c>
      <c r="C384" s="26">
        <v>0</v>
      </c>
      <c r="D384" s="54"/>
      <c r="E384" s="26">
        <v>0</v>
      </c>
      <c r="F384" s="54"/>
      <c r="G384" s="26">
        <v>0</v>
      </c>
      <c r="H384" s="54"/>
      <c r="I384" s="26">
        <f t="shared" si="16"/>
        <v>0</v>
      </c>
      <c r="J384" s="54"/>
      <c r="K384" s="48">
        <f>I384/درآمد!$F$13*100</f>
        <v>0</v>
      </c>
      <c r="L384" s="54"/>
      <c r="M384" s="26">
        <v>0</v>
      </c>
      <c r="N384" s="54"/>
      <c r="O384" s="26">
        <v>0</v>
      </c>
      <c r="P384" s="54"/>
      <c r="Q384" s="26">
        <v>4956872</v>
      </c>
      <c r="R384" s="54"/>
      <c r="S384" s="26">
        <f t="shared" si="15"/>
        <v>4956872</v>
      </c>
      <c r="U384" s="23">
        <f>S384/درآمد!$F$13*100</f>
        <v>4.0600382325303432E-4</v>
      </c>
    </row>
    <row r="385" spans="1:21" ht="18.75" x14ac:dyDescent="0.2">
      <c r="A385" s="29" t="s">
        <v>485</v>
      </c>
      <c r="C385" s="26">
        <v>0</v>
      </c>
      <c r="D385" s="54"/>
      <c r="E385" s="26">
        <v>0</v>
      </c>
      <c r="F385" s="54"/>
      <c r="G385" s="26">
        <v>0</v>
      </c>
      <c r="H385" s="54"/>
      <c r="I385" s="26">
        <f t="shared" si="16"/>
        <v>0</v>
      </c>
      <c r="J385" s="54"/>
      <c r="K385" s="48">
        <f>I385/درآمد!$F$13*100</f>
        <v>0</v>
      </c>
      <c r="L385" s="54"/>
      <c r="M385" s="26">
        <v>0</v>
      </c>
      <c r="N385" s="54"/>
      <c r="O385" s="26">
        <v>0</v>
      </c>
      <c r="P385" s="54"/>
      <c r="Q385" s="26">
        <v>25960523</v>
      </c>
      <c r="R385" s="54"/>
      <c r="S385" s="26">
        <f t="shared" si="15"/>
        <v>25960523</v>
      </c>
      <c r="U385" s="23">
        <f>S385/درآمد!$F$13*100</f>
        <v>2.1263554095502829E-3</v>
      </c>
    </row>
    <row r="386" spans="1:21" ht="18.75" x14ac:dyDescent="0.2">
      <c r="A386" s="29" t="s">
        <v>486</v>
      </c>
      <c r="C386" s="26">
        <v>0</v>
      </c>
      <c r="D386" s="54"/>
      <c r="E386" s="26">
        <v>0</v>
      </c>
      <c r="F386" s="54"/>
      <c r="G386" s="26">
        <v>0</v>
      </c>
      <c r="H386" s="54"/>
      <c r="I386" s="26">
        <f t="shared" si="16"/>
        <v>0</v>
      </c>
      <c r="J386" s="54"/>
      <c r="K386" s="48">
        <f>I386/درآمد!$F$13*100</f>
        <v>0</v>
      </c>
      <c r="L386" s="54"/>
      <c r="M386" s="26">
        <v>0</v>
      </c>
      <c r="N386" s="54"/>
      <c r="O386" s="26">
        <v>0</v>
      </c>
      <c r="P386" s="54"/>
      <c r="Q386" s="26">
        <v>-3183135524</v>
      </c>
      <c r="R386" s="54"/>
      <c r="S386" s="26">
        <f t="shared" si="15"/>
        <v>-3183135524</v>
      </c>
      <c r="U386" s="23">
        <f>S386/درآمد!$F$13*100</f>
        <v>-0.26072192154176071</v>
      </c>
    </row>
    <row r="387" spans="1:21" ht="18.75" x14ac:dyDescent="0.2">
      <c r="A387" s="29" t="s">
        <v>487</v>
      </c>
      <c r="C387" s="26">
        <v>0</v>
      </c>
      <c r="D387" s="54"/>
      <c r="E387" s="26">
        <v>0</v>
      </c>
      <c r="F387" s="54"/>
      <c r="G387" s="26">
        <v>0</v>
      </c>
      <c r="H387" s="54"/>
      <c r="I387" s="26">
        <f t="shared" si="16"/>
        <v>0</v>
      </c>
      <c r="J387" s="54"/>
      <c r="K387" s="48">
        <f>I387/درآمد!$F$13*100</f>
        <v>0</v>
      </c>
      <c r="L387" s="54"/>
      <c r="M387" s="26">
        <v>0</v>
      </c>
      <c r="N387" s="54"/>
      <c r="O387" s="26">
        <v>0</v>
      </c>
      <c r="P387" s="54"/>
      <c r="Q387" s="26">
        <v>18828873801</v>
      </c>
      <c r="R387" s="54"/>
      <c r="S387" s="26">
        <f t="shared" si="15"/>
        <v>18828873801</v>
      </c>
      <c r="U387" s="23">
        <f>S387/درآمد!$F$13*100</f>
        <v>1.5422215362339178</v>
      </c>
    </row>
    <row r="388" spans="1:21" ht="18.75" x14ac:dyDescent="0.2">
      <c r="A388" s="29" t="s">
        <v>488</v>
      </c>
      <c r="C388" s="26">
        <v>0</v>
      </c>
      <c r="D388" s="54"/>
      <c r="E388" s="26">
        <v>0</v>
      </c>
      <c r="F388" s="54"/>
      <c r="G388" s="26">
        <v>0</v>
      </c>
      <c r="H388" s="54"/>
      <c r="I388" s="26">
        <f t="shared" si="16"/>
        <v>0</v>
      </c>
      <c r="J388" s="54"/>
      <c r="K388" s="48">
        <f>I388/درآمد!$F$13*100</f>
        <v>0</v>
      </c>
      <c r="L388" s="54"/>
      <c r="M388" s="26">
        <v>0</v>
      </c>
      <c r="N388" s="54"/>
      <c r="O388" s="26">
        <v>0</v>
      </c>
      <c r="P388" s="54"/>
      <c r="Q388" s="26">
        <v>766520732</v>
      </c>
      <c r="R388" s="54"/>
      <c r="S388" s="26">
        <f t="shared" si="15"/>
        <v>766520732</v>
      </c>
      <c r="U388" s="23">
        <f>S388/درآمد!$F$13*100</f>
        <v>6.2783615916391311E-2</v>
      </c>
    </row>
    <row r="389" spans="1:21" ht="18.75" x14ac:dyDescent="0.2">
      <c r="A389" s="29" t="s">
        <v>489</v>
      </c>
      <c r="C389" s="26">
        <v>0</v>
      </c>
      <c r="D389" s="54"/>
      <c r="E389" s="26">
        <v>0</v>
      </c>
      <c r="F389" s="54"/>
      <c r="G389" s="26">
        <v>0</v>
      </c>
      <c r="H389" s="54"/>
      <c r="I389" s="26">
        <f t="shared" si="16"/>
        <v>0</v>
      </c>
      <c r="J389" s="54"/>
      <c r="K389" s="48">
        <f>I389/درآمد!$F$13*100</f>
        <v>0</v>
      </c>
      <c r="L389" s="54"/>
      <c r="M389" s="26">
        <v>0</v>
      </c>
      <c r="N389" s="54"/>
      <c r="O389" s="26">
        <v>0</v>
      </c>
      <c r="P389" s="54"/>
      <c r="Q389" s="26">
        <v>12124329</v>
      </c>
      <c r="R389" s="54"/>
      <c r="S389" s="26">
        <f t="shared" ref="S389:S472" si="19">M389+O389+Q389</f>
        <v>12124329</v>
      </c>
      <c r="U389" s="23">
        <f>S389/درآمد!$F$13*100</f>
        <v>9.9307061557725083E-4</v>
      </c>
    </row>
    <row r="390" spans="1:21" ht="18.75" x14ac:dyDescent="0.2">
      <c r="A390" s="29" t="s">
        <v>490</v>
      </c>
      <c r="C390" s="26">
        <v>0</v>
      </c>
      <c r="D390" s="54"/>
      <c r="E390" s="26">
        <v>0</v>
      </c>
      <c r="F390" s="54"/>
      <c r="G390" s="26">
        <v>0</v>
      </c>
      <c r="H390" s="54"/>
      <c r="I390" s="26">
        <f t="shared" si="16"/>
        <v>0</v>
      </c>
      <c r="J390" s="54"/>
      <c r="K390" s="48">
        <f>I390/درآمد!$F$13*100</f>
        <v>0</v>
      </c>
      <c r="L390" s="54"/>
      <c r="M390" s="26">
        <v>0</v>
      </c>
      <c r="N390" s="54"/>
      <c r="O390" s="26">
        <v>0</v>
      </c>
      <c r="P390" s="54"/>
      <c r="Q390" s="26">
        <v>-172827076</v>
      </c>
      <c r="R390" s="54"/>
      <c r="S390" s="26">
        <f t="shared" si="19"/>
        <v>-172827076</v>
      </c>
      <c r="U390" s="23">
        <f>S390/درآمد!$F$13*100</f>
        <v>-1.4155792931034477E-2</v>
      </c>
    </row>
    <row r="391" spans="1:21" ht="18.75" x14ac:dyDescent="0.2">
      <c r="A391" s="29" t="s">
        <v>491</v>
      </c>
      <c r="C391" s="26">
        <v>0</v>
      </c>
      <c r="D391" s="54"/>
      <c r="E391" s="26">
        <v>0</v>
      </c>
      <c r="F391" s="54"/>
      <c r="G391" s="26">
        <v>0</v>
      </c>
      <c r="H391" s="54"/>
      <c r="I391" s="26">
        <f t="shared" si="16"/>
        <v>0</v>
      </c>
      <c r="J391" s="54"/>
      <c r="K391" s="48">
        <f>I391/درآمد!$F$13*100</f>
        <v>0</v>
      </c>
      <c r="L391" s="54"/>
      <c r="M391" s="26">
        <v>0</v>
      </c>
      <c r="N391" s="54"/>
      <c r="O391" s="26">
        <v>0</v>
      </c>
      <c r="P391" s="54"/>
      <c r="Q391" s="26">
        <v>-9453370113</v>
      </c>
      <c r="R391" s="54"/>
      <c r="S391" s="26">
        <f t="shared" si="19"/>
        <v>-9453370113</v>
      </c>
      <c r="U391" s="23">
        <f>S391/درآمد!$F$13*100</f>
        <v>-0.77429968102948166</v>
      </c>
    </row>
    <row r="392" spans="1:21" ht="18.75" x14ac:dyDescent="0.2">
      <c r="A392" s="29" t="s">
        <v>492</v>
      </c>
      <c r="C392" s="26">
        <v>0</v>
      </c>
      <c r="D392" s="54"/>
      <c r="E392" s="26">
        <v>0</v>
      </c>
      <c r="F392" s="54"/>
      <c r="G392" s="26">
        <v>0</v>
      </c>
      <c r="H392" s="54"/>
      <c r="I392" s="26">
        <f t="shared" si="16"/>
        <v>0</v>
      </c>
      <c r="J392" s="54"/>
      <c r="K392" s="48">
        <f>I392/درآمد!$F$13*100</f>
        <v>0</v>
      </c>
      <c r="L392" s="54"/>
      <c r="M392" s="26">
        <v>0</v>
      </c>
      <c r="N392" s="54"/>
      <c r="O392" s="26">
        <v>0</v>
      </c>
      <c r="P392" s="54"/>
      <c r="Q392" s="26">
        <v>-4853260249</v>
      </c>
      <c r="R392" s="54"/>
      <c r="S392" s="26">
        <f t="shared" si="19"/>
        <v>-4853260249</v>
      </c>
      <c r="U392" s="23">
        <f>S392/درآمد!$F$13*100</f>
        <v>-0.39751726821591787</v>
      </c>
    </row>
    <row r="393" spans="1:21" ht="18.75" x14ac:dyDescent="0.2">
      <c r="A393" s="29" t="s">
        <v>493</v>
      </c>
      <c r="C393" s="26">
        <v>0</v>
      </c>
      <c r="D393" s="54"/>
      <c r="E393" s="26">
        <v>0</v>
      </c>
      <c r="F393" s="54"/>
      <c r="G393" s="26">
        <v>0</v>
      </c>
      <c r="H393" s="54"/>
      <c r="I393" s="26">
        <f t="shared" si="16"/>
        <v>0</v>
      </c>
      <c r="J393" s="54"/>
      <c r="K393" s="48">
        <f>I393/درآمد!$F$13*100</f>
        <v>0</v>
      </c>
      <c r="L393" s="54"/>
      <c r="M393" s="26">
        <v>0</v>
      </c>
      <c r="N393" s="54"/>
      <c r="O393" s="26">
        <v>0</v>
      </c>
      <c r="P393" s="54"/>
      <c r="Q393" s="26">
        <v>5108271015</v>
      </c>
      <c r="R393" s="54"/>
      <c r="S393" s="26">
        <f t="shared" si="19"/>
        <v>5108271015</v>
      </c>
      <c r="U393" s="23">
        <f>S393/درآمد!$F$13*100</f>
        <v>0.41840450233588</v>
      </c>
    </row>
    <row r="394" spans="1:21" ht="18.75" x14ac:dyDescent="0.2">
      <c r="A394" s="29" t="s">
        <v>494</v>
      </c>
      <c r="C394" s="26">
        <v>0</v>
      </c>
      <c r="D394" s="54"/>
      <c r="E394" s="26">
        <v>0</v>
      </c>
      <c r="F394" s="54"/>
      <c r="G394" s="26">
        <v>0</v>
      </c>
      <c r="H394" s="54"/>
      <c r="I394" s="26">
        <f t="shared" si="16"/>
        <v>0</v>
      </c>
      <c r="J394" s="54"/>
      <c r="K394" s="48">
        <f>I394/درآمد!$F$13*100</f>
        <v>0</v>
      </c>
      <c r="L394" s="54"/>
      <c r="M394" s="26">
        <v>0</v>
      </c>
      <c r="N394" s="54"/>
      <c r="O394" s="26">
        <v>0</v>
      </c>
      <c r="P394" s="54"/>
      <c r="Q394" s="26">
        <v>128925767</v>
      </c>
      <c r="R394" s="54"/>
      <c r="S394" s="26">
        <f t="shared" si="19"/>
        <v>128925767</v>
      </c>
      <c r="U394" s="23">
        <f>S394/درآمد!$F$13*100</f>
        <v>1.0559956827174453E-2</v>
      </c>
    </row>
    <row r="395" spans="1:21" ht="18.75" x14ac:dyDescent="0.2">
      <c r="A395" s="29" t="s">
        <v>495</v>
      </c>
      <c r="C395" s="26">
        <v>0</v>
      </c>
      <c r="D395" s="54"/>
      <c r="E395" s="26">
        <v>0</v>
      </c>
      <c r="F395" s="54"/>
      <c r="G395" s="26">
        <v>0</v>
      </c>
      <c r="H395" s="54"/>
      <c r="I395" s="26">
        <f t="shared" si="16"/>
        <v>0</v>
      </c>
      <c r="J395" s="54"/>
      <c r="K395" s="48">
        <f>I395/درآمد!$F$13*100</f>
        <v>0</v>
      </c>
      <c r="L395" s="54"/>
      <c r="M395" s="26">
        <v>0</v>
      </c>
      <c r="N395" s="54"/>
      <c r="O395" s="26">
        <v>0</v>
      </c>
      <c r="P395" s="54"/>
      <c r="Q395" s="26">
        <v>26506171</v>
      </c>
      <c r="R395" s="54"/>
      <c r="S395" s="26">
        <f t="shared" si="19"/>
        <v>26506171</v>
      </c>
      <c r="U395" s="23">
        <f>S395/درآمد!$F$13*100</f>
        <v>2.1710479443081653E-3</v>
      </c>
    </row>
    <row r="396" spans="1:21" ht="18.75" x14ac:dyDescent="0.2">
      <c r="A396" s="29" t="s">
        <v>496</v>
      </c>
      <c r="C396" s="26">
        <v>0</v>
      </c>
      <c r="D396" s="54"/>
      <c r="E396" s="26">
        <v>0</v>
      </c>
      <c r="F396" s="54"/>
      <c r="G396" s="26">
        <v>0</v>
      </c>
      <c r="H396" s="54"/>
      <c r="I396" s="26">
        <f t="shared" si="16"/>
        <v>0</v>
      </c>
      <c r="J396" s="54"/>
      <c r="K396" s="48">
        <f>I396/درآمد!$F$13*100</f>
        <v>0</v>
      </c>
      <c r="L396" s="54"/>
      <c r="M396" s="26">
        <v>0</v>
      </c>
      <c r="N396" s="54"/>
      <c r="O396" s="26">
        <v>0</v>
      </c>
      <c r="P396" s="54"/>
      <c r="Q396" s="26">
        <v>352956989</v>
      </c>
      <c r="R396" s="54"/>
      <c r="S396" s="26">
        <f t="shared" si="19"/>
        <v>352956989</v>
      </c>
      <c r="U396" s="23">
        <f>S396/درآمد!$F$13*100</f>
        <v>2.8909741259786244E-2</v>
      </c>
    </row>
    <row r="397" spans="1:21" ht="18.75" x14ac:dyDescent="0.2">
      <c r="A397" s="29" t="s">
        <v>497</v>
      </c>
      <c r="C397" s="26">
        <v>0</v>
      </c>
      <c r="D397" s="54"/>
      <c r="E397" s="26">
        <v>0</v>
      </c>
      <c r="F397" s="54"/>
      <c r="G397" s="26">
        <v>0</v>
      </c>
      <c r="H397" s="54"/>
      <c r="I397" s="26">
        <f t="shared" si="16"/>
        <v>0</v>
      </c>
      <c r="J397" s="54"/>
      <c r="K397" s="48">
        <f>I397/درآمد!$F$13*100</f>
        <v>0</v>
      </c>
      <c r="L397" s="54"/>
      <c r="M397" s="26">
        <v>0</v>
      </c>
      <c r="N397" s="54"/>
      <c r="O397" s="26">
        <v>0</v>
      </c>
      <c r="P397" s="54"/>
      <c r="Q397" s="26">
        <v>5878426</v>
      </c>
      <c r="R397" s="54"/>
      <c r="S397" s="26">
        <f t="shared" si="19"/>
        <v>5878426</v>
      </c>
      <c r="U397" s="23">
        <f>S397/درآمد!$F$13*100</f>
        <v>4.8148578997199068E-4</v>
      </c>
    </row>
    <row r="398" spans="1:21" ht="18.75" x14ac:dyDescent="0.2">
      <c r="A398" s="29" t="s">
        <v>498</v>
      </c>
      <c r="C398" s="26">
        <v>0</v>
      </c>
      <c r="D398" s="54"/>
      <c r="E398" s="26">
        <v>0</v>
      </c>
      <c r="F398" s="54"/>
      <c r="G398" s="26">
        <v>0</v>
      </c>
      <c r="H398" s="54"/>
      <c r="I398" s="26">
        <f t="shared" si="16"/>
        <v>0</v>
      </c>
      <c r="J398" s="54"/>
      <c r="K398" s="48">
        <f>I398/درآمد!$F$13*100</f>
        <v>0</v>
      </c>
      <c r="L398" s="54"/>
      <c r="M398" s="26">
        <v>0</v>
      </c>
      <c r="N398" s="54"/>
      <c r="O398" s="26">
        <v>0</v>
      </c>
      <c r="P398" s="54"/>
      <c r="Q398" s="26">
        <v>-75447628</v>
      </c>
      <c r="R398" s="54"/>
      <c r="S398" s="26">
        <f t="shared" si="19"/>
        <v>-75447628</v>
      </c>
      <c r="U398" s="23">
        <f>S398/درآمد!$F$13*100</f>
        <v>-6.1797087807336313E-3</v>
      </c>
    </row>
    <row r="399" spans="1:21" ht="18.75" x14ac:dyDescent="0.2">
      <c r="A399" s="29" t="s">
        <v>499</v>
      </c>
      <c r="C399" s="26">
        <v>0</v>
      </c>
      <c r="D399" s="54"/>
      <c r="E399" s="26">
        <v>0</v>
      </c>
      <c r="F399" s="54"/>
      <c r="G399" s="26">
        <v>0</v>
      </c>
      <c r="H399" s="54"/>
      <c r="I399" s="26">
        <f t="shared" si="16"/>
        <v>0</v>
      </c>
      <c r="J399" s="54"/>
      <c r="K399" s="48">
        <f>I399/درآمد!$F$13*100</f>
        <v>0</v>
      </c>
      <c r="L399" s="54"/>
      <c r="M399" s="26">
        <v>0</v>
      </c>
      <c r="N399" s="54"/>
      <c r="O399" s="26">
        <v>0</v>
      </c>
      <c r="P399" s="54"/>
      <c r="Q399" s="26">
        <v>-329940611</v>
      </c>
      <c r="R399" s="54"/>
      <c r="S399" s="26">
        <f t="shared" si="19"/>
        <v>-329940611</v>
      </c>
      <c r="U399" s="23">
        <f>S399/درآمد!$F$13*100</f>
        <v>-2.7024532711847744E-2</v>
      </c>
    </row>
    <row r="400" spans="1:21" ht="18.75" x14ac:dyDescent="0.2">
      <c r="A400" s="29" t="s">
        <v>500</v>
      </c>
      <c r="C400" s="26">
        <v>0</v>
      </c>
      <c r="D400" s="54"/>
      <c r="E400" s="26">
        <v>0</v>
      </c>
      <c r="F400" s="54"/>
      <c r="G400" s="26">
        <v>0</v>
      </c>
      <c r="H400" s="54"/>
      <c r="I400" s="26">
        <f t="shared" ref="I400:I483" si="20">C400+E400+G400</f>
        <v>0</v>
      </c>
      <c r="J400" s="54"/>
      <c r="K400" s="48">
        <f>I400/درآمد!$F$13*100</f>
        <v>0</v>
      </c>
      <c r="L400" s="54"/>
      <c r="M400" s="26">
        <v>0</v>
      </c>
      <c r="N400" s="54"/>
      <c r="O400" s="26">
        <v>0</v>
      </c>
      <c r="P400" s="54"/>
      <c r="Q400" s="26">
        <v>-3049291370</v>
      </c>
      <c r="R400" s="54"/>
      <c r="S400" s="26">
        <f t="shared" si="19"/>
        <v>-3049291370</v>
      </c>
      <c r="U400" s="23">
        <f>S400/درآمد!$F$13*100</f>
        <v>-0.24975911309238624</v>
      </c>
    </row>
    <row r="401" spans="1:21" ht="18.75" x14ac:dyDescent="0.2">
      <c r="A401" s="29" t="s">
        <v>501</v>
      </c>
      <c r="C401" s="26">
        <v>0</v>
      </c>
      <c r="D401" s="54"/>
      <c r="E401" s="26">
        <v>0</v>
      </c>
      <c r="F401" s="54"/>
      <c r="G401" s="26">
        <v>0</v>
      </c>
      <c r="H401" s="54"/>
      <c r="I401" s="26">
        <f t="shared" si="20"/>
        <v>0</v>
      </c>
      <c r="J401" s="54"/>
      <c r="K401" s="48">
        <f>I401/درآمد!$F$13*100</f>
        <v>0</v>
      </c>
      <c r="L401" s="54"/>
      <c r="M401" s="26">
        <v>0</v>
      </c>
      <c r="N401" s="54"/>
      <c r="O401" s="26">
        <v>0</v>
      </c>
      <c r="P401" s="54"/>
      <c r="Q401" s="26">
        <v>-5461638010</v>
      </c>
      <c r="R401" s="54"/>
      <c r="S401" s="26">
        <f t="shared" si="19"/>
        <v>-5461638010</v>
      </c>
      <c r="U401" s="23">
        <f>S401/درآمد!$F$13*100</f>
        <v>-0.44734782606532786</v>
      </c>
    </row>
    <row r="402" spans="1:21" ht="19.5" thickBot="1" x14ac:dyDescent="0.25">
      <c r="A402" s="29" t="s">
        <v>734</v>
      </c>
      <c r="C402" s="49">
        <f>SUM(C359:C401)</f>
        <v>4000000</v>
      </c>
      <c r="D402" s="54"/>
      <c r="E402" s="49">
        <f>SUM(E359:E401)</f>
        <v>625878495096</v>
      </c>
      <c r="F402" s="54"/>
      <c r="G402" s="49">
        <f>SUM(G359:G401)</f>
        <v>155101182405</v>
      </c>
      <c r="H402" s="54"/>
      <c r="I402" s="49">
        <f>SUM(I359:I401)</f>
        <v>780983677501</v>
      </c>
      <c r="J402" s="54"/>
      <c r="K402" s="81">
        <f>SUM(K359:K401)</f>
        <v>63.968236210985609</v>
      </c>
      <c r="L402" s="54"/>
      <c r="M402" s="49">
        <f>SUM(M359:M401)</f>
        <v>157994443550</v>
      </c>
      <c r="N402" s="54"/>
      <c r="O402" s="49">
        <f>SUM(O359:O401)</f>
        <v>476418218882</v>
      </c>
      <c r="P402" s="54"/>
      <c r="Q402" s="49">
        <f>SUM(Q359:Q401)</f>
        <v>175264386587</v>
      </c>
      <c r="R402" s="54"/>
      <c r="S402" s="49">
        <f>SUM(S359:S401)</f>
        <v>809677049019</v>
      </c>
      <c r="T402" s="16"/>
      <c r="U402" s="41">
        <f>SUM(U359:U401)</f>
        <v>66.318431765425615</v>
      </c>
    </row>
    <row r="403" spans="1:21" ht="26.25" thickTop="1" x14ac:dyDescent="0.2">
      <c r="A403" s="95" t="s">
        <v>0</v>
      </c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</row>
    <row r="404" spans="1:21" ht="25.5" x14ac:dyDescent="0.2">
      <c r="A404" s="95" t="s">
        <v>289</v>
      </c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</row>
    <row r="405" spans="1:21" ht="25.5" x14ac:dyDescent="0.2">
      <c r="A405" s="95" t="s">
        <v>2</v>
      </c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</row>
    <row r="407" spans="1:21" ht="24" x14ac:dyDescent="0.2">
      <c r="A407" s="96" t="s">
        <v>406</v>
      </c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</row>
    <row r="408" spans="1:21" ht="21" x14ac:dyDescent="0.2">
      <c r="C408" s="116" t="s">
        <v>306</v>
      </c>
      <c r="D408" s="116"/>
      <c r="E408" s="116"/>
      <c r="F408" s="116"/>
      <c r="G408" s="116"/>
      <c r="H408" s="116"/>
      <c r="I408" s="116"/>
      <c r="J408" s="116"/>
      <c r="K408" s="116"/>
      <c r="M408" s="116" t="s">
        <v>307</v>
      </c>
      <c r="N408" s="116"/>
      <c r="O408" s="116"/>
      <c r="P408" s="116"/>
      <c r="Q408" s="116"/>
      <c r="R408" s="116"/>
      <c r="S408" s="116"/>
      <c r="T408" s="116"/>
      <c r="U408" s="116"/>
    </row>
    <row r="409" spans="1:21" ht="21" x14ac:dyDescent="0.2">
      <c r="C409" s="45"/>
      <c r="D409" s="45"/>
      <c r="E409" s="45"/>
      <c r="F409" s="45"/>
      <c r="G409" s="45"/>
      <c r="H409" s="3"/>
      <c r="I409" s="70" t="s">
        <v>74</v>
      </c>
      <c r="J409" s="70"/>
      <c r="K409" s="70"/>
      <c r="M409" s="45"/>
      <c r="N409" s="45"/>
      <c r="O409" s="45"/>
      <c r="P409" s="45"/>
      <c r="Q409" s="45"/>
      <c r="R409" s="3"/>
      <c r="S409" s="70" t="s">
        <v>74</v>
      </c>
      <c r="T409" s="70"/>
      <c r="U409" s="70"/>
    </row>
    <row r="410" spans="1:21" ht="21" x14ac:dyDescent="0.2">
      <c r="A410" s="12" t="s">
        <v>308</v>
      </c>
      <c r="C410" s="80" t="s">
        <v>309</v>
      </c>
      <c r="E410" s="2" t="s">
        <v>310</v>
      </c>
      <c r="G410" s="2" t="s">
        <v>311</v>
      </c>
      <c r="I410" s="2" t="s">
        <v>279</v>
      </c>
      <c r="J410" s="3"/>
      <c r="K410" s="2" t="s">
        <v>294</v>
      </c>
      <c r="L410" s="33"/>
      <c r="M410" s="2" t="s">
        <v>309</v>
      </c>
      <c r="N410" s="33"/>
      <c r="O410" s="2" t="s">
        <v>310</v>
      </c>
      <c r="P410" s="33"/>
      <c r="Q410" s="2" t="s">
        <v>311</v>
      </c>
      <c r="S410" s="2" t="s">
        <v>279</v>
      </c>
      <c r="T410" s="3"/>
      <c r="U410" s="2" t="s">
        <v>294</v>
      </c>
    </row>
    <row r="411" spans="1:21" ht="18.75" x14ac:dyDescent="0.2">
      <c r="A411" s="29" t="s">
        <v>735</v>
      </c>
      <c r="C411" s="26">
        <f>C402</f>
        <v>4000000</v>
      </c>
      <c r="D411" s="26">
        <f t="shared" ref="D411" si="21">D402</f>
        <v>0</v>
      </c>
      <c r="E411" s="26">
        <f>E402</f>
        <v>625878495096</v>
      </c>
      <c r="F411" s="26">
        <f t="shared" ref="F411:U411" si="22">F402</f>
        <v>0</v>
      </c>
      <c r="G411" s="26">
        <f t="shared" si="22"/>
        <v>155101182405</v>
      </c>
      <c r="H411" s="26">
        <f t="shared" si="22"/>
        <v>0</v>
      </c>
      <c r="I411" s="26">
        <f t="shared" si="22"/>
        <v>780983677501</v>
      </c>
      <c r="J411" s="26">
        <f t="shared" si="22"/>
        <v>0</v>
      </c>
      <c r="K411" s="48">
        <f t="shared" si="22"/>
        <v>63.968236210985609</v>
      </c>
      <c r="L411" s="26">
        <f t="shared" si="22"/>
        <v>0</v>
      </c>
      <c r="M411" s="26">
        <f t="shared" si="22"/>
        <v>157994443550</v>
      </c>
      <c r="N411" s="26">
        <f t="shared" si="22"/>
        <v>0</v>
      </c>
      <c r="O411" s="26">
        <f t="shared" si="22"/>
        <v>476418218882</v>
      </c>
      <c r="P411" s="26">
        <f t="shared" si="22"/>
        <v>0</v>
      </c>
      <c r="Q411" s="26">
        <f t="shared" si="22"/>
        <v>175264386587</v>
      </c>
      <c r="R411" s="26">
        <f t="shared" si="22"/>
        <v>0</v>
      </c>
      <c r="S411" s="26">
        <f t="shared" si="22"/>
        <v>809677049019</v>
      </c>
      <c r="T411" s="26">
        <f t="shared" si="22"/>
        <v>0</v>
      </c>
      <c r="U411" s="48">
        <f t="shared" si="22"/>
        <v>66.318431765425615</v>
      </c>
    </row>
    <row r="412" spans="1:21" ht="18.75" x14ac:dyDescent="0.2">
      <c r="A412" s="29" t="s">
        <v>502</v>
      </c>
      <c r="C412" s="26">
        <v>0</v>
      </c>
      <c r="D412" s="54"/>
      <c r="E412" s="26">
        <v>0</v>
      </c>
      <c r="F412" s="54"/>
      <c r="G412" s="26">
        <v>0</v>
      </c>
      <c r="H412" s="54"/>
      <c r="I412" s="26">
        <f t="shared" si="20"/>
        <v>0</v>
      </c>
      <c r="J412" s="54"/>
      <c r="K412" s="48">
        <f>I412/درآمد!$F$13*100</f>
        <v>0</v>
      </c>
      <c r="L412" s="54"/>
      <c r="M412" s="26">
        <v>0</v>
      </c>
      <c r="N412" s="54"/>
      <c r="O412" s="26">
        <v>0</v>
      </c>
      <c r="P412" s="54"/>
      <c r="Q412" s="26">
        <v>290587099</v>
      </c>
      <c r="R412" s="54"/>
      <c r="S412" s="26">
        <f t="shared" si="19"/>
        <v>290587099</v>
      </c>
      <c r="U412" s="23">
        <f>S412/درآمد!$F$13*100</f>
        <v>2.3801194217241837E-2</v>
      </c>
    </row>
    <row r="413" spans="1:21" ht="18.75" x14ac:dyDescent="0.2">
      <c r="A413" s="29" t="s">
        <v>503</v>
      </c>
      <c r="C413" s="26">
        <v>0</v>
      </c>
      <c r="D413" s="54"/>
      <c r="E413" s="26">
        <v>0</v>
      </c>
      <c r="F413" s="54"/>
      <c r="G413" s="26">
        <v>0</v>
      </c>
      <c r="H413" s="54"/>
      <c r="I413" s="26">
        <f t="shared" si="20"/>
        <v>0</v>
      </c>
      <c r="J413" s="54"/>
      <c r="K413" s="48">
        <f>I413/درآمد!$F$13*100</f>
        <v>0</v>
      </c>
      <c r="L413" s="54"/>
      <c r="M413" s="26">
        <v>0</v>
      </c>
      <c r="N413" s="54"/>
      <c r="O413" s="26">
        <v>0</v>
      </c>
      <c r="P413" s="54"/>
      <c r="Q413" s="26">
        <v>115301162</v>
      </c>
      <c r="R413" s="54"/>
      <c r="S413" s="26">
        <f t="shared" si="19"/>
        <v>115301162</v>
      </c>
      <c r="U413" s="23">
        <f>S413/درآمد!$F$13*100</f>
        <v>9.4440027092725972E-3</v>
      </c>
    </row>
    <row r="414" spans="1:21" ht="18.75" x14ac:dyDescent="0.2">
      <c r="A414" s="29" t="s">
        <v>504</v>
      </c>
      <c r="C414" s="26">
        <v>0</v>
      </c>
      <c r="D414" s="54"/>
      <c r="E414" s="26">
        <v>0</v>
      </c>
      <c r="F414" s="54"/>
      <c r="G414" s="26">
        <v>0</v>
      </c>
      <c r="H414" s="54"/>
      <c r="I414" s="26">
        <f t="shared" si="20"/>
        <v>0</v>
      </c>
      <c r="J414" s="54"/>
      <c r="K414" s="48">
        <f>I414/درآمد!$F$13*100</f>
        <v>0</v>
      </c>
      <c r="L414" s="54"/>
      <c r="M414" s="26">
        <v>0</v>
      </c>
      <c r="N414" s="54"/>
      <c r="O414" s="26">
        <v>0</v>
      </c>
      <c r="P414" s="54"/>
      <c r="Q414" s="26">
        <v>900298759</v>
      </c>
      <c r="R414" s="54"/>
      <c r="S414" s="26">
        <f t="shared" si="19"/>
        <v>900298759</v>
      </c>
      <c r="U414" s="23">
        <f>S414/درآمد!$F$13*100</f>
        <v>7.374100808412283E-2</v>
      </c>
    </row>
    <row r="415" spans="1:21" ht="18.75" x14ac:dyDescent="0.2">
      <c r="A415" s="29" t="s">
        <v>505</v>
      </c>
      <c r="C415" s="26">
        <v>0</v>
      </c>
      <c r="D415" s="54"/>
      <c r="E415" s="26">
        <v>0</v>
      </c>
      <c r="F415" s="54"/>
      <c r="G415" s="26">
        <v>0</v>
      </c>
      <c r="H415" s="54"/>
      <c r="I415" s="26">
        <f t="shared" si="20"/>
        <v>0</v>
      </c>
      <c r="J415" s="54"/>
      <c r="K415" s="48">
        <f>I415/درآمد!$F$13*100</f>
        <v>0</v>
      </c>
      <c r="L415" s="54"/>
      <c r="M415" s="26">
        <v>0</v>
      </c>
      <c r="N415" s="54"/>
      <c r="O415" s="26">
        <v>0</v>
      </c>
      <c r="P415" s="54"/>
      <c r="Q415" s="26">
        <v>1943094173</v>
      </c>
      <c r="R415" s="54"/>
      <c r="S415" s="26">
        <f t="shared" si="19"/>
        <v>1943094173</v>
      </c>
      <c r="U415" s="23">
        <f>S415/درآمد!$F$13*100</f>
        <v>0.15915352730082455</v>
      </c>
    </row>
    <row r="416" spans="1:21" ht="18.75" x14ac:dyDescent="0.2">
      <c r="A416" s="29" t="s">
        <v>506</v>
      </c>
      <c r="C416" s="26">
        <v>0</v>
      </c>
      <c r="D416" s="54"/>
      <c r="E416" s="26">
        <v>0</v>
      </c>
      <c r="F416" s="54"/>
      <c r="G416" s="26">
        <v>0</v>
      </c>
      <c r="H416" s="54"/>
      <c r="I416" s="26">
        <f t="shared" si="20"/>
        <v>0</v>
      </c>
      <c r="J416" s="54"/>
      <c r="K416" s="48">
        <f>I416/درآمد!$F$13*100</f>
        <v>0</v>
      </c>
      <c r="L416" s="54"/>
      <c r="M416" s="26">
        <v>0</v>
      </c>
      <c r="N416" s="54"/>
      <c r="O416" s="26">
        <v>0</v>
      </c>
      <c r="P416" s="54"/>
      <c r="Q416" s="26">
        <v>6979688551</v>
      </c>
      <c r="R416" s="54"/>
      <c r="S416" s="26">
        <f t="shared" si="19"/>
        <v>6979688551</v>
      </c>
      <c r="U416" s="23">
        <f>S416/درآمد!$F$13*100</f>
        <v>0.57168719241114774</v>
      </c>
    </row>
    <row r="417" spans="1:21" ht="18.75" x14ac:dyDescent="0.2">
      <c r="A417" s="29" t="s">
        <v>507</v>
      </c>
      <c r="C417" s="26">
        <v>0</v>
      </c>
      <c r="D417" s="54"/>
      <c r="E417" s="26">
        <v>0</v>
      </c>
      <c r="F417" s="54"/>
      <c r="G417" s="26">
        <v>0</v>
      </c>
      <c r="H417" s="54"/>
      <c r="I417" s="26">
        <f t="shared" si="20"/>
        <v>0</v>
      </c>
      <c r="J417" s="54"/>
      <c r="K417" s="48">
        <f>I417/درآمد!$F$13*100</f>
        <v>0</v>
      </c>
      <c r="L417" s="54"/>
      <c r="M417" s="26">
        <v>0</v>
      </c>
      <c r="N417" s="54"/>
      <c r="O417" s="26">
        <v>0</v>
      </c>
      <c r="P417" s="54"/>
      <c r="Q417" s="26">
        <v>16444938642</v>
      </c>
      <c r="R417" s="54"/>
      <c r="S417" s="26">
        <f t="shared" si="19"/>
        <v>16444938642</v>
      </c>
      <c r="U417" s="23">
        <f>S417/درآمد!$F$13*100</f>
        <v>1.3469599299343542</v>
      </c>
    </row>
    <row r="418" spans="1:21" ht="18.75" x14ac:dyDescent="0.2">
      <c r="A418" s="29" t="s">
        <v>508</v>
      </c>
      <c r="C418" s="26">
        <v>0</v>
      </c>
      <c r="D418" s="54"/>
      <c r="E418" s="26">
        <v>0</v>
      </c>
      <c r="F418" s="54"/>
      <c r="G418" s="26">
        <v>0</v>
      </c>
      <c r="H418" s="54"/>
      <c r="I418" s="26">
        <f t="shared" si="20"/>
        <v>0</v>
      </c>
      <c r="J418" s="54"/>
      <c r="K418" s="48">
        <f>I418/درآمد!$F$13*100</f>
        <v>0</v>
      </c>
      <c r="L418" s="54"/>
      <c r="M418" s="26">
        <v>0</v>
      </c>
      <c r="N418" s="54"/>
      <c r="O418" s="26">
        <v>0</v>
      </c>
      <c r="P418" s="54"/>
      <c r="Q418" s="26">
        <v>-101573133</v>
      </c>
      <c r="R418" s="54"/>
      <c r="S418" s="26">
        <f t="shared" si="19"/>
        <v>-101573133</v>
      </c>
      <c r="U418" s="23">
        <f>S418/درآمد!$F$13*100</f>
        <v>-8.319577414504337E-3</v>
      </c>
    </row>
    <row r="419" spans="1:21" ht="18.75" x14ac:dyDescent="0.2">
      <c r="A419" s="29" t="s">
        <v>509</v>
      </c>
      <c r="C419" s="26">
        <v>0</v>
      </c>
      <c r="D419" s="54"/>
      <c r="E419" s="26">
        <v>0</v>
      </c>
      <c r="F419" s="54"/>
      <c r="G419" s="26">
        <v>0</v>
      </c>
      <c r="H419" s="54"/>
      <c r="I419" s="26">
        <f t="shared" si="20"/>
        <v>0</v>
      </c>
      <c r="J419" s="54"/>
      <c r="K419" s="48">
        <f>I419/درآمد!$F$13*100</f>
        <v>0</v>
      </c>
      <c r="L419" s="54"/>
      <c r="M419" s="26">
        <v>0</v>
      </c>
      <c r="N419" s="54"/>
      <c r="O419" s="26">
        <v>0</v>
      </c>
      <c r="P419" s="54"/>
      <c r="Q419" s="26">
        <v>-340346311</v>
      </c>
      <c r="R419" s="54"/>
      <c r="S419" s="26">
        <f t="shared" si="19"/>
        <v>-340346311</v>
      </c>
      <c r="U419" s="23">
        <f>S419/درآمد!$F$13*100</f>
        <v>-2.7876835128295877E-2</v>
      </c>
    </row>
    <row r="420" spans="1:21" ht="18.75" x14ac:dyDescent="0.2">
      <c r="A420" s="29" t="s">
        <v>510</v>
      </c>
      <c r="C420" s="26">
        <v>0</v>
      </c>
      <c r="D420" s="54"/>
      <c r="E420" s="26">
        <v>0</v>
      </c>
      <c r="F420" s="54"/>
      <c r="G420" s="26">
        <v>0</v>
      </c>
      <c r="H420" s="54"/>
      <c r="I420" s="26">
        <f t="shared" si="20"/>
        <v>0</v>
      </c>
      <c r="J420" s="54"/>
      <c r="K420" s="48">
        <f>I420/درآمد!$F$13*100</f>
        <v>0</v>
      </c>
      <c r="L420" s="54"/>
      <c r="M420" s="26">
        <v>0</v>
      </c>
      <c r="N420" s="54"/>
      <c r="O420" s="26">
        <v>0</v>
      </c>
      <c r="P420" s="54"/>
      <c r="Q420" s="26">
        <v>-466329030</v>
      </c>
      <c r="R420" s="54"/>
      <c r="S420" s="26">
        <f t="shared" si="19"/>
        <v>-466329030</v>
      </c>
      <c r="U420" s="23">
        <f>S420/درآمد!$F$13*100</f>
        <v>-3.8195734946127102E-2</v>
      </c>
    </row>
    <row r="421" spans="1:21" ht="18.75" x14ac:dyDescent="0.2">
      <c r="A421" s="29" t="s">
        <v>511</v>
      </c>
      <c r="C421" s="26">
        <v>0</v>
      </c>
      <c r="D421" s="54"/>
      <c r="E421" s="26">
        <v>0</v>
      </c>
      <c r="F421" s="54"/>
      <c r="G421" s="26">
        <v>0</v>
      </c>
      <c r="H421" s="54"/>
      <c r="I421" s="26">
        <f t="shared" si="20"/>
        <v>0</v>
      </c>
      <c r="J421" s="54"/>
      <c r="K421" s="48">
        <f>I421/درآمد!$F$13*100</f>
        <v>0</v>
      </c>
      <c r="L421" s="54"/>
      <c r="M421" s="26">
        <v>0</v>
      </c>
      <c r="N421" s="54"/>
      <c r="O421" s="26">
        <v>0</v>
      </c>
      <c r="P421" s="54"/>
      <c r="Q421" s="26">
        <v>69706371</v>
      </c>
      <c r="R421" s="54"/>
      <c r="S421" s="26">
        <f t="shared" si="19"/>
        <v>69706371</v>
      </c>
      <c r="U421" s="23">
        <f>S421/درآمد!$F$13*100</f>
        <v>5.70945812824992E-3</v>
      </c>
    </row>
    <row r="422" spans="1:21" ht="18.75" x14ac:dyDescent="0.2">
      <c r="A422" s="29" t="s">
        <v>512</v>
      </c>
      <c r="C422" s="26">
        <v>0</v>
      </c>
      <c r="D422" s="54"/>
      <c r="E422" s="26">
        <v>0</v>
      </c>
      <c r="F422" s="54"/>
      <c r="G422" s="26">
        <v>0</v>
      </c>
      <c r="H422" s="54"/>
      <c r="I422" s="26">
        <f t="shared" si="20"/>
        <v>0</v>
      </c>
      <c r="J422" s="54"/>
      <c r="K422" s="48">
        <f>I422/درآمد!$F$13*100</f>
        <v>0</v>
      </c>
      <c r="L422" s="54"/>
      <c r="M422" s="26">
        <v>0</v>
      </c>
      <c r="N422" s="54"/>
      <c r="O422" s="26">
        <v>0</v>
      </c>
      <c r="P422" s="54"/>
      <c r="Q422" s="26">
        <v>-1404778220</v>
      </c>
      <c r="R422" s="54"/>
      <c r="S422" s="26">
        <f t="shared" si="19"/>
        <v>-1404778220</v>
      </c>
      <c r="U422" s="23">
        <f>S422/درآمد!$F$13*100</f>
        <v>-0.11506154045183982</v>
      </c>
    </row>
    <row r="423" spans="1:21" ht="18.75" x14ac:dyDescent="0.2">
      <c r="A423" s="29" t="s">
        <v>513</v>
      </c>
      <c r="C423" s="26">
        <v>0</v>
      </c>
      <c r="D423" s="54"/>
      <c r="E423" s="26">
        <v>0</v>
      </c>
      <c r="F423" s="54"/>
      <c r="G423" s="26">
        <v>0</v>
      </c>
      <c r="H423" s="54"/>
      <c r="I423" s="26">
        <f t="shared" si="20"/>
        <v>0</v>
      </c>
      <c r="J423" s="54"/>
      <c r="K423" s="48">
        <f>I423/درآمد!$F$13*100</f>
        <v>0</v>
      </c>
      <c r="L423" s="54"/>
      <c r="M423" s="26">
        <v>0</v>
      </c>
      <c r="N423" s="54"/>
      <c r="O423" s="26">
        <v>0</v>
      </c>
      <c r="P423" s="54"/>
      <c r="Q423" s="26">
        <v>-106158650</v>
      </c>
      <c r="R423" s="54"/>
      <c r="S423" s="26">
        <f t="shared" si="19"/>
        <v>-106158650</v>
      </c>
      <c r="U423" s="23">
        <f>S423/درآمد!$F$13*100</f>
        <v>-8.6951645657545179E-3</v>
      </c>
    </row>
    <row r="424" spans="1:21" ht="18.75" x14ac:dyDescent="0.2">
      <c r="A424" s="29" t="s">
        <v>514</v>
      </c>
      <c r="C424" s="26">
        <v>0</v>
      </c>
      <c r="D424" s="54"/>
      <c r="E424" s="26">
        <v>0</v>
      </c>
      <c r="F424" s="54"/>
      <c r="G424" s="26">
        <v>0</v>
      </c>
      <c r="H424" s="54"/>
      <c r="I424" s="26">
        <f t="shared" si="20"/>
        <v>0</v>
      </c>
      <c r="J424" s="54"/>
      <c r="K424" s="48">
        <f>I424/درآمد!$F$13*100</f>
        <v>0</v>
      </c>
      <c r="L424" s="54"/>
      <c r="M424" s="26">
        <v>0</v>
      </c>
      <c r="N424" s="54"/>
      <c r="O424" s="26">
        <v>0</v>
      </c>
      <c r="P424" s="54"/>
      <c r="Q424" s="26">
        <v>732804255</v>
      </c>
      <c r="R424" s="54"/>
      <c r="S424" s="26">
        <f t="shared" si="19"/>
        <v>732804255</v>
      </c>
      <c r="U424" s="23">
        <f>S424/درآمد!$F$13*100</f>
        <v>6.0021991535406091E-2</v>
      </c>
    </row>
    <row r="425" spans="1:21" ht="18.75" x14ac:dyDescent="0.2">
      <c r="A425" s="29" t="s">
        <v>515</v>
      </c>
      <c r="C425" s="26">
        <v>0</v>
      </c>
      <c r="D425" s="54"/>
      <c r="E425" s="26">
        <v>0</v>
      </c>
      <c r="F425" s="54"/>
      <c r="G425" s="26">
        <v>0</v>
      </c>
      <c r="H425" s="54"/>
      <c r="I425" s="26">
        <f t="shared" si="20"/>
        <v>0</v>
      </c>
      <c r="J425" s="54"/>
      <c r="K425" s="48">
        <f>I425/درآمد!$F$13*100</f>
        <v>0</v>
      </c>
      <c r="L425" s="54"/>
      <c r="M425" s="26">
        <v>0</v>
      </c>
      <c r="N425" s="54"/>
      <c r="O425" s="26">
        <v>0</v>
      </c>
      <c r="P425" s="54"/>
      <c r="Q425" s="26">
        <v>1759386240</v>
      </c>
      <c r="R425" s="54"/>
      <c r="S425" s="26">
        <f t="shared" si="19"/>
        <v>1759386240</v>
      </c>
      <c r="U425" s="23">
        <f>S425/درآمد!$F$13*100</f>
        <v>0.14410651314352693</v>
      </c>
    </row>
    <row r="426" spans="1:21" ht="18.75" x14ac:dyDescent="0.2">
      <c r="A426" s="29" t="s">
        <v>516</v>
      </c>
      <c r="C426" s="26">
        <v>0</v>
      </c>
      <c r="D426" s="54"/>
      <c r="E426" s="26">
        <v>0</v>
      </c>
      <c r="F426" s="54"/>
      <c r="G426" s="26">
        <v>0</v>
      </c>
      <c r="H426" s="54"/>
      <c r="I426" s="26">
        <f t="shared" si="20"/>
        <v>0</v>
      </c>
      <c r="J426" s="54"/>
      <c r="K426" s="48">
        <f>I426/درآمد!$F$13*100</f>
        <v>0</v>
      </c>
      <c r="L426" s="54"/>
      <c r="M426" s="26">
        <v>0</v>
      </c>
      <c r="N426" s="54"/>
      <c r="O426" s="26">
        <v>0</v>
      </c>
      <c r="P426" s="54"/>
      <c r="Q426" s="26">
        <v>1227840979</v>
      </c>
      <c r="R426" s="54"/>
      <c r="S426" s="26">
        <f t="shared" si="19"/>
        <v>1227840979</v>
      </c>
      <c r="U426" s="23">
        <f>S426/درآمد!$F$13*100</f>
        <v>0.10056909515128666</v>
      </c>
    </row>
    <row r="427" spans="1:21" ht="18.75" x14ac:dyDescent="0.2">
      <c r="A427" s="29" t="s">
        <v>517</v>
      </c>
      <c r="C427" s="26">
        <v>0</v>
      </c>
      <c r="D427" s="54"/>
      <c r="E427" s="26">
        <v>0</v>
      </c>
      <c r="F427" s="54"/>
      <c r="G427" s="26">
        <v>0</v>
      </c>
      <c r="H427" s="54"/>
      <c r="I427" s="26">
        <f t="shared" si="20"/>
        <v>0</v>
      </c>
      <c r="J427" s="54"/>
      <c r="K427" s="48">
        <f>I427/درآمد!$F$13*100</f>
        <v>0</v>
      </c>
      <c r="L427" s="54"/>
      <c r="M427" s="26">
        <v>0</v>
      </c>
      <c r="N427" s="54"/>
      <c r="O427" s="26">
        <v>0</v>
      </c>
      <c r="P427" s="54"/>
      <c r="Q427" s="26">
        <v>9457003869</v>
      </c>
      <c r="R427" s="54"/>
      <c r="S427" s="26">
        <f t="shared" si="19"/>
        <v>9457003869</v>
      </c>
      <c r="U427" s="23">
        <f>S427/درآمد!$F$13*100</f>
        <v>0.7745973120412909</v>
      </c>
    </row>
    <row r="428" spans="1:21" ht="18.75" x14ac:dyDescent="0.2">
      <c r="A428" s="29" t="s">
        <v>518</v>
      </c>
      <c r="C428" s="26">
        <v>0</v>
      </c>
      <c r="D428" s="54"/>
      <c r="E428" s="26">
        <v>0</v>
      </c>
      <c r="F428" s="54"/>
      <c r="G428" s="26">
        <v>0</v>
      </c>
      <c r="H428" s="54"/>
      <c r="I428" s="26">
        <f t="shared" si="20"/>
        <v>0</v>
      </c>
      <c r="J428" s="54"/>
      <c r="K428" s="48">
        <f>I428/درآمد!$F$13*100</f>
        <v>0</v>
      </c>
      <c r="L428" s="54"/>
      <c r="M428" s="26">
        <v>0</v>
      </c>
      <c r="N428" s="54"/>
      <c r="O428" s="26">
        <v>0</v>
      </c>
      <c r="P428" s="54"/>
      <c r="Q428" s="26">
        <v>1941392792</v>
      </c>
      <c r="R428" s="54"/>
      <c r="S428" s="26">
        <f t="shared" si="19"/>
        <v>1941392792</v>
      </c>
      <c r="U428" s="23">
        <f>S428/درآمد!$F$13*100</f>
        <v>0.159014171838184</v>
      </c>
    </row>
    <row r="429" spans="1:21" ht="18.75" x14ac:dyDescent="0.2">
      <c r="A429" s="29" t="s">
        <v>519</v>
      </c>
      <c r="C429" s="26">
        <v>0</v>
      </c>
      <c r="D429" s="54"/>
      <c r="E429" s="26">
        <v>0</v>
      </c>
      <c r="F429" s="54"/>
      <c r="G429" s="26">
        <v>0</v>
      </c>
      <c r="H429" s="54"/>
      <c r="I429" s="26">
        <f t="shared" si="20"/>
        <v>0</v>
      </c>
      <c r="J429" s="54"/>
      <c r="K429" s="48">
        <f>I429/درآمد!$F$13*100</f>
        <v>0</v>
      </c>
      <c r="L429" s="54"/>
      <c r="M429" s="26">
        <v>0</v>
      </c>
      <c r="N429" s="54"/>
      <c r="O429" s="26">
        <v>0</v>
      </c>
      <c r="P429" s="54"/>
      <c r="Q429" s="26">
        <v>1851184080</v>
      </c>
      <c r="R429" s="54"/>
      <c r="S429" s="26">
        <f t="shared" si="19"/>
        <v>1851184080</v>
      </c>
      <c r="U429" s="23">
        <f>S429/درآمد!$F$13*100</f>
        <v>0.15162542305412585</v>
      </c>
    </row>
    <row r="430" spans="1:21" ht="18.75" x14ac:dyDescent="0.2">
      <c r="A430" s="29" t="s">
        <v>520</v>
      </c>
      <c r="C430" s="26">
        <v>0</v>
      </c>
      <c r="D430" s="54"/>
      <c r="E430" s="26">
        <v>0</v>
      </c>
      <c r="F430" s="54"/>
      <c r="G430" s="26">
        <v>0</v>
      </c>
      <c r="H430" s="54"/>
      <c r="I430" s="26">
        <f t="shared" si="20"/>
        <v>0</v>
      </c>
      <c r="J430" s="54"/>
      <c r="K430" s="48">
        <f>I430/درآمد!$F$13*100</f>
        <v>0</v>
      </c>
      <c r="L430" s="54"/>
      <c r="M430" s="26">
        <v>0</v>
      </c>
      <c r="N430" s="54"/>
      <c r="O430" s="26">
        <v>0</v>
      </c>
      <c r="P430" s="54"/>
      <c r="Q430" s="26">
        <v>59478472</v>
      </c>
      <c r="R430" s="54"/>
      <c r="S430" s="26">
        <f t="shared" si="19"/>
        <v>59478472</v>
      </c>
      <c r="U430" s="23">
        <f>S430/درآمد!$F$13*100</f>
        <v>4.871718905238737E-3</v>
      </c>
    </row>
    <row r="431" spans="1:21" ht="18.75" x14ac:dyDescent="0.2">
      <c r="A431" s="29" t="s">
        <v>521</v>
      </c>
      <c r="C431" s="26">
        <v>0</v>
      </c>
      <c r="D431" s="54"/>
      <c r="E431" s="26">
        <v>0</v>
      </c>
      <c r="F431" s="54"/>
      <c r="G431" s="26">
        <v>0</v>
      </c>
      <c r="H431" s="54"/>
      <c r="I431" s="26">
        <f t="shared" si="20"/>
        <v>0</v>
      </c>
      <c r="J431" s="54"/>
      <c r="K431" s="48">
        <f>I431/درآمد!$F$13*100</f>
        <v>0</v>
      </c>
      <c r="L431" s="54"/>
      <c r="M431" s="26">
        <v>0</v>
      </c>
      <c r="N431" s="54"/>
      <c r="O431" s="26">
        <v>0</v>
      </c>
      <c r="P431" s="54"/>
      <c r="Q431" s="26">
        <v>20000000</v>
      </c>
      <c r="R431" s="54"/>
      <c r="S431" s="26">
        <f t="shared" si="19"/>
        <v>20000000</v>
      </c>
      <c r="U431" s="23">
        <f>S431/درآمد!$F$13*100</f>
        <v>1.6381452789300764E-3</v>
      </c>
    </row>
    <row r="432" spans="1:21" ht="18.75" x14ac:dyDescent="0.2">
      <c r="A432" s="29" t="s">
        <v>522</v>
      </c>
      <c r="C432" s="26">
        <v>0</v>
      </c>
      <c r="D432" s="54"/>
      <c r="E432" s="26">
        <v>0</v>
      </c>
      <c r="F432" s="54"/>
      <c r="G432" s="26">
        <v>0</v>
      </c>
      <c r="H432" s="54"/>
      <c r="I432" s="26">
        <f t="shared" si="20"/>
        <v>0</v>
      </c>
      <c r="J432" s="54"/>
      <c r="K432" s="48">
        <f>I432/درآمد!$F$13*100</f>
        <v>0</v>
      </c>
      <c r="L432" s="54"/>
      <c r="M432" s="26">
        <v>0</v>
      </c>
      <c r="N432" s="54"/>
      <c r="O432" s="26">
        <v>0</v>
      </c>
      <c r="P432" s="54"/>
      <c r="Q432" s="26">
        <v>10700770</v>
      </c>
      <c r="R432" s="54"/>
      <c r="S432" s="26">
        <f t="shared" si="19"/>
        <v>10700770</v>
      </c>
      <c r="U432" s="23">
        <f>S432/درآمد!$F$13*100</f>
        <v>8.7647079282082978E-4</v>
      </c>
    </row>
    <row r="433" spans="1:21" ht="18.75" x14ac:dyDescent="0.2">
      <c r="A433" s="29" t="s">
        <v>523</v>
      </c>
      <c r="C433" s="26">
        <v>0</v>
      </c>
      <c r="D433" s="54"/>
      <c r="E433" s="26">
        <v>0</v>
      </c>
      <c r="F433" s="54"/>
      <c r="G433" s="26">
        <v>0</v>
      </c>
      <c r="H433" s="54"/>
      <c r="I433" s="26">
        <f t="shared" si="20"/>
        <v>0</v>
      </c>
      <c r="J433" s="54"/>
      <c r="K433" s="48">
        <f>I433/درآمد!$F$13*100</f>
        <v>0</v>
      </c>
      <c r="L433" s="54"/>
      <c r="M433" s="26">
        <v>0</v>
      </c>
      <c r="N433" s="54"/>
      <c r="O433" s="26">
        <v>0</v>
      </c>
      <c r="P433" s="54"/>
      <c r="Q433" s="26">
        <v>13940485</v>
      </c>
      <c r="R433" s="54"/>
      <c r="S433" s="26">
        <f t="shared" si="19"/>
        <v>13940485</v>
      </c>
      <c r="U433" s="23">
        <f>S433/درآمد!$F$13*100</f>
        <v>1.1418269844372772E-3</v>
      </c>
    </row>
    <row r="434" spans="1:21" ht="18.75" x14ac:dyDescent="0.2">
      <c r="A434" s="29" t="s">
        <v>524</v>
      </c>
      <c r="C434" s="26">
        <v>0</v>
      </c>
      <c r="D434" s="54"/>
      <c r="E434" s="26">
        <v>0</v>
      </c>
      <c r="F434" s="54"/>
      <c r="G434" s="26">
        <v>0</v>
      </c>
      <c r="H434" s="54"/>
      <c r="I434" s="26">
        <f t="shared" si="20"/>
        <v>0</v>
      </c>
      <c r="J434" s="54"/>
      <c r="K434" s="48">
        <f>I434/درآمد!$F$13*100</f>
        <v>0</v>
      </c>
      <c r="L434" s="54"/>
      <c r="M434" s="26">
        <v>0</v>
      </c>
      <c r="N434" s="54"/>
      <c r="O434" s="26">
        <v>0</v>
      </c>
      <c r="P434" s="54"/>
      <c r="Q434" s="26">
        <v>70825</v>
      </c>
      <c r="R434" s="54"/>
      <c r="S434" s="26">
        <f t="shared" si="19"/>
        <v>70825</v>
      </c>
      <c r="U434" s="23">
        <f>S434/درآمد!$F$13*100</f>
        <v>5.8010819690111329E-6</v>
      </c>
    </row>
    <row r="435" spans="1:21" ht="18.75" x14ac:dyDescent="0.2">
      <c r="A435" s="29" t="s">
        <v>525</v>
      </c>
      <c r="C435" s="26">
        <v>0</v>
      </c>
      <c r="D435" s="54"/>
      <c r="E435" s="26">
        <v>0</v>
      </c>
      <c r="F435" s="54"/>
      <c r="G435" s="26">
        <v>0</v>
      </c>
      <c r="H435" s="54"/>
      <c r="I435" s="26">
        <f t="shared" si="20"/>
        <v>0</v>
      </c>
      <c r="J435" s="54"/>
      <c r="K435" s="48">
        <f>I435/درآمد!$F$13*100</f>
        <v>0</v>
      </c>
      <c r="L435" s="54"/>
      <c r="M435" s="26">
        <v>0</v>
      </c>
      <c r="N435" s="54"/>
      <c r="O435" s="26">
        <v>0</v>
      </c>
      <c r="P435" s="54"/>
      <c r="Q435" s="26">
        <v>862426826</v>
      </c>
      <c r="R435" s="54"/>
      <c r="S435" s="26">
        <f t="shared" si="19"/>
        <v>862426826</v>
      </c>
      <c r="U435" s="23">
        <f>S435/درآمد!$F$13*100</f>
        <v>7.0639021671727517E-2</v>
      </c>
    </row>
    <row r="436" spans="1:21" ht="18.75" x14ac:dyDescent="0.2">
      <c r="A436" s="29" t="s">
        <v>526</v>
      </c>
      <c r="C436" s="26">
        <v>0</v>
      </c>
      <c r="D436" s="54"/>
      <c r="E436" s="26">
        <v>0</v>
      </c>
      <c r="F436" s="54"/>
      <c r="G436" s="26">
        <v>0</v>
      </c>
      <c r="H436" s="54"/>
      <c r="I436" s="26">
        <f t="shared" si="20"/>
        <v>0</v>
      </c>
      <c r="J436" s="54"/>
      <c r="K436" s="48">
        <f>I436/درآمد!$F$13*100</f>
        <v>0</v>
      </c>
      <c r="L436" s="54"/>
      <c r="M436" s="26">
        <v>0</v>
      </c>
      <c r="N436" s="54"/>
      <c r="O436" s="26">
        <v>0</v>
      </c>
      <c r="P436" s="54"/>
      <c r="Q436" s="26">
        <v>64655486</v>
      </c>
      <c r="R436" s="54"/>
      <c r="S436" s="26">
        <f t="shared" si="19"/>
        <v>64655486</v>
      </c>
      <c r="U436" s="23">
        <f>S436/درآمد!$F$13*100</f>
        <v>5.2957539573914823E-3</v>
      </c>
    </row>
    <row r="437" spans="1:21" ht="18.75" x14ac:dyDescent="0.2">
      <c r="A437" s="29" t="s">
        <v>527</v>
      </c>
      <c r="C437" s="26">
        <v>0</v>
      </c>
      <c r="D437" s="54"/>
      <c r="E437" s="26">
        <v>0</v>
      </c>
      <c r="F437" s="54"/>
      <c r="G437" s="26">
        <v>0</v>
      </c>
      <c r="H437" s="54"/>
      <c r="I437" s="26">
        <f t="shared" si="20"/>
        <v>0</v>
      </c>
      <c r="J437" s="54"/>
      <c r="K437" s="48">
        <f>I437/درآمد!$F$13*100</f>
        <v>0</v>
      </c>
      <c r="L437" s="54"/>
      <c r="M437" s="26">
        <v>0</v>
      </c>
      <c r="N437" s="54"/>
      <c r="O437" s="26">
        <v>0</v>
      </c>
      <c r="P437" s="54"/>
      <c r="Q437" s="26">
        <v>961911776</v>
      </c>
      <c r="R437" s="54"/>
      <c r="S437" s="26">
        <f t="shared" si="19"/>
        <v>961911776</v>
      </c>
      <c r="U437" s="23">
        <f>S437/درآمد!$F$13*100</f>
        <v>7.8787561730082264E-2</v>
      </c>
    </row>
    <row r="438" spans="1:21" ht="18.75" x14ac:dyDescent="0.2">
      <c r="A438" s="29" t="s">
        <v>528</v>
      </c>
      <c r="C438" s="26">
        <v>0</v>
      </c>
      <c r="D438" s="54"/>
      <c r="E438" s="26">
        <v>0</v>
      </c>
      <c r="F438" s="54"/>
      <c r="G438" s="26">
        <v>0</v>
      </c>
      <c r="H438" s="54"/>
      <c r="I438" s="26">
        <f t="shared" si="20"/>
        <v>0</v>
      </c>
      <c r="J438" s="54"/>
      <c r="K438" s="48">
        <f>I438/درآمد!$F$13*100</f>
        <v>0</v>
      </c>
      <c r="L438" s="54"/>
      <c r="M438" s="26">
        <v>0</v>
      </c>
      <c r="N438" s="54"/>
      <c r="O438" s="26">
        <v>0</v>
      </c>
      <c r="P438" s="54"/>
      <c r="Q438" s="26">
        <v>21420000</v>
      </c>
      <c r="R438" s="54"/>
      <c r="S438" s="26">
        <f t="shared" si="19"/>
        <v>21420000</v>
      </c>
      <c r="U438" s="23">
        <f>S438/درآمد!$F$13*100</f>
        <v>1.7544535937341118E-3</v>
      </c>
    </row>
    <row r="439" spans="1:21" ht="18.75" x14ac:dyDescent="0.2">
      <c r="A439" s="29" t="s">
        <v>529</v>
      </c>
      <c r="C439" s="26">
        <v>0</v>
      </c>
      <c r="D439" s="54"/>
      <c r="E439" s="26">
        <v>0</v>
      </c>
      <c r="F439" s="54"/>
      <c r="G439" s="26">
        <v>0</v>
      </c>
      <c r="H439" s="54"/>
      <c r="I439" s="26">
        <f t="shared" si="20"/>
        <v>0</v>
      </c>
      <c r="J439" s="54"/>
      <c r="K439" s="48">
        <f>I439/درآمد!$F$13*100</f>
        <v>0</v>
      </c>
      <c r="L439" s="54"/>
      <c r="M439" s="26">
        <v>0</v>
      </c>
      <c r="N439" s="54"/>
      <c r="O439" s="26">
        <v>0</v>
      </c>
      <c r="P439" s="54"/>
      <c r="Q439" s="26">
        <v>309810148</v>
      </c>
      <c r="R439" s="54"/>
      <c r="S439" s="26">
        <f t="shared" si="19"/>
        <v>309810148</v>
      </c>
      <c r="U439" s="23">
        <f>S439/درآمد!$F$13*100</f>
        <v>2.5375701565541409E-2</v>
      </c>
    </row>
    <row r="440" spans="1:21" ht="18.75" x14ac:dyDescent="0.2">
      <c r="A440" s="29" t="s">
        <v>530</v>
      </c>
      <c r="C440" s="26">
        <v>0</v>
      </c>
      <c r="D440" s="54"/>
      <c r="E440" s="26">
        <v>0</v>
      </c>
      <c r="F440" s="54"/>
      <c r="G440" s="26">
        <v>0</v>
      </c>
      <c r="H440" s="54"/>
      <c r="I440" s="26">
        <f t="shared" si="20"/>
        <v>0</v>
      </c>
      <c r="J440" s="54"/>
      <c r="K440" s="48">
        <f>I440/درآمد!$F$13*100</f>
        <v>0</v>
      </c>
      <c r="L440" s="54"/>
      <c r="M440" s="26">
        <v>0</v>
      </c>
      <c r="N440" s="54"/>
      <c r="O440" s="26">
        <v>0</v>
      </c>
      <c r="P440" s="54"/>
      <c r="Q440" s="26">
        <v>-11200013</v>
      </c>
      <c r="R440" s="54"/>
      <c r="S440" s="26">
        <f t="shared" si="19"/>
        <v>-11200013</v>
      </c>
      <c r="U440" s="23">
        <f>S440/درآمد!$F$13*100</f>
        <v>-9.1736242099527403E-4</v>
      </c>
    </row>
    <row r="441" spans="1:21" ht="18.75" x14ac:dyDescent="0.2">
      <c r="A441" s="29" t="s">
        <v>531</v>
      </c>
      <c r="C441" s="26">
        <v>0</v>
      </c>
      <c r="D441" s="54"/>
      <c r="E441" s="26">
        <v>0</v>
      </c>
      <c r="F441" s="54"/>
      <c r="G441" s="26">
        <v>0</v>
      </c>
      <c r="H441" s="54"/>
      <c r="I441" s="26">
        <f t="shared" si="20"/>
        <v>0</v>
      </c>
      <c r="J441" s="54"/>
      <c r="K441" s="48">
        <f>I441/درآمد!$F$13*100</f>
        <v>0</v>
      </c>
      <c r="L441" s="54"/>
      <c r="M441" s="26">
        <v>0</v>
      </c>
      <c r="N441" s="54"/>
      <c r="O441" s="26">
        <v>0</v>
      </c>
      <c r="P441" s="54"/>
      <c r="Q441" s="26">
        <v>-18815035</v>
      </c>
      <c r="R441" s="54"/>
      <c r="S441" s="26">
        <f t="shared" si="19"/>
        <v>-18815035</v>
      </c>
      <c r="U441" s="23">
        <f>S441/درآمد!$F$13*100</f>
        <v>-1.5410880379077077E-3</v>
      </c>
    </row>
    <row r="442" spans="1:21" ht="18.75" x14ac:dyDescent="0.2">
      <c r="A442" s="29" t="s">
        <v>532</v>
      </c>
      <c r="C442" s="26">
        <v>0</v>
      </c>
      <c r="D442" s="54"/>
      <c r="E442" s="26">
        <v>0</v>
      </c>
      <c r="F442" s="54"/>
      <c r="G442" s="26">
        <v>0</v>
      </c>
      <c r="H442" s="54"/>
      <c r="I442" s="26">
        <f t="shared" si="20"/>
        <v>0</v>
      </c>
      <c r="J442" s="54"/>
      <c r="K442" s="48">
        <f>I442/درآمد!$F$13*100</f>
        <v>0</v>
      </c>
      <c r="L442" s="54"/>
      <c r="M442" s="26">
        <v>0</v>
      </c>
      <c r="N442" s="54"/>
      <c r="O442" s="26">
        <v>0</v>
      </c>
      <c r="P442" s="54"/>
      <c r="Q442" s="26">
        <v>-23555941</v>
      </c>
      <c r="R442" s="54"/>
      <c r="S442" s="26">
        <f t="shared" si="19"/>
        <v>-23555941</v>
      </c>
      <c r="U442" s="23">
        <f>S442/درآمد!$F$13*100</f>
        <v>-1.9294026769952712E-3</v>
      </c>
    </row>
    <row r="443" spans="1:21" ht="18.75" x14ac:dyDescent="0.2">
      <c r="A443" s="29" t="s">
        <v>533</v>
      </c>
      <c r="C443" s="26">
        <v>0</v>
      </c>
      <c r="D443" s="54"/>
      <c r="E443" s="26">
        <v>0</v>
      </c>
      <c r="F443" s="54"/>
      <c r="G443" s="26">
        <v>0</v>
      </c>
      <c r="H443" s="54"/>
      <c r="I443" s="26">
        <f t="shared" si="20"/>
        <v>0</v>
      </c>
      <c r="J443" s="54"/>
      <c r="K443" s="48">
        <f>I443/درآمد!$F$13*100</f>
        <v>0</v>
      </c>
      <c r="L443" s="54"/>
      <c r="M443" s="26">
        <v>0</v>
      </c>
      <c r="N443" s="54"/>
      <c r="O443" s="26">
        <v>0</v>
      </c>
      <c r="P443" s="54"/>
      <c r="Q443" s="26">
        <v>-5784047</v>
      </c>
      <c r="R443" s="54"/>
      <c r="S443" s="26">
        <f t="shared" si="19"/>
        <v>-5784047</v>
      </c>
      <c r="U443" s="23">
        <f>S443/درآمد!$F$13*100</f>
        <v>-4.7375546430798352E-4</v>
      </c>
    </row>
    <row r="444" spans="1:21" ht="18.75" x14ac:dyDescent="0.2">
      <c r="A444" s="29" t="s">
        <v>534</v>
      </c>
      <c r="C444" s="26">
        <v>0</v>
      </c>
      <c r="D444" s="54"/>
      <c r="E444" s="26">
        <v>0</v>
      </c>
      <c r="F444" s="54"/>
      <c r="G444" s="26">
        <v>0</v>
      </c>
      <c r="H444" s="54"/>
      <c r="I444" s="26">
        <f t="shared" si="20"/>
        <v>0</v>
      </c>
      <c r="J444" s="54"/>
      <c r="K444" s="48">
        <f>I444/درآمد!$F$13*100</f>
        <v>0</v>
      </c>
      <c r="L444" s="54"/>
      <c r="M444" s="26">
        <v>0</v>
      </c>
      <c r="N444" s="54"/>
      <c r="O444" s="26">
        <v>0</v>
      </c>
      <c r="P444" s="54"/>
      <c r="Q444" s="26">
        <v>64773571</v>
      </c>
      <c r="R444" s="54"/>
      <c r="S444" s="26">
        <f t="shared" si="19"/>
        <v>64773571</v>
      </c>
      <c r="U444" s="23">
        <f>S444/درآمد!$F$13*100</f>
        <v>5.3054259766546052E-3</v>
      </c>
    </row>
    <row r="445" spans="1:21" ht="18.75" x14ac:dyDescent="0.2">
      <c r="A445" s="29" t="s">
        <v>535</v>
      </c>
      <c r="C445" s="26">
        <v>0</v>
      </c>
      <c r="D445" s="54"/>
      <c r="E445" s="26">
        <v>0</v>
      </c>
      <c r="F445" s="54"/>
      <c r="G445" s="26">
        <v>0</v>
      </c>
      <c r="H445" s="54"/>
      <c r="I445" s="26">
        <f t="shared" si="20"/>
        <v>0</v>
      </c>
      <c r="J445" s="54"/>
      <c r="K445" s="48">
        <f>I445/درآمد!$F$13*100</f>
        <v>0</v>
      </c>
      <c r="L445" s="54"/>
      <c r="M445" s="26">
        <v>0</v>
      </c>
      <c r="N445" s="54"/>
      <c r="O445" s="26">
        <v>0</v>
      </c>
      <c r="P445" s="54"/>
      <c r="Q445" s="26">
        <v>-7514179</v>
      </c>
      <c r="R445" s="54"/>
      <c r="S445" s="26">
        <f t="shared" si="19"/>
        <v>-7514179</v>
      </c>
      <c r="U445" s="23">
        <f>S445/درآمد!$F$13*100</f>
        <v>-6.1546584269427617E-4</v>
      </c>
    </row>
    <row r="446" spans="1:21" ht="18.75" x14ac:dyDescent="0.2">
      <c r="A446" s="29" t="s">
        <v>536</v>
      </c>
      <c r="C446" s="26">
        <v>0</v>
      </c>
      <c r="D446" s="54"/>
      <c r="E446" s="26">
        <v>0</v>
      </c>
      <c r="F446" s="54"/>
      <c r="G446" s="26">
        <v>0</v>
      </c>
      <c r="H446" s="54"/>
      <c r="I446" s="26">
        <f t="shared" si="20"/>
        <v>0</v>
      </c>
      <c r="J446" s="54"/>
      <c r="K446" s="48">
        <f>I446/درآمد!$F$13*100</f>
        <v>0</v>
      </c>
      <c r="L446" s="54"/>
      <c r="M446" s="26">
        <v>0</v>
      </c>
      <c r="N446" s="54"/>
      <c r="O446" s="26">
        <v>0</v>
      </c>
      <c r="P446" s="54"/>
      <c r="Q446" s="26">
        <v>4754305525</v>
      </c>
      <c r="R446" s="54"/>
      <c r="S446" s="26">
        <f t="shared" si="19"/>
        <v>4754305525</v>
      </c>
      <c r="U446" s="23">
        <f>S446/درآمد!$F$13*100</f>
        <v>0.38941215751849645</v>
      </c>
    </row>
    <row r="447" spans="1:21" ht="18.75" x14ac:dyDescent="0.2">
      <c r="A447" s="29" t="s">
        <v>537</v>
      </c>
      <c r="C447" s="26">
        <v>0</v>
      </c>
      <c r="D447" s="54"/>
      <c r="E447" s="26">
        <v>0</v>
      </c>
      <c r="F447" s="54"/>
      <c r="G447" s="26">
        <v>0</v>
      </c>
      <c r="H447" s="54"/>
      <c r="I447" s="26">
        <f t="shared" si="20"/>
        <v>0</v>
      </c>
      <c r="J447" s="54"/>
      <c r="K447" s="48">
        <f>I447/درآمد!$F$13*100</f>
        <v>0</v>
      </c>
      <c r="L447" s="54"/>
      <c r="M447" s="26">
        <v>0</v>
      </c>
      <c r="N447" s="54"/>
      <c r="O447" s="26">
        <v>0</v>
      </c>
      <c r="P447" s="54"/>
      <c r="Q447" s="26">
        <v>4455456226</v>
      </c>
      <c r="R447" s="54"/>
      <c r="S447" s="26">
        <f t="shared" si="19"/>
        <v>4455456226</v>
      </c>
      <c r="U447" s="23">
        <f>S447/درآمد!$F$13*100</f>
        <v>0.36493422910507578</v>
      </c>
    </row>
    <row r="448" spans="1:21" ht="18.75" x14ac:dyDescent="0.2">
      <c r="A448" s="29" t="s">
        <v>538</v>
      </c>
      <c r="C448" s="26">
        <v>0</v>
      </c>
      <c r="D448" s="54"/>
      <c r="E448" s="26">
        <v>0</v>
      </c>
      <c r="F448" s="54"/>
      <c r="G448" s="26">
        <v>0</v>
      </c>
      <c r="H448" s="54"/>
      <c r="I448" s="26">
        <f t="shared" si="20"/>
        <v>0</v>
      </c>
      <c r="J448" s="54"/>
      <c r="K448" s="48">
        <f>I448/درآمد!$F$13*100</f>
        <v>0</v>
      </c>
      <c r="L448" s="54"/>
      <c r="M448" s="26">
        <v>0</v>
      </c>
      <c r="N448" s="54"/>
      <c r="O448" s="26">
        <v>0</v>
      </c>
      <c r="P448" s="54"/>
      <c r="Q448" s="26">
        <v>398692065</v>
      </c>
      <c r="R448" s="54"/>
      <c r="S448" s="26">
        <f t="shared" si="19"/>
        <v>398692065</v>
      </c>
      <c r="U448" s="23">
        <f>S448/درآمد!$F$13*100</f>
        <v>3.2655776201331657E-2</v>
      </c>
    </row>
    <row r="449" spans="1:21" ht="18.75" x14ac:dyDescent="0.2">
      <c r="A449" s="29" t="s">
        <v>539</v>
      </c>
      <c r="C449" s="26">
        <v>0</v>
      </c>
      <c r="D449" s="54"/>
      <c r="E449" s="26">
        <v>0</v>
      </c>
      <c r="F449" s="54"/>
      <c r="G449" s="26">
        <v>0</v>
      </c>
      <c r="H449" s="54"/>
      <c r="I449" s="26">
        <f t="shared" si="20"/>
        <v>0</v>
      </c>
      <c r="J449" s="54"/>
      <c r="K449" s="48">
        <f>I449/درآمد!$F$13*100</f>
        <v>0</v>
      </c>
      <c r="L449" s="54"/>
      <c r="M449" s="26">
        <v>0</v>
      </c>
      <c r="N449" s="54"/>
      <c r="O449" s="26">
        <v>0</v>
      </c>
      <c r="P449" s="54"/>
      <c r="Q449" s="26">
        <v>840019999</v>
      </c>
      <c r="R449" s="54"/>
      <c r="S449" s="26">
        <f t="shared" si="19"/>
        <v>840019999</v>
      </c>
      <c r="U449" s="23">
        <f>S449/درآمد!$F$13*100</f>
        <v>6.8803739778434875E-2</v>
      </c>
    </row>
    <row r="450" spans="1:21" ht="18.75" x14ac:dyDescent="0.2">
      <c r="A450" s="29" t="s">
        <v>540</v>
      </c>
      <c r="C450" s="26">
        <v>0</v>
      </c>
      <c r="D450" s="54"/>
      <c r="E450" s="26">
        <f>VLOOKUP(A450,'درآمد ناشی از تغییر قیمت اوراق'!A:Q,9,0)</f>
        <v>702913</v>
      </c>
      <c r="F450" s="54"/>
      <c r="G450" s="26">
        <v>0</v>
      </c>
      <c r="H450" s="54"/>
      <c r="I450" s="26">
        <f t="shared" si="20"/>
        <v>702913</v>
      </c>
      <c r="J450" s="54"/>
      <c r="K450" s="48">
        <f>I450/درآمد!$F$13*100</f>
        <v>5.7573680622428845E-5</v>
      </c>
      <c r="L450" s="54"/>
      <c r="M450" s="26">
        <v>0</v>
      </c>
      <c r="N450" s="54"/>
      <c r="O450" s="26">
        <v>702913</v>
      </c>
      <c r="P450" s="54"/>
      <c r="Q450" s="26">
        <v>-1149505628</v>
      </c>
      <c r="R450" s="54"/>
      <c r="S450" s="26">
        <f t="shared" si="19"/>
        <v>-1148802715</v>
      </c>
      <c r="U450" s="23">
        <f>S450/درآمد!$F$13*100</f>
        <v>-9.4095287199965211E-2</v>
      </c>
    </row>
    <row r="451" spans="1:21" ht="18.75" x14ac:dyDescent="0.2">
      <c r="A451" s="29" t="s">
        <v>541</v>
      </c>
      <c r="C451" s="26">
        <v>0</v>
      </c>
      <c r="D451" s="54"/>
      <c r="E451" s="26">
        <v>0</v>
      </c>
      <c r="F451" s="54"/>
      <c r="G451" s="26">
        <v>0</v>
      </c>
      <c r="H451" s="54"/>
      <c r="I451" s="26">
        <f t="shared" si="20"/>
        <v>0</v>
      </c>
      <c r="J451" s="54"/>
      <c r="K451" s="48">
        <f>I451/درآمد!$F$13*100</f>
        <v>0</v>
      </c>
      <c r="L451" s="54"/>
      <c r="M451" s="26">
        <v>0</v>
      </c>
      <c r="N451" s="54"/>
      <c r="O451" s="26">
        <v>0</v>
      </c>
      <c r="P451" s="54"/>
      <c r="Q451" s="26">
        <v>-10959068614</v>
      </c>
      <c r="R451" s="54"/>
      <c r="S451" s="26">
        <f t="shared" si="19"/>
        <v>-10959068614</v>
      </c>
      <c r="U451" s="23">
        <f>S451/درآمد!$F$13*100</f>
        <v>-0.8976273255747439</v>
      </c>
    </row>
    <row r="452" spans="1:21" ht="18.75" x14ac:dyDescent="0.2">
      <c r="A452" s="29" t="s">
        <v>542</v>
      </c>
      <c r="C452" s="26">
        <v>0</v>
      </c>
      <c r="D452" s="54"/>
      <c r="E452" s="26">
        <v>0</v>
      </c>
      <c r="F452" s="54"/>
      <c r="G452" s="26">
        <v>0</v>
      </c>
      <c r="H452" s="54"/>
      <c r="I452" s="26">
        <f t="shared" si="20"/>
        <v>0</v>
      </c>
      <c r="J452" s="54"/>
      <c r="K452" s="48">
        <f>I452/درآمد!$F$13*100</f>
        <v>0</v>
      </c>
      <c r="L452" s="54"/>
      <c r="M452" s="26">
        <v>0</v>
      </c>
      <c r="N452" s="54"/>
      <c r="O452" s="26">
        <v>0</v>
      </c>
      <c r="P452" s="54"/>
      <c r="Q452" s="26">
        <v>1329754370</v>
      </c>
      <c r="R452" s="54"/>
      <c r="S452" s="26">
        <f t="shared" si="19"/>
        <v>1329754370</v>
      </c>
      <c r="U452" s="23">
        <f>S452/درآمد!$F$13*100</f>
        <v>0.10891654216760691</v>
      </c>
    </row>
    <row r="453" spans="1:21" ht="18.75" x14ac:dyDescent="0.2">
      <c r="A453" s="29" t="s">
        <v>543</v>
      </c>
      <c r="C453" s="26">
        <v>0</v>
      </c>
      <c r="D453" s="54"/>
      <c r="E453" s="26">
        <v>0</v>
      </c>
      <c r="F453" s="54"/>
      <c r="G453" s="26">
        <v>0</v>
      </c>
      <c r="H453" s="54"/>
      <c r="I453" s="26">
        <f t="shared" si="20"/>
        <v>0</v>
      </c>
      <c r="J453" s="54"/>
      <c r="K453" s="48">
        <f>I453/درآمد!$F$13*100</f>
        <v>0</v>
      </c>
      <c r="L453" s="54"/>
      <c r="M453" s="26">
        <v>0</v>
      </c>
      <c r="N453" s="54"/>
      <c r="O453" s="26">
        <v>0</v>
      </c>
      <c r="P453" s="54"/>
      <c r="Q453" s="26">
        <v>-4458759314</v>
      </c>
      <c r="R453" s="54"/>
      <c r="S453" s="26">
        <f t="shared" si="19"/>
        <v>-4458759314</v>
      </c>
      <c r="U453" s="23">
        <f>S453/درآمد!$F$13*100</f>
        <v>-0.36520477600573031</v>
      </c>
    </row>
    <row r="454" spans="1:21" ht="19.5" thickBot="1" x14ac:dyDescent="0.25">
      <c r="A454" s="29" t="s">
        <v>734</v>
      </c>
      <c r="C454" s="49">
        <f>SUM(C411:C453)</f>
        <v>4000000</v>
      </c>
      <c r="D454" s="54"/>
      <c r="E454" s="49">
        <f>SUM(E411:E453)</f>
        <v>625879198009</v>
      </c>
      <c r="F454" s="54"/>
      <c r="G454" s="49">
        <f>SUM(G411:G453)</f>
        <v>155101182405</v>
      </c>
      <c r="H454" s="54"/>
      <c r="I454" s="49">
        <f>SUM(I411:I453)</f>
        <v>780984380414</v>
      </c>
      <c r="J454" s="54"/>
      <c r="K454" s="81">
        <f>SUM(K411:K453)</f>
        <v>63.96829378466623</v>
      </c>
      <c r="L454" s="54"/>
      <c r="M454" s="49">
        <f>SUM(M411:M453)</f>
        <v>157994443550</v>
      </c>
      <c r="N454" s="54"/>
      <c r="O454" s="49">
        <f>SUM(O411:O453)</f>
        <v>476418921795</v>
      </c>
      <c r="P454" s="54"/>
      <c r="Q454" s="49">
        <f>SUM(Q411:Q453)</f>
        <v>214091641988</v>
      </c>
      <c r="R454" s="54"/>
      <c r="S454" s="49">
        <f>SUM(S411:S453)</f>
        <v>848505007333</v>
      </c>
      <c r="T454" s="16"/>
      <c r="U454" s="41">
        <f>SUM(U411:U453)</f>
        <v>69.498723595554267</v>
      </c>
    </row>
    <row r="455" spans="1:21" ht="26.25" thickTop="1" x14ac:dyDescent="0.2">
      <c r="A455" s="95" t="s">
        <v>0</v>
      </c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</row>
    <row r="456" spans="1:21" ht="25.5" x14ac:dyDescent="0.2">
      <c r="A456" s="95" t="s">
        <v>289</v>
      </c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</row>
    <row r="457" spans="1:21" ht="25.5" x14ac:dyDescent="0.2">
      <c r="A457" s="95" t="s">
        <v>2</v>
      </c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</row>
    <row r="459" spans="1:21" ht="24" x14ac:dyDescent="0.2">
      <c r="A459" s="96" t="s">
        <v>406</v>
      </c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</row>
    <row r="460" spans="1:21" ht="21" x14ac:dyDescent="0.2">
      <c r="C460" s="116" t="s">
        <v>306</v>
      </c>
      <c r="D460" s="116"/>
      <c r="E460" s="116"/>
      <c r="F460" s="116"/>
      <c r="G460" s="116"/>
      <c r="H460" s="116"/>
      <c r="I460" s="116"/>
      <c r="J460" s="116"/>
      <c r="K460" s="116"/>
      <c r="M460" s="116" t="s">
        <v>307</v>
      </c>
      <c r="N460" s="116"/>
      <c r="O460" s="116"/>
      <c r="P460" s="116"/>
      <c r="Q460" s="116"/>
      <c r="R460" s="116"/>
      <c r="S460" s="116"/>
      <c r="T460" s="116"/>
      <c r="U460" s="116"/>
    </row>
    <row r="461" spans="1:21" ht="21" x14ac:dyDescent="0.2">
      <c r="C461" s="45"/>
      <c r="D461" s="45"/>
      <c r="E461" s="45"/>
      <c r="F461" s="45"/>
      <c r="G461" s="45"/>
      <c r="H461" s="3"/>
      <c r="I461" s="70" t="s">
        <v>74</v>
      </c>
      <c r="J461" s="70"/>
      <c r="K461" s="70"/>
      <c r="M461" s="45"/>
      <c r="N461" s="45"/>
      <c r="O461" s="45"/>
      <c r="P461" s="45"/>
      <c r="Q461" s="45"/>
      <c r="R461" s="3"/>
      <c r="S461" s="70" t="s">
        <v>74</v>
      </c>
      <c r="T461" s="70"/>
      <c r="U461" s="70"/>
    </row>
    <row r="462" spans="1:21" ht="21" x14ac:dyDescent="0.2">
      <c r="A462" s="12" t="s">
        <v>308</v>
      </c>
      <c r="C462" s="80" t="s">
        <v>309</v>
      </c>
      <c r="E462" s="2" t="s">
        <v>310</v>
      </c>
      <c r="G462" s="2" t="s">
        <v>311</v>
      </c>
      <c r="I462" s="2" t="s">
        <v>279</v>
      </c>
      <c r="J462" s="3"/>
      <c r="K462" s="2" t="s">
        <v>294</v>
      </c>
      <c r="L462" s="33"/>
      <c r="M462" s="2" t="s">
        <v>309</v>
      </c>
      <c r="N462" s="33"/>
      <c r="O462" s="2" t="s">
        <v>310</v>
      </c>
      <c r="P462" s="33"/>
      <c r="Q462" s="2" t="s">
        <v>311</v>
      </c>
      <c r="S462" s="2" t="s">
        <v>279</v>
      </c>
      <c r="T462" s="3"/>
      <c r="U462" s="2" t="s">
        <v>294</v>
      </c>
    </row>
    <row r="463" spans="1:21" ht="18.75" x14ac:dyDescent="0.2">
      <c r="A463" s="29" t="s">
        <v>735</v>
      </c>
      <c r="C463" s="26">
        <f>C454</f>
        <v>4000000</v>
      </c>
      <c r="D463" s="26">
        <f t="shared" ref="D463" si="23">D454</f>
        <v>0</v>
      </c>
      <c r="E463" s="26">
        <f>E454</f>
        <v>625879198009</v>
      </c>
      <c r="F463" s="26">
        <f t="shared" ref="F463:U463" si="24">F454</f>
        <v>0</v>
      </c>
      <c r="G463" s="26">
        <f t="shared" si="24"/>
        <v>155101182405</v>
      </c>
      <c r="H463" s="26">
        <f t="shared" si="24"/>
        <v>0</v>
      </c>
      <c r="I463" s="26">
        <f t="shared" si="24"/>
        <v>780984380414</v>
      </c>
      <c r="J463" s="26">
        <f t="shared" si="24"/>
        <v>0</v>
      </c>
      <c r="K463" s="48">
        <f t="shared" si="24"/>
        <v>63.96829378466623</v>
      </c>
      <c r="L463" s="26">
        <f t="shared" si="24"/>
        <v>0</v>
      </c>
      <c r="M463" s="26">
        <f t="shared" si="24"/>
        <v>157994443550</v>
      </c>
      <c r="N463" s="26">
        <f t="shared" si="24"/>
        <v>0</v>
      </c>
      <c r="O463" s="26">
        <f t="shared" si="24"/>
        <v>476418921795</v>
      </c>
      <c r="P463" s="26">
        <f t="shared" si="24"/>
        <v>0</v>
      </c>
      <c r="Q463" s="26">
        <f>Q454</f>
        <v>214091641988</v>
      </c>
      <c r="R463" s="26">
        <f t="shared" si="24"/>
        <v>0</v>
      </c>
      <c r="S463" s="26">
        <f t="shared" si="24"/>
        <v>848505007333</v>
      </c>
      <c r="T463" s="26">
        <f t="shared" si="24"/>
        <v>0</v>
      </c>
      <c r="U463" s="48">
        <f t="shared" si="24"/>
        <v>69.498723595554267</v>
      </c>
    </row>
    <row r="464" spans="1:21" ht="18.75" x14ac:dyDescent="0.2">
      <c r="A464" s="29" t="s">
        <v>544</v>
      </c>
      <c r="C464" s="26">
        <v>0</v>
      </c>
      <c r="D464" s="54"/>
      <c r="E464" s="26">
        <v>0</v>
      </c>
      <c r="F464" s="54"/>
      <c r="G464" s="26">
        <v>0</v>
      </c>
      <c r="H464" s="54"/>
      <c r="I464" s="26">
        <f t="shared" si="20"/>
        <v>0</v>
      </c>
      <c r="J464" s="54"/>
      <c r="K464" s="48">
        <f>I464/درآمد!$F$13*100</f>
        <v>0</v>
      </c>
      <c r="L464" s="54"/>
      <c r="M464" s="26">
        <v>0</v>
      </c>
      <c r="N464" s="54"/>
      <c r="O464" s="26">
        <v>0</v>
      </c>
      <c r="P464" s="54"/>
      <c r="Q464" s="26">
        <v>49016471</v>
      </c>
      <c r="R464" s="54"/>
      <c r="S464" s="26">
        <f t="shared" si="19"/>
        <v>49016471</v>
      </c>
      <c r="U464" s="23">
        <f>S464/درآمد!$F$13*100</f>
        <v>4.0148050279231497E-3</v>
      </c>
    </row>
    <row r="465" spans="1:21" ht="18.75" x14ac:dyDescent="0.2">
      <c r="A465" s="29" t="s">
        <v>545</v>
      </c>
      <c r="C465" s="26">
        <v>0</v>
      </c>
      <c r="D465" s="54"/>
      <c r="E465" s="26">
        <v>0</v>
      </c>
      <c r="F465" s="54"/>
      <c r="G465" s="26">
        <v>0</v>
      </c>
      <c r="H465" s="54"/>
      <c r="I465" s="26">
        <f t="shared" si="20"/>
        <v>0</v>
      </c>
      <c r="J465" s="54"/>
      <c r="K465" s="48">
        <f>I465/درآمد!$F$13*100</f>
        <v>0</v>
      </c>
      <c r="L465" s="54"/>
      <c r="M465" s="26">
        <v>0</v>
      </c>
      <c r="N465" s="54"/>
      <c r="O465" s="26">
        <v>0</v>
      </c>
      <c r="P465" s="54"/>
      <c r="Q465" s="26">
        <v>602258</v>
      </c>
      <c r="R465" s="54"/>
      <c r="S465" s="26">
        <f t="shared" si="19"/>
        <v>602258</v>
      </c>
      <c r="U465" s="23">
        <f>S465/درآمد!$F$13*100</f>
        <v>4.9329304969893497E-5</v>
      </c>
    </row>
    <row r="466" spans="1:21" ht="18.75" x14ac:dyDescent="0.2">
      <c r="A466" s="29" t="s">
        <v>546</v>
      </c>
      <c r="C466" s="26">
        <v>0</v>
      </c>
      <c r="D466" s="54"/>
      <c r="E466" s="26">
        <v>0</v>
      </c>
      <c r="F466" s="54"/>
      <c r="G466" s="26">
        <v>0</v>
      </c>
      <c r="H466" s="54"/>
      <c r="I466" s="26">
        <f t="shared" si="20"/>
        <v>0</v>
      </c>
      <c r="J466" s="54"/>
      <c r="K466" s="48">
        <f>I466/درآمد!$F$13*100</f>
        <v>0</v>
      </c>
      <c r="L466" s="54"/>
      <c r="M466" s="26">
        <v>0</v>
      </c>
      <c r="N466" s="54"/>
      <c r="O466" s="26">
        <v>0</v>
      </c>
      <c r="P466" s="54"/>
      <c r="Q466" s="26">
        <v>26220785</v>
      </c>
      <c r="R466" s="54"/>
      <c r="S466" s="26">
        <f t="shared" si="19"/>
        <v>26220785</v>
      </c>
      <c r="U466" s="23">
        <f>S466/درآمد!$F$13*100</f>
        <v>2.1476727578795284E-3</v>
      </c>
    </row>
    <row r="467" spans="1:21" ht="18.75" x14ac:dyDescent="0.2">
      <c r="A467" s="29" t="s">
        <v>547</v>
      </c>
      <c r="C467" s="26">
        <v>0</v>
      </c>
      <c r="D467" s="54"/>
      <c r="E467" s="26">
        <v>0</v>
      </c>
      <c r="F467" s="54"/>
      <c r="G467" s="26">
        <v>0</v>
      </c>
      <c r="H467" s="54"/>
      <c r="I467" s="26">
        <f t="shared" si="20"/>
        <v>0</v>
      </c>
      <c r="J467" s="54"/>
      <c r="K467" s="48">
        <f>I467/درآمد!$F$13*100</f>
        <v>0</v>
      </c>
      <c r="L467" s="54"/>
      <c r="M467" s="26">
        <v>0</v>
      </c>
      <c r="N467" s="54"/>
      <c r="O467" s="26">
        <v>0</v>
      </c>
      <c r="P467" s="54"/>
      <c r="Q467" s="26">
        <v>38230855</v>
      </c>
      <c r="R467" s="54"/>
      <c r="S467" s="26">
        <f t="shared" si="19"/>
        <v>38230855</v>
      </c>
      <c r="U467" s="23">
        <f>S467/درآمد!$F$13*100</f>
        <v>3.1313847313855156E-3</v>
      </c>
    </row>
    <row r="468" spans="1:21" ht="18.75" x14ac:dyDescent="0.2">
      <c r="A468" s="29" t="s">
        <v>548</v>
      </c>
      <c r="C468" s="26">
        <v>0</v>
      </c>
      <c r="D468" s="54"/>
      <c r="E468" s="26">
        <v>0</v>
      </c>
      <c r="F468" s="54"/>
      <c r="G468" s="26">
        <v>0</v>
      </c>
      <c r="H468" s="54"/>
      <c r="I468" s="26">
        <f t="shared" si="20"/>
        <v>0</v>
      </c>
      <c r="J468" s="54"/>
      <c r="K468" s="48">
        <f>I468/درآمد!$F$13*100</f>
        <v>0</v>
      </c>
      <c r="L468" s="54"/>
      <c r="M468" s="26">
        <v>0</v>
      </c>
      <c r="N468" s="54"/>
      <c r="O468" s="26">
        <v>0</v>
      </c>
      <c r="P468" s="54"/>
      <c r="Q468" s="26">
        <v>27150281</v>
      </c>
      <c r="R468" s="54"/>
      <c r="S468" s="26">
        <f t="shared" si="19"/>
        <v>27150281</v>
      </c>
      <c r="U468" s="23">
        <f>S468/درآمد!$F$13*100</f>
        <v>2.2238052320887477E-3</v>
      </c>
    </row>
    <row r="469" spans="1:21" ht="18.75" x14ac:dyDescent="0.2">
      <c r="A469" s="29" t="s">
        <v>549</v>
      </c>
      <c r="C469" s="26">
        <v>0</v>
      </c>
      <c r="D469" s="54"/>
      <c r="E469" s="26">
        <v>0</v>
      </c>
      <c r="F469" s="54"/>
      <c r="G469" s="26">
        <v>0</v>
      </c>
      <c r="H469" s="54"/>
      <c r="I469" s="26">
        <f t="shared" si="20"/>
        <v>0</v>
      </c>
      <c r="J469" s="54"/>
      <c r="K469" s="48">
        <f>I469/درآمد!$F$13*100</f>
        <v>0</v>
      </c>
      <c r="L469" s="54"/>
      <c r="M469" s="26">
        <v>0</v>
      </c>
      <c r="N469" s="54"/>
      <c r="O469" s="26">
        <v>0</v>
      </c>
      <c r="P469" s="54"/>
      <c r="Q469" s="26">
        <v>96399121</v>
      </c>
      <c r="R469" s="54"/>
      <c r="S469" s="26">
        <f t="shared" si="19"/>
        <v>96399121</v>
      </c>
      <c r="U469" s="23">
        <f>S469/درآمد!$F$13*100</f>
        <v>7.8957882479579588E-3</v>
      </c>
    </row>
    <row r="470" spans="1:21" ht="18.75" x14ac:dyDescent="0.2">
      <c r="A470" s="29" t="s">
        <v>550</v>
      </c>
      <c r="C470" s="26">
        <v>0</v>
      </c>
      <c r="D470" s="54"/>
      <c r="E470" s="26">
        <v>0</v>
      </c>
      <c r="F470" s="54"/>
      <c r="G470" s="26">
        <v>0</v>
      </c>
      <c r="H470" s="54"/>
      <c r="I470" s="26">
        <f t="shared" si="20"/>
        <v>0</v>
      </c>
      <c r="J470" s="54"/>
      <c r="K470" s="48">
        <f>I470/درآمد!$F$13*100</f>
        <v>0</v>
      </c>
      <c r="L470" s="54"/>
      <c r="M470" s="26">
        <v>0</v>
      </c>
      <c r="N470" s="54"/>
      <c r="O470" s="26">
        <v>0</v>
      </c>
      <c r="P470" s="54"/>
      <c r="Q470" s="26">
        <v>18965168767</v>
      </c>
      <c r="R470" s="54"/>
      <c r="S470" s="26">
        <f t="shared" si="19"/>
        <v>18965168767</v>
      </c>
      <c r="U470" s="23">
        <f>S470/درآمد!$F$13*100</f>
        <v>1.5533850839886594</v>
      </c>
    </row>
    <row r="471" spans="1:21" ht="18.75" x14ac:dyDescent="0.2">
      <c r="A471" s="29" t="s">
        <v>551</v>
      </c>
      <c r="C471" s="26">
        <v>0</v>
      </c>
      <c r="D471" s="54"/>
      <c r="E471" s="26">
        <v>0</v>
      </c>
      <c r="F471" s="54"/>
      <c r="G471" s="26">
        <v>0</v>
      </c>
      <c r="H471" s="54"/>
      <c r="I471" s="26">
        <f t="shared" si="20"/>
        <v>0</v>
      </c>
      <c r="J471" s="54"/>
      <c r="K471" s="48">
        <f>I471/درآمد!$F$13*100</f>
        <v>0</v>
      </c>
      <c r="L471" s="54"/>
      <c r="M471" s="26">
        <v>0</v>
      </c>
      <c r="N471" s="54"/>
      <c r="O471" s="26">
        <v>0</v>
      </c>
      <c r="P471" s="54"/>
      <c r="Q471" s="26">
        <v>5772919295</v>
      </c>
      <c r="R471" s="54"/>
      <c r="S471" s="26">
        <f t="shared" si="19"/>
        <v>5772919295</v>
      </c>
      <c r="U471" s="23">
        <f>S471/درآمد!$F$13*100</f>
        <v>0.47284402443742973</v>
      </c>
    </row>
    <row r="472" spans="1:21" ht="18.75" x14ac:dyDescent="0.2">
      <c r="A472" s="29" t="s">
        <v>552</v>
      </c>
      <c r="C472" s="26">
        <v>0</v>
      </c>
      <c r="D472" s="54"/>
      <c r="E472" s="26">
        <v>0</v>
      </c>
      <c r="F472" s="54"/>
      <c r="G472" s="26">
        <v>0</v>
      </c>
      <c r="H472" s="54"/>
      <c r="I472" s="26">
        <f t="shared" si="20"/>
        <v>0</v>
      </c>
      <c r="J472" s="54"/>
      <c r="K472" s="48">
        <f>I472/درآمد!$F$13*100</f>
        <v>0</v>
      </c>
      <c r="L472" s="54"/>
      <c r="M472" s="26">
        <v>0</v>
      </c>
      <c r="N472" s="54"/>
      <c r="O472" s="26">
        <v>0</v>
      </c>
      <c r="P472" s="54"/>
      <c r="Q472" s="26">
        <v>6988676296</v>
      </c>
      <c r="R472" s="54"/>
      <c r="S472" s="26">
        <f t="shared" si="19"/>
        <v>6988676296</v>
      </c>
      <c r="U472" s="23">
        <f>S472/درآمد!$F$13*100</f>
        <v>0.5724233540131467</v>
      </c>
    </row>
    <row r="473" spans="1:21" ht="18.75" x14ac:dyDescent="0.2">
      <c r="A473" s="29" t="s">
        <v>553</v>
      </c>
      <c r="C473" s="26">
        <v>0</v>
      </c>
      <c r="D473" s="54"/>
      <c r="E473" s="26">
        <v>0</v>
      </c>
      <c r="F473" s="54"/>
      <c r="G473" s="26">
        <v>0</v>
      </c>
      <c r="H473" s="54"/>
      <c r="I473" s="26">
        <f t="shared" si="20"/>
        <v>0</v>
      </c>
      <c r="J473" s="54"/>
      <c r="K473" s="48">
        <f>I473/درآمد!$F$13*100</f>
        <v>0</v>
      </c>
      <c r="L473" s="54"/>
      <c r="M473" s="26">
        <v>0</v>
      </c>
      <c r="N473" s="54"/>
      <c r="O473" s="26">
        <v>0</v>
      </c>
      <c r="P473" s="54"/>
      <c r="Q473" s="26">
        <v>1782020640</v>
      </c>
      <c r="R473" s="54"/>
      <c r="S473" s="26">
        <f t="shared" ref="S473:S546" si="25">M473+O473+Q473</f>
        <v>1782020640</v>
      </c>
      <c r="U473" s="23">
        <f>S473/درآمد!$F$13*100</f>
        <v>0.14596043491859764</v>
      </c>
    </row>
    <row r="474" spans="1:21" ht="18.75" x14ac:dyDescent="0.2">
      <c r="A474" s="29" t="s">
        <v>554</v>
      </c>
      <c r="C474" s="26">
        <v>0</v>
      </c>
      <c r="D474" s="54"/>
      <c r="E474" s="26">
        <v>0</v>
      </c>
      <c r="F474" s="54"/>
      <c r="G474" s="26">
        <v>0</v>
      </c>
      <c r="H474" s="54"/>
      <c r="I474" s="26">
        <f t="shared" si="20"/>
        <v>0</v>
      </c>
      <c r="J474" s="54"/>
      <c r="K474" s="48">
        <f>I474/درآمد!$F$13*100</f>
        <v>0</v>
      </c>
      <c r="L474" s="54"/>
      <c r="M474" s="26">
        <v>0</v>
      </c>
      <c r="N474" s="54"/>
      <c r="O474" s="26">
        <v>0</v>
      </c>
      <c r="P474" s="54"/>
      <c r="Q474" s="26">
        <v>10526066</v>
      </c>
      <c r="R474" s="54"/>
      <c r="S474" s="26">
        <f t="shared" si="25"/>
        <v>10526066</v>
      </c>
      <c r="U474" s="23">
        <f>S474/درآمد!$F$13*100</f>
        <v>8.6216126618031961E-4</v>
      </c>
    </row>
    <row r="475" spans="1:21" ht="18.75" x14ac:dyDescent="0.2">
      <c r="A475" s="29" t="s">
        <v>555</v>
      </c>
      <c r="C475" s="26">
        <v>0</v>
      </c>
      <c r="D475" s="54"/>
      <c r="E475" s="26">
        <v>0</v>
      </c>
      <c r="F475" s="54"/>
      <c r="G475" s="26">
        <v>0</v>
      </c>
      <c r="H475" s="54"/>
      <c r="I475" s="26">
        <f t="shared" si="20"/>
        <v>0</v>
      </c>
      <c r="J475" s="54"/>
      <c r="K475" s="48">
        <f>I475/درآمد!$F$13*100</f>
        <v>0</v>
      </c>
      <c r="L475" s="54"/>
      <c r="M475" s="26">
        <v>0</v>
      </c>
      <c r="N475" s="54"/>
      <c r="O475" s="26">
        <v>0</v>
      </c>
      <c r="P475" s="54"/>
      <c r="Q475" s="26">
        <v>7825220</v>
      </c>
      <c r="R475" s="54"/>
      <c r="S475" s="26">
        <f t="shared" si="25"/>
        <v>7825220</v>
      </c>
      <c r="U475" s="23">
        <f>S475/درآمد!$F$13*100</f>
        <v>6.4094235997946066E-4</v>
      </c>
    </row>
    <row r="476" spans="1:21" ht="18.75" x14ac:dyDescent="0.2">
      <c r="A476" s="29" t="s">
        <v>556</v>
      </c>
      <c r="C476" s="26">
        <v>0</v>
      </c>
      <c r="D476" s="54"/>
      <c r="E476" s="26">
        <v>0</v>
      </c>
      <c r="F476" s="54"/>
      <c r="G476" s="26">
        <v>0</v>
      </c>
      <c r="H476" s="54"/>
      <c r="I476" s="26">
        <f t="shared" si="20"/>
        <v>0</v>
      </c>
      <c r="J476" s="54"/>
      <c r="K476" s="48">
        <f>I476/درآمد!$F$13*100</f>
        <v>0</v>
      </c>
      <c r="L476" s="54"/>
      <c r="M476" s="26">
        <v>0</v>
      </c>
      <c r="N476" s="54"/>
      <c r="O476" s="26">
        <v>0</v>
      </c>
      <c r="P476" s="54"/>
      <c r="Q476" s="26">
        <v>2298409</v>
      </c>
      <c r="R476" s="54"/>
      <c r="S476" s="26">
        <f t="shared" si="25"/>
        <v>2298409</v>
      </c>
      <c r="U476" s="23">
        <f>S476/درآمد!$F$13*100</f>
        <v>1.8825639262001989E-4</v>
      </c>
    </row>
    <row r="477" spans="1:21" ht="18.75" x14ac:dyDescent="0.2">
      <c r="A477" s="29" t="s">
        <v>557</v>
      </c>
      <c r="C477" s="26">
        <v>0</v>
      </c>
      <c r="D477" s="54"/>
      <c r="E477" s="26">
        <v>0</v>
      </c>
      <c r="F477" s="54"/>
      <c r="G477" s="26">
        <v>0</v>
      </c>
      <c r="H477" s="54"/>
      <c r="I477" s="26">
        <f t="shared" si="20"/>
        <v>0</v>
      </c>
      <c r="J477" s="54"/>
      <c r="K477" s="48">
        <f>I477/درآمد!$F$13*100</f>
        <v>0</v>
      </c>
      <c r="L477" s="54"/>
      <c r="M477" s="26">
        <v>0</v>
      </c>
      <c r="N477" s="54"/>
      <c r="O477" s="26">
        <v>0</v>
      </c>
      <c r="P477" s="54"/>
      <c r="Q477" s="26">
        <v>1277432388</v>
      </c>
      <c r="R477" s="54"/>
      <c r="S477" s="26">
        <f t="shared" si="25"/>
        <v>1277432388</v>
      </c>
      <c r="U477" s="23">
        <f>S477/درآمد!$F$13*100</f>
        <v>0.10463099177772867</v>
      </c>
    </row>
    <row r="478" spans="1:21" ht="18.75" x14ac:dyDescent="0.2">
      <c r="A478" s="29" t="s">
        <v>558</v>
      </c>
      <c r="C478" s="26">
        <v>0</v>
      </c>
      <c r="D478" s="54"/>
      <c r="E478" s="26">
        <v>0</v>
      </c>
      <c r="F478" s="54"/>
      <c r="G478" s="26">
        <v>0</v>
      </c>
      <c r="H478" s="54"/>
      <c r="I478" s="26">
        <f t="shared" si="20"/>
        <v>0</v>
      </c>
      <c r="J478" s="54"/>
      <c r="K478" s="48">
        <f>I478/درآمد!$F$13*100</f>
        <v>0</v>
      </c>
      <c r="L478" s="54"/>
      <c r="M478" s="26">
        <v>0</v>
      </c>
      <c r="N478" s="54"/>
      <c r="O478" s="26">
        <v>0</v>
      </c>
      <c r="P478" s="54"/>
      <c r="Q478" s="26">
        <v>5055569599</v>
      </c>
      <c r="R478" s="54"/>
      <c r="S478" s="26">
        <f t="shared" si="25"/>
        <v>5055569599</v>
      </c>
      <c r="U478" s="23">
        <f>S478/درآمد!$F$13*100</f>
        <v>0.41408787354521348</v>
      </c>
    </row>
    <row r="479" spans="1:21" ht="18.75" x14ac:dyDescent="0.2">
      <c r="A479" s="29" t="s">
        <v>559</v>
      </c>
      <c r="C479" s="26">
        <v>0</v>
      </c>
      <c r="D479" s="54"/>
      <c r="E479" s="26">
        <v>0</v>
      </c>
      <c r="F479" s="54"/>
      <c r="G479" s="26">
        <v>0</v>
      </c>
      <c r="H479" s="54"/>
      <c r="I479" s="26">
        <f t="shared" si="20"/>
        <v>0</v>
      </c>
      <c r="J479" s="54"/>
      <c r="K479" s="48">
        <f>I479/درآمد!$F$13*100</f>
        <v>0</v>
      </c>
      <c r="L479" s="54"/>
      <c r="M479" s="26">
        <v>0</v>
      </c>
      <c r="N479" s="54"/>
      <c r="O479" s="26">
        <v>0</v>
      </c>
      <c r="P479" s="54"/>
      <c r="Q479" s="26">
        <v>87582040</v>
      </c>
      <c r="R479" s="54"/>
      <c r="S479" s="26">
        <f t="shared" si="25"/>
        <v>87582040</v>
      </c>
      <c r="U479" s="23">
        <f>S479/درآمد!$F$13*100</f>
        <v>7.1736052672532564E-3</v>
      </c>
    </row>
    <row r="480" spans="1:21" ht="18.75" x14ac:dyDescent="0.2">
      <c r="A480" s="29" t="s">
        <v>560</v>
      </c>
      <c r="C480" s="26">
        <v>0</v>
      </c>
      <c r="D480" s="54"/>
      <c r="E480" s="26">
        <v>0</v>
      </c>
      <c r="F480" s="54"/>
      <c r="G480" s="26">
        <v>0</v>
      </c>
      <c r="H480" s="54"/>
      <c r="I480" s="26">
        <f t="shared" si="20"/>
        <v>0</v>
      </c>
      <c r="J480" s="54"/>
      <c r="K480" s="48">
        <f>I480/درآمد!$F$13*100</f>
        <v>0</v>
      </c>
      <c r="L480" s="54"/>
      <c r="M480" s="26">
        <v>0</v>
      </c>
      <c r="N480" s="54"/>
      <c r="O480" s="26">
        <v>0</v>
      </c>
      <c r="P480" s="54"/>
      <c r="Q480" s="26">
        <v>98343054</v>
      </c>
      <c r="R480" s="54"/>
      <c r="S480" s="26">
        <f t="shared" si="25"/>
        <v>98343054</v>
      </c>
      <c r="U480" s="23">
        <f>S480/درآمد!$F$13*100</f>
        <v>8.0550104812832785E-3</v>
      </c>
    </row>
    <row r="481" spans="1:21" ht="18.75" x14ac:dyDescent="0.2">
      <c r="A481" s="29" t="s">
        <v>561</v>
      </c>
      <c r="C481" s="26">
        <v>0</v>
      </c>
      <c r="D481" s="54"/>
      <c r="E481" s="26">
        <v>0</v>
      </c>
      <c r="F481" s="54"/>
      <c r="G481" s="26">
        <v>0</v>
      </c>
      <c r="H481" s="54"/>
      <c r="I481" s="26">
        <f t="shared" si="20"/>
        <v>0</v>
      </c>
      <c r="J481" s="54"/>
      <c r="K481" s="48">
        <f>I481/درآمد!$F$13*100</f>
        <v>0</v>
      </c>
      <c r="L481" s="54"/>
      <c r="M481" s="26">
        <v>0</v>
      </c>
      <c r="N481" s="54"/>
      <c r="O481" s="26">
        <v>0</v>
      </c>
      <c r="P481" s="54"/>
      <c r="Q481" s="26">
        <v>3919982</v>
      </c>
      <c r="R481" s="54"/>
      <c r="S481" s="26">
        <f t="shared" si="25"/>
        <v>3919982</v>
      </c>
      <c r="U481" s="23">
        <f>S481/درآمد!$F$13*100</f>
        <v>3.2107500033954392E-4</v>
      </c>
    </row>
    <row r="482" spans="1:21" ht="18.75" x14ac:dyDescent="0.2">
      <c r="A482" s="29" t="s">
        <v>562</v>
      </c>
      <c r="C482" s="26">
        <v>0</v>
      </c>
      <c r="D482" s="54"/>
      <c r="E482" s="26">
        <v>0</v>
      </c>
      <c r="F482" s="54"/>
      <c r="G482" s="26">
        <v>0</v>
      </c>
      <c r="H482" s="54"/>
      <c r="I482" s="26">
        <f t="shared" si="20"/>
        <v>0</v>
      </c>
      <c r="J482" s="54"/>
      <c r="K482" s="48">
        <f>I482/درآمد!$F$13*100</f>
        <v>0</v>
      </c>
      <c r="L482" s="54"/>
      <c r="M482" s="26">
        <v>0</v>
      </c>
      <c r="N482" s="54"/>
      <c r="O482" s="26">
        <v>0</v>
      </c>
      <c r="P482" s="54"/>
      <c r="Q482" s="26">
        <v>198320</v>
      </c>
      <c r="R482" s="54"/>
      <c r="S482" s="26">
        <f t="shared" si="25"/>
        <v>198320</v>
      </c>
      <c r="U482" s="23">
        <f>S482/درآمد!$F$13*100</f>
        <v>1.624384858587064E-5</v>
      </c>
    </row>
    <row r="483" spans="1:21" ht="18.75" x14ac:dyDescent="0.2">
      <c r="A483" s="29" t="s">
        <v>563</v>
      </c>
      <c r="C483" s="26">
        <v>0</v>
      </c>
      <c r="D483" s="54"/>
      <c r="E483" s="26">
        <v>0</v>
      </c>
      <c r="F483" s="54"/>
      <c r="G483" s="26">
        <v>0</v>
      </c>
      <c r="H483" s="54"/>
      <c r="I483" s="26">
        <f t="shared" si="20"/>
        <v>0</v>
      </c>
      <c r="J483" s="54"/>
      <c r="K483" s="48">
        <f>I483/درآمد!$F$13*100</f>
        <v>0</v>
      </c>
      <c r="L483" s="54"/>
      <c r="M483" s="26">
        <v>0</v>
      </c>
      <c r="N483" s="54"/>
      <c r="O483" s="26">
        <v>0</v>
      </c>
      <c r="P483" s="54"/>
      <c r="Q483" s="26">
        <v>-93462420</v>
      </c>
      <c r="R483" s="54"/>
      <c r="S483" s="26">
        <f t="shared" si="25"/>
        <v>-93462420</v>
      </c>
      <c r="U483" s="23">
        <f>S483/درآمد!$F$13*100</f>
        <v>-7.6552511040189975E-3</v>
      </c>
    </row>
    <row r="484" spans="1:21" ht="18.75" x14ac:dyDescent="0.2">
      <c r="A484" s="29" t="s">
        <v>564</v>
      </c>
      <c r="C484" s="26">
        <v>0</v>
      </c>
      <c r="D484" s="54"/>
      <c r="E484" s="26">
        <v>0</v>
      </c>
      <c r="F484" s="54"/>
      <c r="G484" s="26">
        <v>0</v>
      </c>
      <c r="H484" s="54"/>
      <c r="I484" s="26">
        <f t="shared" ref="I484:I557" si="26">C484+E484+G484</f>
        <v>0</v>
      </c>
      <c r="J484" s="54"/>
      <c r="K484" s="48">
        <f>I484/درآمد!$F$13*100</f>
        <v>0</v>
      </c>
      <c r="L484" s="54"/>
      <c r="M484" s="26">
        <v>0</v>
      </c>
      <c r="N484" s="54"/>
      <c r="O484" s="26">
        <v>0</v>
      </c>
      <c r="P484" s="54"/>
      <c r="Q484" s="26">
        <v>-7647539</v>
      </c>
      <c r="R484" s="54"/>
      <c r="S484" s="26">
        <f t="shared" si="25"/>
        <v>-7647539</v>
      </c>
      <c r="U484" s="23">
        <f>S484/درآمد!$F$13*100</f>
        <v>-6.2638899541418193E-4</v>
      </c>
    </row>
    <row r="485" spans="1:21" ht="18.75" x14ac:dyDescent="0.2">
      <c r="A485" s="29" t="s">
        <v>565</v>
      </c>
      <c r="C485" s="26">
        <v>0</v>
      </c>
      <c r="D485" s="54"/>
      <c r="E485" s="26">
        <v>0</v>
      </c>
      <c r="F485" s="54"/>
      <c r="G485" s="26">
        <v>0</v>
      </c>
      <c r="H485" s="54"/>
      <c r="I485" s="26">
        <f t="shared" si="26"/>
        <v>0</v>
      </c>
      <c r="J485" s="54"/>
      <c r="K485" s="48">
        <f>I485/درآمد!$F$13*100</f>
        <v>0</v>
      </c>
      <c r="L485" s="54"/>
      <c r="M485" s="26">
        <v>0</v>
      </c>
      <c r="N485" s="54"/>
      <c r="O485" s="26">
        <v>0</v>
      </c>
      <c r="P485" s="54"/>
      <c r="Q485" s="26">
        <v>-61847615</v>
      </c>
      <c r="R485" s="54"/>
      <c r="S485" s="26">
        <f t="shared" si="25"/>
        <v>-61847615</v>
      </c>
      <c r="U485" s="23">
        <f>S485/درآمد!$F$13*100</f>
        <v>-5.0657689262667491E-3</v>
      </c>
    </row>
    <row r="486" spans="1:21" ht="18.75" x14ac:dyDescent="0.2">
      <c r="A486" s="29" t="s">
        <v>566</v>
      </c>
      <c r="C486" s="26">
        <v>0</v>
      </c>
      <c r="D486" s="54"/>
      <c r="E486" s="26">
        <v>0</v>
      </c>
      <c r="F486" s="54"/>
      <c r="G486" s="26">
        <v>0</v>
      </c>
      <c r="H486" s="54"/>
      <c r="I486" s="26">
        <f t="shared" si="26"/>
        <v>0</v>
      </c>
      <c r="J486" s="54"/>
      <c r="K486" s="48">
        <f>I486/درآمد!$F$13*100</f>
        <v>0</v>
      </c>
      <c r="L486" s="54"/>
      <c r="M486" s="26">
        <v>0</v>
      </c>
      <c r="N486" s="54"/>
      <c r="O486" s="26">
        <v>0</v>
      </c>
      <c r="P486" s="54"/>
      <c r="Q486" s="26">
        <v>-450321</v>
      </c>
      <c r="R486" s="54"/>
      <c r="S486" s="26">
        <f t="shared" si="25"/>
        <v>-450321</v>
      </c>
      <c r="U486" s="23">
        <f>S486/درآمد!$F$13*100</f>
        <v>-3.6884561007653548E-5</v>
      </c>
    </row>
    <row r="487" spans="1:21" ht="18.75" x14ac:dyDescent="0.2">
      <c r="A487" s="29" t="s">
        <v>567</v>
      </c>
      <c r="C487" s="26">
        <v>0</v>
      </c>
      <c r="D487" s="54"/>
      <c r="E487" s="26">
        <v>0</v>
      </c>
      <c r="F487" s="54"/>
      <c r="G487" s="26">
        <v>0</v>
      </c>
      <c r="H487" s="54"/>
      <c r="I487" s="26">
        <f t="shared" si="26"/>
        <v>0</v>
      </c>
      <c r="J487" s="54"/>
      <c r="K487" s="48">
        <f>I487/درآمد!$F$13*100</f>
        <v>0</v>
      </c>
      <c r="L487" s="54"/>
      <c r="M487" s="26">
        <v>0</v>
      </c>
      <c r="N487" s="54"/>
      <c r="O487" s="26">
        <v>0</v>
      </c>
      <c r="P487" s="54"/>
      <c r="Q487" s="26">
        <v>-1292244405</v>
      </c>
      <c r="R487" s="54"/>
      <c r="S487" s="26">
        <f t="shared" si="25"/>
        <v>-1292244405</v>
      </c>
      <c r="U487" s="23">
        <f>S487/درآمد!$F$13*100</f>
        <v>-0.10584420356372778</v>
      </c>
    </row>
    <row r="488" spans="1:21" ht="18.75" x14ac:dyDescent="0.2">
      <c r="A488" s="29" t="s">
        <v>568</v>
      </c>
      <c r="C488" s="26">
        <v>0</v>
      </c>
      <c r="D488" s="54"/>
      <c r="E488" s="26">
        <v>0</v>
      </c>
      <c r="F488" s="54"/>
      <c r="G488" s="26">
        <v>0</v>
      </c>
      <c r="H488" s="54"/>
      <c r="I488" s="26">
        <f t="shared" si="26"/>
        <v>0</v>
      </c>
      <c r="J488" s="54"/>
      <c r="K488" s="48">
        <f>I488/درآمد!$F$13*100</f>
        <v>0</v>
      </c>
      <c r="L488" s="54"/>
      <c r="M488" s="26">
        <v>0</v>
      </c>
      <c r="N488" s="54"/>
      <c r="O488" s="26">
        <v>0</v>
      </c>
      <c r="P488" s="54"/>
      <c r="Q488" s="26">
        <v>-3121660496</v>
      </c>
      <c r="R488" s="54"/>
      <c r="S488" s="26">
        <f t="shared" si="25"/>
        <v>-3121660496</v>
      </c>
      <c r="U488" s="23">
        <f>S488/درآمد!$F$13*100</f>
        <v>-0.255686670197246</v>
      </c>
    </row>
    <row r="489" spans="1:21" ht="18.75" x14ac:dyDescent="0.2">
      <c r="A489" s="29" t="s">
        <v>569</v>
      </c>
      <c r="C489" s="26">
        <v>0</v>
      </c>
      <c r="D489" s="54"/>
      <c r="E489" s="26">
        <v>0</v>
      </c>
      <c r="F489" s="54"/>
      <c r="G489" s="26">
        <v>0</v>
      </c>
      <c r="H489" s="54"/>
      <c r="I489" s="26">
        <f t="shared" si="26"/>
        <v>0</v>
      </c>
      <c r="J489" s="54"/>
      <c r="K489" s="48">
        <f>I489/درآمد!$F$13*100</f>
        <v>0</v>
      </c>
      <c r="L489" s="54"/>
      <c r="M489" s="26">
        <v>0</v>
      </c>
      <c r="N489" s="54"/>
      <c r="O489" s="26">
        <v>0</v>
      </c>
      <c r="P489" s="54"/>
      <c r="Q489" s="26">
        <v>-1506465200</v>
      </c>
      <c r="R489" s="54"/>
      <c r="S489" s="26">
        <f t="shared" si="25"/>
        <v>-1506465200</v>
      </c>
      <c r="U489" s="23">
        <f>S489/درآمد!$F$13*100</f>
        <v>-0.12339044276262266</v>
      </c>
    </row>
    <row r="490" spans="1:21" ht="18.75" x14ac:dyDescent="0.2">
      <c r="A490" s="29" t="s">
        <v>570</v>
      </c>
      <c r="C490" s="26">
        <v>0</v>
      </c>
      <c r="D490" s="54"/>
      <c r="E490" s="26">
        <v>0</v>
      </c>
      <c r="F490" s="54"/>
      <c r="G490" s="26">
        <v>0</v>
      </c>
      <c r="H490" s="54"/>
      <c r="I490" s="26">
        <f t="shared" si="26"/>
        <v>0</v>
      </c>
      <c r="J490" s="54"/>
      <c r="K490" s="48">
        <f>I490/درآمد!$F$13*100</f>
        <v>0</v>
      </c>
      <c r="L490" s="54"/>
      <c r="M490" s="26">
        <v>0</v>
      </c>
      <c r="N490" s="54"/>
      <c r="O490" s="26">
        <v>0</v>
      </c>
      <c r="P490" s="54"/>
      <c r="Q490" s="26">
        <v>500000</v>
      </c>
      <c r="R490" s="54"/>
      <c r="S490" s="26">
        <f t="shared" si="25"/>
        <v>500000</v>
      </c>
      <c r="U490" s="23">
        <f>S490/درآمد!$F$13*100</f>
        <v>4.0953631973251914E-5</v>
      </c>
    </row>
    <row r="491" spans="1:21" ht="18.75" x14ac:dyDescent="0.2">
      <c r="A491" s="29" t="s">
        <v>571</v>
      </c>
      <c r="C491" s="26">
        <v>0</v>
      </c>
      <c r="D491" s="54"/>
      <c r="E491" s="26">
        <v>0</v>
      </c>
      <c r="F491" s="54"/>
      <c r="G491" s="26">
        <v>0</v>
      </c>
      <c r="H491" s="54"/>
      <c r="I491" s="26">
        <f t="shared" si="26"/>
        <v>0</v>
      </c>
      <c r="J491" s="54"/>
      <c r="K491" s="48">
        <f>I491/درآمد!$F$13*100</f>
        <v>0</v>
      </c>
      <c r="L491" s="54"/>
      <c r="M491" s="26">
        <v>0</v>
      </c>
      <c r="N491" s="54"/>
      <c r="O491" s="26">
        <v>0</v>
      </c>
      <c r="P491" s="54"/>
      <c r="Q491" s="26">
        <v>92169000</v>
      </c>
      <c r="R491" s="54"/>
      <c r="S491" s="26">
        <f t="shared" si="25"/>
        <v>92169000</v>
      </c>
      <c r="U491" s="23">
        <f>S491/درآمد!$F$13*100</f>
        <v>7.5493106106853114E-3</v>
      </c>
    </row>
    <row r="492" spans="1:21" ht="18.75" x14ac:dyDescent="0.2">
      <c r="A492" s="29" t="s">
        <v>572</v>
      </c>
      <c r="C492" s="26">
        <v>0</v>
      </c>
      <c r="D492" s="54"/>
      <c r="E492" s="26">
        <v>0</v>
      </c>
      <c r="F492" s="54"/>
      <c r="G492" s="26">
        <v>0</v>
      </c>
      <c r="H492" s="54"/>
      <c r="I492" s="26">
        <f t="shared" si="26"/>
        <v>0</v>
      </c>
      <c r="J492" s="54"/>
      <c r="K492" s="48">
        <f>I492/درآمد!$F$13*100</f>
        <v>0</v>
      </c>
      <c r="L492" s="54"/>
      <c r="M492" s="26">
        <v>0</v>
      </c>
      <c r="N492" s="54"/>
      <c r="O492" s="26">
        <v>0</v>
      </c>
      <c r="P492" s="54"/>
      <c r="Q492" s="26">
        <v>49820000</v>
      </c>
      <c r="R492" s="54"/>
      <c r="S492" s="26">
        <f t="shared" si="25"/>
        <v>49820000</v>
      </c>
      <c r="U492" s="23">
        <f>S492/درآمد!$F$13*100</f>
        <v>4.0806198898148205E-3</v>
      </c>
    </row>
    <row r="493" spans="1:21" ht="18.75" x14ac:dyDescent="0.2">
      <c r="A493" s="29" t="s">
        <v>573</v>
      </c>
      <c r="C493" s="26">
        <v>0</v>
      </c>
      <c r="D493" s="54"/>
      <c r="E493" s="26">
        <v>0</v>
      </c>
      <c r="F493" s="54"/>
      <c r="G493" s="26">
        <v>0</v>
      </c>
      <c r="H493" s="54"/>
      <c r="I493" s="26">
        <f t="shared" si="26"/>
        <v>0</v>
      </c>
      <c r="J493" s="54"/>
      <c r="K493" s="48">
        <f>I493/درآمد!$F$13*100</f>
        <v>0</v>
      </c>
      <c r="L493" s="54"/>
      <c r="M493" s="26">
        <v>0</v>
      </c>
      <c r="N493" s="54"/>
      <c r="O493" s="26">
        <v>0</v>
      </c>
      <c r="P493" s="54"/>
      <c r="Q493" s="26">
        <v>6000000</v>
      </c>
      <c r="R493" s="54"/>
      <c r="S493" s="26">
        <f t="shared" si="25"/>
        <v>6000000</v>
      </c>
      <c r="U493" s="23">
        <f>S493/درآمد!$F$13*100</f>
        <v>4.9144358367902291E-4</v>
      </c>
    </row>
    <row r="494" spans="1:21" ht="18.75" x14ac:dyDescent="0.2">
      <c r="A494" s="29" t="s">
        <v>574</v>
      </c>
      <c r="C494" s="26">
        <v>0</v>
      </c>
      <c r="D494" s="54"/>
      <c r="E494" s="26">
        <v>0</v>
      </c>
      <c r="F494" s="54"/>
      <c r="G494" s="26">
        <v>0</v>
      </c>
      <c r="H494" s="54"/>
      <c r="I494" s="26">
        <f t="shared" si="26"/>
        <v>0</v>
      </c>
      <c r="J494" s="54"/>
      <c r="K494" s="48">
        <f>I494/درآمد!$F$13*100</f>
        <v>0</v>
      </c>
      <c r="L494" s="54"/>
      <c r="M494" s="26">
        <v>0</v>
      </c>
      <c r="N494" s="54"/>
      <c r="O494" s="26">
        <v>0</v>
      </c>
      <c r="P494" s="54"/>
      <c r="Q494" s="26">
        <v>105619000</v>
      </c>
      <c r="R494" s="54"/>
      <c r="S494" s="26">
        <f t="shared" si="25"/>
        <v>105619000</v>
      </c>
      <c r="U494" s="23">
        <f>S494/درآمد!$F$13*100</f>
        <v>8.6509633107657875E-3</v>
      </c>
    </row>
    <row r="495" spans="1:21" ht="18.75" x14ac:dyDescent="0.2">
      <c r="A495" s="29" t="s">
        <v>575</v>
      </c>
      <c r="C495" s="26">
        <v>0</v>
      </c>
      <c r="D495" s="54"/>
      <c r="E495" s="26">
        <v>0</v>
      </c>
      <c r="F495" s="54"/>
      <c r="G495" s="26">
        <v>0</v>
      </c>
      <c r="H495" s="54"/>
      <c r="I495" s="26">
        <f t="shared" si="26"/>
        <v>0</v>
      </c>
      <c r="J495" s="54"/>
      <c r="K495" s="48">
        <f>I495/درآمد!$F$13*100</f>
        <v>0</v>
      </c>
      <c r="L495" s="54"/>
      <c r="M495" s="26">
        <v>0</v>
      </c>
      <c r="N495" s="54"/>
      <c r="O495" s="26">
        <v>0</v>
      </c>
      <c r="P495" s="54"/>
      <c r="Q495" s="26">
        <v>-174274468</v>
      </c>
      <c r="R495" s="54"/>
      <c r="S495" s="26">
        <f t="shared" si="25"/>
        <v>-174274468</v>
      </c>
      <c r="U495" s="23">
        <f>S495/درآمد!$F$13*100</f>
        <v>-1.4274344849612533E-2</v>
      </c>
    </row>
    <row r="496" spans="1:21" ht="18.75" x14ac:dyDescent="0.2">
      <c r="A496" s="29" t="s">
        <v>576</v>
      </c>
      <c r="C496" s="26">
        <v>0</v>
      </c>
      <c r="D496" s="54"/>
      <c r="E496" s="26">
        <v>0</v>
      </c>
      <c r="F496" s="54"/>
      <c r="G496" s="26">
        <v>0</v>
      </c>
      <c r="H496" s="54"/>
      <c r="I496" s="26">
        <f t="shared" si="26"/>
        <v>0</v>
      </c>
      <c r="J496" s="54"/>
      <c r="K496" s="48">
        <f>I496/درآمد!$F$13*100</f>
        <v>0</v>
      </c>
      <c r="L496" s="54"/>
      <c r="M496" s="26">
        <v>0</v>
      </c>
      <c r="N496" s="54"/>
      <c r="O496" s="26">
        <v>0</v>
      </c>
      <c r="P496" s="54"/>
      <c r="Q496" s="26">
        <v>264668426</v>
      </c>
      <c r="R496" s="54"/>
      <c r="S496" s="26">
        <f t="shared" si="25"/>
        <v>264668426</v>
      </c>
      <c r="U496" s="23">
        <f>S496/درآمد!$F$13*100</f>
        <v>2.1678266626687714E-2</v>
      </c>
    </row>
    <row r="497" spans="1:21" ht="18.75" x14ac:dyDescent="0.2">
      <c r="A497" s="29" t="s">
        <v>577</v>
      </c>
      <c r="C497" s="26">
        <v>0</v>
      </c>
      <c r="D497" s="54"/>
      <c r="E497" s="26">
        <v>0</v>
      </c>
      <c r="F497" s="54"/>
      <c r="G497" s="26">
        <v>0</v>
      </c>
      <c r="H497" s="54"/>
      <c r="I497" s="26">
        <f t="shared" si="26"/>
        <v>0</v>
      </c>
      <c r="J497" s="54"/>
      <c r="K497" s="48">
        <f>I497/درآمد!$F$13*100</f>
        <v>0</v>
      </c>
      <c r="L497" s="54"/>
      <c r="M497" s="26">
        <v>0</v>
      </c>
      <c r="N497" s="54"/>
      <c r="O497" s="26">
        <v>0</v>
      </c>
      <c r="P497" s="54"/>
      <c r="Q497" s="26">
        <v>1718098</v>
      </c>
      <c r="R497" s="54"/>
      <c r="S497" s="26">
        <f t="shared" si="25"/>
        <v>1718098</v>
      </c>
      <c r="U497" s="23">
        <f>S497/درآمد!$F$13*100</f>
        <v>1.4072470637196033E-4</v>
      </c>
    </row>
    <row r="498" spans="1:21" ht="18.75" x14ac:dyDescent="0.2">
      <c r="A498" s="29" t="s">
        <v>578</v>
      </c>
      <c r="C498" s="26">
        <v>0</v>
      </c>
      <c r="D498" s="54"/>
      <c r="E498" s="26">
        <v>0</v>
      </c>
      <c r="F498" s="54"/>
      <c r="G498" s="26">
        <v>0</v>
      </c>
      <c r="H498" s="54"/>
      <c r="I498" s="26">
        <f t="shared" si="26"/>
        <v>0</v>
      </c>
      <c r="J498" s="54"/>
      <c r="K498" s="48">
        <f>I498/درآمد!$F$13*100</f>
        <v>0</v>
      </c>
      <c r="L498" s="54"/>
      <c r="M498" s="26">
        <v>0</v>
      </c>
      <c r="N498" s="54"/>
      <c r="O498" s="26">
        <v>0</v>
      </c>
      <c r="P498" s="54"/>
      <c r="Q498" s="26">
        <v>146227000</v>
      </c>
      <c r="R498" s="54"/>
      <c r="S498" s="26">
        <f t="shared" si="25"/>
        <v>146227000</v>
      </c>
      <c r="U498" s="23">
        <f>S498/درآمد!$F$13*100</f>
        <v>1.1977053485105414E-2</v>
      </c>
    </row>
    <row r="499" spans="1:21" ht="18.75" x14ac:dyDescent="0.2">
      <c r="A499" s="29" t="s">
        <v>579</v>
      </c>
      <c r="C499" s="26">
        <v>0</v>
      </c>
      <c r="D499" s="54"/>
      <c r="E499" s="26">
        <v>0</v>
      </c>
      <c r="F499" s="54"/>
      <c r="G499" s="26">
        <v>0</v>
      </c>
      <c r="H499" s="54"/>
      <c r="I499" s="26">
        <f t="shared" si="26"/>
        <v>0</v>
      </c>
      <c r="J499" s="54"/>
      <c r="K499" s="48">
        <f>I499/درآمد!$F$13*100</f>
        <v>0</v>
      </c>
      <c r="L499" s="54"/>
      <c r="M499" s="26">
        <v>0</v>
      </c>
      <c r="N499" s="54"/>
      <c r="O499" s="26">
        <v>0</v>
      </c>
      <c r="P499" s="54"/>
      <c r="Q499" s="26">
        <v>407106338</v>
      </c>
      <c r="R499" s="54"/>
      <c r="S499" s="26">
        <f t="shared" si="25"/>
        <v>407106338</v>
      </c>
      <c r="U499" s="23">
        <f>S499/درآمد!$F$13*100</f>
        <v>3.3344966280860602E-2</v>
      </c>
    </row>
    <row r="500" spans="1:21" ht="18.75" x14ac:dyDescent="0.2">
      <c r="A500" s="29" t="s">
        <v>580</v>
      </c>
      <c r="C500" s="26">
        <v>0</v>
      </c>
      <c r="D500" s="54"/>
      <c r="E500" s="26">
        <v>0</v>
      </c>
      <c r="F500" s="54"/>
      <c r="G500" s="26">
        <v>0</v>
      </c>
      <c r="H500" s="54"/>
      <c r="I500" s="26">
        <f t="shared" si="26"/>
        <v>0</v>
      </c>
      <c r="J500" s="54"/>
      <c r="K500" s="48">
        <f>I500/درآمد!$F$13*100</f>
        <v>0</v>
      </c>
      <c r="L500" s="54"/>
      <c r="M500" s="26">
        <v>0</v>
      </c>
      <c r="N500" s="54"/>
      <c r="O500" s="26">
        <v>0</v>
      </c>
      <c r="P500" s="54"/>
      <c r="Q500" s="26">
        <v>-679367825</v>
      </c>
      <c r="R500" s="54"/>
      <c r="S500" s="26">
        <f t="shared" si="25"/>
        <v>-679367825</v>
      </c>
      <c r="U500" s="23">
        <f>S500/درآمد!$F$13*100</f>
        <v>-5.5645159759037215E-2</v>
      </c>
    </row>
    <row r="501" spans="1:21" ht="18.75" x14ac:dyDescent="0.2">
      <c r="A501" s="29" t="s">
        <v>581</v>
      </c>
      <c r="C501" s="26">
        <v>0</v>
      </c>
      <c r="D501" s="54"/>
      <c r="E501" s="26">
        <v>0</v>
      </c>
      <c r="F501" s="54"/>
      <c r="G501" s="26">
        <v>0</v>
      </c>
      <c r="H501" s="54"/>
      <c r="I501" s="26">
        <f t="shared" si="26"/>
        <v>0</v>
      </c>
      <c r="J501" s="54"/>
      <c r="K501" s="48">
        <f>I501/درآمد!$F$13*100</f>
        <v>0</v>
      </c>
      <c r="L501" s="54"/>
      <c r="M501" s="26">
        <v>0</v>
      </c>
      <c r="N501" s="54"/>
      <c r="O501" s="26">
        <v>0</v>
      </c>
      <c r="P501" s="54"/>
      <c r="Q501" s="26">
        <v>-618411160</v>
      </c>
      <c r="R501" s="54"/>
      <c r="S501" s="26">
        <f t="shared" si="25"/>
        <v>-618411160</v>
      </c>
      <c r="U501" s="23">
        <f>S501/درآمد!$F$13*100</f>
        <v>-5.065236610958361E-2</v>
      </c>
    </row>
    <row r="502" spans="1:21" ht="18.75" x14ac:dyDescent="0.2">
      <c r="A502" s="29" t="s">
        <v>582</v>
      </c>
      <c r="C502" s="26">
        <v>0</v>
      </c>
      <c r="D502" s="54"/>
      <c r="E502" s="26">
        <v>0</v>
      </c>
      <c r="F502" s="54"/>
      <c r="G502" s="26">
        <v>0</v>
      </c>
      <c r="H502" s="54"/>
      <c r="I502" s="26">
        <f t="shared" si="26"/>
        <v>0</v>
      </c>
      <c r="J502" s="54"/>
      <c r="K502" s="48">
        <f>I502/درآمد!$F$13*100</f>
        <v>0</v>
      </c>
      <c r="L502" s="54"/>
      <c r="M502" s="26">
        <v>0</v>
      </c>
      <c r="N502" s="54"/>
      <c r="O502" s="26">
        <v>0</v>
      </c>
      <c r="P502" s="54"/>
      <c r="Q502" s="26">
        <v>-4814840171</v>
      </c>
      <c r="R502" s="54"/>
      <c r="S502" s="26">
        <f t="shared" si="25"/>
        <v>-4814840171</v>
      </c>
      <c r="U502" s="23">
        <f>S502/درآمد!$F$13*100</f>
        <v>-0.39437038474632657</v>
      </c>
    </row>
    <row r="503" spans="1:21" ht="18.75" x14ac:dyDescent="0.2">
      <c r="A503" s="29" t="s">
        <v>583</v>
      </c>
      <c r="C503" s="26">
        <v>0</v>
      </c>
      <c r="D503" s="54"/>
      <c r="E503" s="26">
        <v>0</v>
      </c>
      <c r="F503" s="54"/>
      <c r="G503" s="26">
        <v>0</v>
      </c>
      <c r="H503" s="54"/>
      <c r="I503" s="26">
        <f t="shared" si="26"/>
        <v>0</v>
      </c>
      <c r="J503" s="54"/>
      <c r="K503" s="48">
        <f>I503/درآمد!$F$13*100</f>
        <v>0</v>
      </c>
      <c r="L503" s="54"/>
      <c r="M503" s="26">
        <v>0</v>
      </c>
      <c r="N503" s="54"/>
      <c r="O503" s="26">
        <v>0</v>
      </c>
      <c r="P503" s="54"/>
      <c r="Q503" s="26">
        <v>137308000</v>
      </c>
      <c r="R503" s="54"/>
      <c r="S503" s="26">
        <f t="shared" si="25"/>
        <v>137308000</v>
      </c>
      <c r="U503" s="23">
        <f>S503/درآمد!$F$13*100</f>
        <v>1.1246522597966546E-2</v>
      </c>
    </row>
    <row r="504" spans="1:21" ht="18.75" x14ac:dyDescent="0.2">
      <c r="A504" s="29" t="s">
        <v>584</v>
      </c>
      <c r="C504" s="26">
        <v>0</v>
      </c>
      <c r="D504" s="54"/>
      <c r="E504" s="26">
        <v>0</v>
      </c>
      <c r="F504" s="54"/>
      <c r="G504" s="26">
        <v>0</v>
      </c>
      <c r="H504" s="54"/>
      <c r="I504" s="26">
        <f t="shared" si="26"/>
        <v>0</v>
      </c>
      <c r="J504" s="54"/>
      <c r="K504" s="48">
        <f>I504/درآمد!$F$13*100</f>
        <v>0</v>
      </c>
      <c r="L504" s="54"/>
      <c r="M504" s="26">
        <v>0</v>
      </c>
      <c r="N504" s="54"/>
      <c r="O504" s="26">
        <v>0</v>
      </c>
      <c r="P504" s="54"/>
      <c r="Q504" s="26">
        <v>5625028</v>
      </c>
      <c r="R504" s="54"/>
      <c r="S504" s="26">
        <f t="shared" si="25"/>
        <v>5625028</v>
      </c>
      <c r="U504" s="23">
        <f>S504/درآمد!$F$13*100</f>
        <v>4.6073065310247451E-4</v>
      </c>
    </row>
    <row r="505" spans="1:21" ht="18.75" x14ac:dyDescent="0.2">
      <c r="A505" s="29" t="s">
        <v>585</v>
      </c>
      <c r="C505" s="26">
        <v>0</v>
      </c>
      <c r="D505" s="54"/>
      <c r="E505" s="26">
        <v>0</v>
      </c>
      <c r="F505" s="54"/>
      <c r="G505" s="26">
        <v>0</v>
      </c>
      <c r="H505" s="54"/>
      <c r="I505" s="26">
        <f t="shared" si="26"/>
        <v>0</v>
      </c>
      <c r="J505" s="54"/>
      <c r="K505" s="48">
        <f>I505/درآمد!$F$13*100</f>
        <v>0</v>
      </c>
      <c r="L505" s="54"/>
      <c r="M505" s="26">
        <v>0</v>
      </c>
      <c r="N505" s="54"/>
      <c r="O505" s="26">
        <v>0</v>
      </c>
      <c r="P505" s="54"/>
      <c r="Q505" s="26">
        <v>6435269</v>
      </c>
      <c r="R505" s="54"/>
      <c r="S505" s="26">
        <f t="shared" si="25"/>
        <v>6435269</v>
      </c>
      <c r="U505" s="23">
        <f>S505/درآمد!$F$13*100</f>
        <v>5.2709527654975369E-4</v>
      </c>
    </row>
    <row r="506" spans="1:21" ht="19.5" thickBot="1" x14ac:dyDescent="0.25">
      <c r="A506" s="29" t="s">
        <v>734</v>
      </c>
      <c r="C506" s="49">
        <f>SUM(C463:C505)</f>
        <v>4000000</v>
      </c>
      <c r="D506" s="54"/>
      <c r="E506" s="49">
        <f>SUM(E463:E505)</f>
        <v>625879198009</v>
      </c>
      <c r="F506" s="54"/>
      <c r="G506" s="49">
        <f>SUM(G463:G505)</f>
        <v>155101182405</v>
      </c>
      <c r="H506" s="54"/>
      <c r="I506" s="49">
        <f>SUM(I463:I505)</f>
        <v>780984380414</v>
      </c>
      <c r="J506" s="54"/>
      <c r="K506" s="81">
        <f>SUM(K463:K505)</f>
        <v>63.96829378466623</v>
      </c>
      <c r="L506" s="54"/>
      <c r="M506" s="49">
        <f>SUM(M463:M505)</f>
        <v>157994443550</v>
      </c>
      <c r="N506" s="54"/>
      <c r="O506" s="49">
        <f>SUM(O463:O505)</f>
        <v>476418921795</v>
      </c>
      <c r="P506" s="54"/>
      <c r="Q506" s="49">
        <f>SUM(Q463:Q505)</f>
        <v>243234266374</v>
      </c>
      <c r="R506" s="54"/>
      <c r="S506" s="49">
        <f>SUM(S463:S505)</f>
        <v>877647631719</v>
      </c>
      <c r="T506" s="16"/>
      <c r="U506" s="41">
        <f>SUM(U463:U505)</f>
        <v>71.885716223232237</v>
      </c>
    </row>
    <row r="507" spans="1:21" ht="26.25" thickTop="1" x14ac:dyDescent="0.2">
      <c r="A507" s="95" t="s">
        <v>0</v>
      </c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</row>
    <row r="508" spans="1:21" ht="25.5" x14ac:dyDescent="0.2">
      <c r="A508" s="95" t="s">
        <v>289</v>
      </c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</row>
    <row r="509" spans="1:21" ht="25.5" x14ac:dyDescent="0.2">
      <c r="A509" s="95" t="s">
        <v>2</v>
      </c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</row>
    <row r="511" spans="1:21" ht="24" x14ac:dyDescent="0.2">
      <c r="A511" s="96" t="s">
        <v>406</v>
      </c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</row>
    <row r="512" spans="1:21" ht="21" x14ac:dyDescent="0.2">
      <c r="C512" s="116" t="s">
        <v>306</v>
      </c>
      <c r="D512" s="116"/>
      <c r="E512" s="116"/>
      <c r="F512" s="116"/>
      <c r="G512" s="116"/>
      <c r="H512" s="116"/>
      <c r="I512" s="116"/>
      <c r="J512" s="116"/>
      <c r="K512" s="116"/>
      <c r="M512" s="116" t="s">
        <v>307</v>
      </c>
      <c r="N512" s="116"/>
      <c r="O512" s="116"/>
      <c r="P512" s="116"/>
      <c r="Q512" s="116"/>
      <c r="R512" s="116"/>
      <c r="S512" s="116"/>
      <c r="T512" s="116"/>
      <c r="U512" s="116"/>
    </row>
    <row r="513" spans="1:21" ht="21" x14ac:dyDescent="0.2">
      <c r="C513" s="45"/>
      <c r="D513" s="45"/>
      <c r="E513" s="45"/>
      <c r="F513" s="45"/>
      <c r="G513" s="45"/>
      <c r="H513" s="3"/>
      <c r="I513" s="70" t="s">
        <v>74</v>
      </c>
      <c r="J513" s="70"/>
      <c r="K513" s="70"/>
      <c r="M513" s="45"/>
      <c r="N513" s="45"/>
      <c r="O513" s="45"/>
      <c r="P513" s="45"/>
      <c r="Q513" s="45"/>
      <c r="R513" s="3"/>
      <c r="S513" s="70" t="s">
        <v>74</v>
      </c>
      <c r="T513" s="70"/>
      <c r="U513" s="70"/>
    </row>
    <row r="514" spans="1:21" ht="21" x14ac:dyDescent="0.2">
      <c r="A514" s="12" t="s">
        <v>308</v>
      </c>
      <c r="C514" s="80" t="s">
        <v>309</v>
      </c>
      <c r="E514" s="2" t="s">
        <v>310</v>
      </c>
      <c r="G514" s="2" t="s">
        <v>311</v>
      </c>
      <c r="I514" s="2" t="s">
        <v>279</v>
      </c>
      <c r="J514" s="3"/>
      <c r="K514" s="2" t="s">
        <v>294</v>
      </c>
      <c r="L514" s="33"/>
      <c r="M514" s="2" t="s">
        <v>309</v>
      </c>
      <c r="N514" s="33"/>
      <c r="O514" s="2" t="s">
        <v>310</v>
      </c>
      <c r="P514" s="33"/>
      <c r="Q514" s="2" t="s">
        <v>311</v>
      </c>
      <c r="S514" s="2" t="s">
        <v>279</v>
      </c>
      <c r="T514" s="3"/>
      <c r="U514" s="2" t="s">
        <v>294</v>
      </c>
    </row>
    <row r="515" spans="1:21" ht="18.75" x14ac:dyDescent="0.2">
      <c r="A515" s="29" t="s">
        <v>735</v>
      </c>
      <c r="C515" s="26">
        <f>C506</f>
        <v>4000000</v>
      </c>
      <c r="D515" s="26">
        <f t="shared" ref="D515" si="27">D506</f>
        <v>0</v>
      </c>
      <c r="E515" s="26">
        <f>E506</f>
        <v>625879198009</v>
      </c>
      <c r="F515" s="26">
        <f t="shared" ref="F515:U515" si="28">F506</f>
        <v>0</v>
      </c>
      <c r="G515" s="26">
        <f t="shared" si="28"/>
        <v>155101182405</v>
      </c>
      <c r="H515" s="26">
        <f t="shared" si="28"/>
        <v>0</v>
      </c>
      <c r="I515" s="26">
        <f t="shared" si="28"/>
        <v>780984380414</v>
      </c>
      <c r="J515" s="26">
        <f t="shared" si="28"/>
        <v>0</v>
      </c>
      <c r="K515" s="48">
        <f>K506</f>
        <v>63.96829378466623</v>
      </c>
      <c r="L515" s="26">
        <f t="shared" si="28"/>
        <v>0</v>
      </c>
      <c r="M515" s="26">
        <f t="shared" si="28"/>
        <v>157994443550</v>
      </c>
      <c r="N515" s="26">
        <f t="shared" si="28"/>
        <v>0</v>
      </c>
      <c r="O515" s="26">
        <f t="shared" si="28"/>
        <v>476418921795</v>
      </c>
      <c r="P515" s="26">
        <f t="shared" si="28"/>
        <v>0</v>
      </c>
      <c r="Q515" s="26">
        <f>Q506</f>
        <v>243234266374</v>
      </c>
      <c r="R515" s="26">
        <f t="shared" si="28"/>
        <v>0</v>
      </c>
      <c r="S515" s="26">
        <f t="shared" si="28"/>
        <v>877647631719</v>
      </c>
      <c r="T515" s="26">
        <f t="shared" si="28"/>
        <v>0</v>
      </c>
      <c r="U515" s="48">
        <f t="shared" si="28"/>
        <v>71.885716223232237</v>
      </c>
    </row>
    <row r="516" spans="1:21" ht="18.75" x14ac:dyDescent="0.2">
      <c r="A516" s="29" t="s">
        <v>586</v>
      </c>
      <c r="C516" s="26">
        <v>0</v>
      </c>
      <c r="D516" s="54"/>
      <c r="E516" s="26">
        <v>0</v>
      </c>
      <c r="F516" s="54"/>
      <c r="G516" s="26">
        <v>0</v>
      </c>
      <c r="H516" s="54"/>
      <c r="I516" s="26">
        <f t="shared" si="26"/>
        <v>0</v>
      </c>
      <c r="J516" s="54"/>
      <c r="K516" s="48">
        <f>I516/درآمد!$F$13*100</f>
        <v>0</v>
      </c>
      <c r="L516" s="54"/>
      <c r="M516" s="26">
        <v>0</v>
      </c>
      <c r="N516" s="54"/>
      <c r="O516" s="26">
        <v>0</v>
      </c>
      <c r="P516" s="54"/>
      <c r="Q516" s="26">
        <v>4601483932</v>
      </c>
      <c r="R516" s="54"/>
      <c r="S516" s="26">
        <f t="shared" si="25"/>
        <v>4601483932</v>
      </c>
      <c r="U516" s="23">
        <f>S516/درآمد!$F$13*100</f>
        <v>0.37689495896392022</v>
      </c>
    </row>
    <row r="517" spans="1:21" ht="18.75" x14ac:dyDescent="0.2">
      <c r="A517" s="29" t="s">
        <v>587</v>
      </c>
      <c r="C517" s="26">
        <v>0</v>
      </c>
      <c r="D517" s="54"/>
      <c r="E517" s="26">
        <v>0</v>
      </c>
      <c r="F517" s="54"/>
      <c r="G517" s="26">
        <v>0</v>
      </c>
      <c r="H517" s="54"/>
      <c r="I517" s="26">
        <f t="shared" si="26"/>
        <v>0</v>
      </c>
      <c r="J517" s="54"/>
      <c r="K517" s="48">
        <f>I517/درآمد!$F$13*100</f>
        <v>0</v>
      </c>
      <c r="L517" s="54"/>
      <c r="M517" s="26">
        <v>0</v>
      </c>
      <c r="N517" s="54"/>
      <c r="O517" s="26">
        <v>0</v>
      </c>
      <c r="P517" s="54"/>
      <c r="Q517" s="26">
        <v>-1329465725</v>
      </c>
      <c r="R517" s="54"/>
      <c r="S517" s="26">
        <f t="shared" si="25"/>
        <v>-1329465725</v>
      </c>
      <c r="U517" s="23">
        <f>S517/درآمد!$F$13*100</f>
        <v>-0.10889290004540506</v>
      </c>
    </row>
    <row r="518" spans="1:21" ht="18.75" x14ac:dyDescent="0.2">
      <c r="A518" s="29" t="s">
        <v>588</v>
      </c>
      <c r="C518" s="26">
        <v>0</v>
      </c>
      <c r="D518" s="54"/>
      <c r="E518" s="26">
        <v>0</v>
      </c>
      <c r="F518" s="54"/>
      <c r="G518" s="26">
        <v>0</v>
      </c>
      <c r="H518" s="54"/>
      <c r="I518" s="26">
        <f t="shared" si="26"/>
        <v>0</v>
      </c>
      <c r="J518" s="54"/>
      <c r="K518" s="48">
        <f>I518/درآمد!$F$13*100</f>
        <v>0</v>
      </c>
      <c r="L518" s="54"/>
      <c r="M518" s="26">
        <v>0</v>
      </c>
      <c r="N518" s="54"/>
      <c r="O518" s="26">
        <v>0</v>
      </c>
      <c r="P518" s="54"/>
      <c r="Q518" s="26">
        <v>1399302112</v>
      </c>
      <c r="R518" s="54"/>
      <c r="S518" s="26">
        <f t="shared" si="25"/>
        <v>1399302112</v>
      </c>
      <c r="U518" s="23">
        <f>S518/درآمد!$F$13*100</f>
        <v>0.11461300742848426</v>
      </c>
    </row>
    <row r="519" spans="1:21" ht="18.75" x14ac:dyDescent="0.2">
      <c r="A519" s="29" t="s">
        <v>589</v>
      </c>
      <c r="C519" s="26">
        <v>0</v>
      </c>
      <c r="D519" s="54"/>
      <c r="E519" s="26">
        <v>0</v>
      </c>
      <c r="F519" s="54"/>
      <c r="G519" s="26">
        <v>0</v>
      </c>
      <c r="H519" s="54"/>
      <c r="I519" s="26">
        <f t="shared" si="26"/>
        <v>0</v>
      </c>
      <c r="J519" s="54"/>
      <c r="K519" s="48">
        <f>I519/درآمد!$F$13*100</f>
        <v>0</v>
      </c>
      <c r="L519" s="54"/>
      <c r="M519" s="26">
        <v>0</v>
      </c>
      <c r="N519" s="54"/>
      <c r="O519" s="26">
        <v>0</v>
      </c>
      <c r="P519" s="54"/>
      <c r="Q519" s="26">
        <v>11475360453</v>
      </c>
      <c r="R519" s="54"/>
      <c r="S519" s="26">
        <f t="shared" si="25"/>
        <v>11475360453</v>
      </c>
      <c r="U519" s="23">
        <f>S519/درآمد!$F$13*100</f>
        <v>0.93991537750514265</v>
      </c>
    </row>
    <row r="520" spans="1:21" ht="18.75" x14ac:dyDescent="0.2">
      <c r="A520" s="29" t="s">
        <v>590</v>
      </c>
      <c r="C520" s="26">
        <v>0</v>
      </c>
      <c r="D520" s="54"/>
      <c r="E520" s="26">
        <v>0</v>
      </c>
      <c r="F520" s="54"/>
      <c r="G520" s="26">
        <v>0</v>
      </c>
      <c r="H520" s="54"/>
      <c r="I520" s="26">
        <f t="shared" si="26"/>
        <v>0</v>
      </c>
      <c r="J520" s="54"/>
      <c r="K520" s="48">
        <f>I520/درآمد!$F$13*100</f>
        <v>0</v>
      </c>
      <c r="L520" s="54"/>
      <c r="M520" s="26">
        <v>0</v>
      </c>
      <c r="N520" s="54"/>
      <c r="O520" s="26">
        <v>0</v>
      </c>
      <c r="P520" s="54"/>
      <c r="Q520" s="26">
        <v>7301136400</v>
      </c>
      <c r="R520" s="54"/>
      <c r="S520" s="26">
        <f t="shared" si="25"/>
        <v>7301136400</v>
      </c>
      <c r="U520" s="23">
        <f>S520/درآمد!$F$13*100</f>
        <v>0.59801610622422674</v>
      </c>
    </row>
    <row r="521" spans="1:21" ht="18.75" x14ac:dyDescent="0.2">
      <c r="A521" s="29" t="s">
        <v>591</v>
      </c>
      <c r="C521" s="26">
        <v>0</v>
      </c>
      <c r="D521" s="54"/>
      <c r="E521" s="26">
        <v>0</v>
      </c>
      <c r="F521" s="54"/>
      <c r="G521" s="26">
        <v>0</v>
      </c>
      <c r="H521" s="54"/>
      <c r="I521" s="26">
        <f t="shared" si="26"/>
        <v>0</v>
      </c>
      <c r="J521" s="54"/>
      <c r="K521" s="48">
        <f>I521/درآمد!$F$13*100</f>
        <v>0</v>
      </c>
      <c r="L521" s="54"/>
      <c r="M521" s="26">
        <v>0</v>
      </c>
      <c r="N521" s="54"/>
      <c r="O521" s="26">
        <v>0</v>
      </c>
      <c r="P521" s="54"/>
      <c r="Q521" s="26">
        <v>-3607290</v>
      </c>
      <c r="R521" s="54"/>
      <c r="S521" s="26">
        <f t="shared" si="25"/>
        <v>-3607290</v>
      </c>
      <c r="U521" s="23">
        <f>S521/درآمد!$F$13*100</f>
        <v>-2.9546325416158375E-4</v>
      </c>
    </row>
    <row r="522" spans="1:21" ht="18.75" x14ac:dyDescent="0.2">
      <c r="A522" s="29" t="s">
        <v>592</v>
      </c>
      <c r="C522" s="26">
        <v>0</v>
      </c>
      <c r="D522" s="54"/>
      <c r="E522" s="26">
        <v>0</v>
      </c>
      <c r="F522" s="54"/>
      <c r="G522" s="26">
        <v>0</v>
      </c>
      <c r="H522" s="54"/>
      <c r="I522" s="26">
        <f t="shared" si="26"/>
        <v>0</v>
      </c>
      <c r="J522" s="54"/>
      <c r="K522" s="48">
        <f>I522/درآمد!$F$13*100</f>
        <v>0</v>
      </c>
      <c r="L522" s="54"/>
      <c r="M522" s="26">
        <v>0</v>
      </c>
      <c r="N522" s="54"/>
      <c r="O522" s="26">
        <v>0</v>
      </c>
      <c r="P522" s="54"/>
      <c r="Q522" s="26">
        <v>-98216</v>
      </c>
      <c r="R522" s="54"/>
      <c r="S522" s="26">
        <f t="shared" si="25"/>
        <v>-98216</v>
      </c>
      <c r="U522" s="23">
        <f>S522/درآمد!$F$13*100</f>
        <v>-8.0446038357698205E-6</v>
      </c>
    </row>
    <row r="523" spans="1:21" ht="18.75" x14ac:dyDescent="0.2">
      <c r="A523" s="29" t="s">
        <v>593</v>
      </c>
      <c r="C523" s="26">
        <v>0</v>
      </c>
      <c r="D523" s="54"/>
      <c r="E523" s="26">
        <v>0</v>
      </c>
      <c r="F523" s="54"/>
      <c r="G523" s="26">
        <v>0</v>
      </c>
      <c r="H523" s="54"/>
      <c r="I523" s="26">
        <f t="shared" si="26"/>
        <v>0</v>
      </c>
      <c r="J523" s="54"/>
      <c r="K523" s="48">
        <f>I523/درآمد!$F$13*100</f>
        <v>0</v>
      </c>
      <c r="L523" s="54"/>
      <c r="M523" s="26">
        <v>0</v>
      </c>
      <c r="N523" s="54"/>
      <c r="O523" s="26">
        <v>0</v>
      </c>
      <c r="P523" s="54"/>
      <c r="Q523" s="26">
        <v>-409572289</v>
      </c>
      <c r="R523" s="54"/>
      <c r="S523" s="26">
        <f t="shared" si="25"/>
        <v>-409572289</v>
      </c>
      <c r="U523" s="23">
        <f>S523/درآمد!$F$13*100</f>
        <v>-3.3546945580296743E-2</v>
      </c>
    </row>
    <row r="524" spans="1:21" ht="18.75" x14ac:dyDescent="0.2">
      <c r="A524" s="29" t="s">
        <v>594</v>
      </c>
      <c r="C524" s="26">
        <v>0</v>
      </c>
      <c r="D524" s="54"/>
      <c r="E524" s="26">
        <v>0</v>
      </c>
      <c r="F524" s="54"/>
      <c r="G524" s="26">
        <v>0</v>
      </c>
      <c r="H524" s="54"/>
      <c r="I524" s="26">
        <f t="shared" si="26"/>
        <v>0</v>
      </c>
      <c r="J524" s="54"/>
      <c r="K524" s="48">
        <f>I524/درآمد!$F$13*100</f>
        <v>0</v>
      </c>
      <c r="L524" s="54"/>
      <c r="M524" s="26">
        <v>0</v>
      </c>
      <c r="N524" s="54"/>
      <c r="O524" s="26">
        <v>0</v>
      </c>
      <c r="P524" s="54"/>
      <c r="Q524" s="26">
        <v>45337048909</v>
      </c>
      <c r="R524" s="54"/>
      <c r="S524" s="26">
        <f t="shared" si="25"/>
        <v>45337048909</v>
      </c>
      <c r="U524" s="23">
        <f>S524/درآمد!$F$13*100</f>
        <v>3.7134336315450165</v>
      </c>
    </row>
    <row r="525" spans="1:21" ht="18.75" x14ac:dyDescent="0.2">
      <c r="A525" s="29" t="s">
        <v>595</v>
      </c>
      <c r="C525" s="26">
        <v>0</v>
      </c>
      <c r="D525" s="54"/>
      <c r="E525" s="26">
        <v>0</v>
      </c>
      <c r="F525" s="54"/>
      <c r="G525" s="26">
        <v>0</v>
      </c>
      <c r="H525" s="54"/>
      <c r="I525" s="26">
        <f t="shared" si="26"/>
        <v>0</v>
      </c>
      <c r="J525" s="54"/>
      <c r="K525" s="48">
        <f>I525/درآمد!$F$13*100</f>
        <v>0</v>
      </c>
      <c r="L525" s="54"/>
      <c r="M525" s="26">
        <v>0</v>
      </c>
      <c r="N525" s="54"/>
      <c r="O525" s="26">
        <v>0</v>
      </c>
      <c r="P525" s="54"/>
      <c r="Q525" s="26">
        <v>159297623</v>
      </c>
      <c r="R525" s="54"/>
      <c r="S525" s="26">
        <f t="shared" si="25"/>
        <v>159297623</v>
      </c>
      <c r="U525" s="23">
        <f>S525/درآمد!$F$13*100</f>
        <v>1.3047632453111658E-2</v>
      </c>
    </row>
    <row r="526" spans="1:21" ht="18.75" x14ac:dyDescent="0.2">
      <c r="A526" s="29" t="s">
        <v>596</v>
      </c>
      <c r="C526" s="26">
        <v>0</v>
      </c>
      <c r="D526" s="54"/>
      <c r="E526" s="26">
        <v>0</v>
      </c>
      <c r="F526" s="54"/>
      <c r="G526" s="26">
        <v>0</v>
      </c>
      <c r="H526" s="54"/>
      <c r="I526" s="26">
        <f t="shared" si="26"/>
        <v>0</v>
      </c>
      <c r="J526" s="54"/>
      <c r="K526" s="48">
        <f>I526/درآمد!$F$13*100</f>
        <v>0</v>
      </c>
      <c r="L526" s="54"/>
      <c r="M526" s="26">
        <v>0</v>
      </c>
      <c r="N526" s="54"/>
      <c r="O526" s="26">
        <v>0</v>
      </c>
      <c r="P526" s="54"/>
      <c r="Q526" s="26">
        <v>807643812</v>
      </c>
      <c r="R526" s="54"/>
      <c r="S526" s="26">
        <f t="shared" si="25"/>
        <v>807643812</v>
      </c>
      <c r="U526" s="23">
        <f>S526/درآمد!$F$13*100</f>
        <v>6.6151894884244514E-2</v>
      </c>
    </row>
    <row r="527" spans="1:21" ht="18.75" x14ac:dyDescent="0.2">
      <c r="A527" s="29" t="s">
        <v>597</v>
      </c>
      <c r="C527" s="26">
        <v>0</v>
      </c>
      <c r="D527" s="54"/>
      <c r="E527" s="26">
        <v>0</v>
      </c>
      <c r="F527" s="54"/>
      <c r="G527" s="26">
        <v>0</v>
      </c>
      <c r="H527" s="54"/>
      <c r="I527" s="26">
        <f t="shared" si="26"/>
        <v>0</v>
      </c>
      <c r="J527" s="54"/>
      <c r="K527" s="48">
        <f>I527/درآمد!$F$13*100</f>
        <v>0</v>
      </c>
      <c r="L527" s="54"/>
      <c r="M527" s="26">
        <v>0</v>
      </c>
      <c r="N527" s="54"/>
      <c r="O527" s="26">
        <v>0</v>
      </c>
      <c r="P527" s="54"/>
      <c r="Q527" s="26">
        <v>210612759</v>
      </c>
      <c r="R527" s="54"/>
      <c r="S527" s="26">
        <f t="shared" si="25"/>
        <v>210612759</v>
      </c>
      <c r="U527" s="23">
        <f>S527/درآمد!$F$13*100</f>
        <v>1.72507148419144E-2</v>
      </c>
    </row>
    <row r="528" spans="1:21" ht="18.75" x14ac:dyDescent="0.2">
      <c r="A528" s="29" t="s">
        <v>598</v>
      </c>
      <c r="C528" s="26">
        <v>0</v>
      </c>
      <c r="D528" s="54"/>
      <c r="E528" s="26">
        <v>0</v>
      </c>
      <c r="F528" s="54"/>
      <c r="G528" s="26">
        <v>0</v>
      </c>
      <c r="H528" s="54"/>
      <c r="I528" s="26">
        <f t="shared" si="26"/>
        <v>0</v>
      </c>
      <c r="J528" s="54"/>
      <c r="K528" s="48">
        <f>I528/درآمد!$F$13*100</f>
        <v>0</v>
      </c>
      <c r="L528" s="54"/>
      <c r="M528" s="26">
        <v>0</v>
      </c>
      <c r="N528" s="54"/>
      <c r="O528" s="26">
        <v>0</v>
      </c>
      <c r="P528" s="54"/>
      <c r="Q528" s="26">
        <v>21524582</v>
      </c>
      <c r="R528" s="54"/>
      <c r="S528" s="26">
        <f t="shared" si="25"/>
        <v>21524582</v>
      </c>
      <c r="U528" s="23">
        <f>S528/درآمد!$F$13*100</f>
        <v>1.7630196192121651E-3</v>
      </c>
    </row>
    <row r="529" spans="1:21" ht="18.75" x14ac:dyDescent="0.2">
      <c r="A529" s="29" t="s">
        <v>599</v>
      </c>
      <c r="C529" s="26">
        <v>0</v>
      </c>
      <c r="D529" s="54"/>
      <c r="E529" s="26">
        <v>0</v>
      </c>
      <c r="F529" s="54"/>
      <c r="G529" s="26">
        <v>0</v>
      </c>
      <c r="H529" s="54"/>
      <c r="I529" s="26">
        <f t="shared" si="26"/>
        <v>0</v>
      </c>
      <c r="J529" s="54"/>
      <c r="K529" s="48">
        <f>I529/درآمد!$F$13*100</f>
        <v>0</v>
      </c>
      <c r="L529" s="54"/>
      <c r="M529" s="26">
        <v>0</v>
      </c>
      <c r="N529" s="54"/>
      <c r="O529" s="26">
        <v>0</v>
      </c>
      <c r="P529" s="54"/>
      <c r="Q529" s="26">
        <v>4641160816</v>
      </c>
      <c r="R529" s="54"/>
      <c r="S529" s="26">
        <f t="shared" si="25"/>
        <v>4641160816</v>
      </c>
      <c r="U529" s="23">
        <f>S529/درآمد!$F$13*100</f>
        <v>0.38014478397428308</v>
      </c>
    </row>
    <row r="530" spans="1:21" ht="18.75" x14ac:dyDescent="0.2">
      <c r="A530" s="29" t="s">
        <v>600</v>
      </c>
      <c r="C530" s="26">
        <v>0</v>
      </c>
      <c r="D530" s="54"/>
      <c r="E530" s="26">
        <v>0</v>
      </c>
      <c r="F530" s="54"/>
      <c r="G530" s="26">
        <v>0</v>
      </c>
      <c r="H530" s="54"/>
      <c r="I530" s="26">
        <f t="shared" si="26"/>
        <v>0</v>
      </c>
      <c r="J530" s="54"/>
      <c r="K530" s="48">
        <f>I530/درآمد!$F$13*100</f>
        <v>0</v>
      </c>
      <c r="L530" s="54"/>
      <c r="M530" s="26">
        <v>0</v>
      </c>
      <c r="N530" s="54"/>
      <c r="O530" s="26">
        <v>0</v>
      </c>
      <c r="P530" s="54"/>
      <c r="Q530" s="26">
        <v>3810163689</v>
      </c>
      <c r="R530" s="54"/>
      <c r="S530" s="26">
        <f t="shared" si="25"/>
        <v>3810163689</v>
      </c>
      <c r="U530" s="23">
        <f>S530/درآمد!$F$13*100</f>
        <v>0.31208008295430772</v>
      </c>
    </row>
    <row r="531" spans="1:21" ht="18.75" x14ac:dyDescent="0.2">
      <c r="A531" s="29" t="s">
        <v>601</v>
      </c>
      <c r="C531" s="26">
        <v>0</v>
      </c>
      <c r="D531" s="54"/>
      <c r="E531" s="26">
        <v>0</v>
      </c>
      <c r="F531" s="54"/>
      <c r="G531" s="26">
        <v>0</v>
      </c>
      <c r="H531" s="54"/>
      <c r="I531" s="26">
        <f t="shared" si="26"/>
        <v>0</v>
      </c>
      <c r="J531" s="54"/>
      <c r="K531" s="48">
        <f>I531/درآمد!$F$13*100</f>
        <v>0</v>
      </c>
      <c r="L531" s="54"/>
      <c r="M531" s="26">
        <v>0</v>
      </c>
      <c r="N531" s="54"/>
      <c r="O531" s="26">
        <v>0</v>
      </c>
      <c r="P531" s="54"/>
      <c r="Q531" s="26">
        <v>-18954780</v>
      </c>
      <c r="R531" s="54"/>
      <c r="S531" s="26">
        <f t="shared" si="25"/>
        <v>-18954780</v>
      </c>
      <c r="U531" s="23">
        <f>S531/درآمد!$F$13*100</f>
        <v>-1.5525341685079118E-3</v>
      </c>
    </row>
    <row r="532" spans="1:21" ht="18.75" x14ac:dyDescent="0.2">
      <c r="A532" s="29" t="s">
        <v>602</v>
      </c>
      <c r="C532" s="26">
        <v>0</v>
      </c>
      <c r="D532" s="54"/>
      <c r="E532" s="26">
        <v>0</v>
      </c>
      <c r="F532" s="54"/>
      <c r="G532" s="26">
        <v>0</v>
      </c>
      <c r="H532" s="54"/>
      <c r="I532" s="26">
        <f t="shared" si="26"/>
        <v>0</v>
      </c>
      <c r="J532" s="54"/>
      <c r="K532" s="48">
        <f>I532/درآمد!$F$13*100</f>
        <v>0</v>
      </c>
      <c r="L532" s="54"/>
      <c r="M532" s="26">
        <v>0</v>
      </c>
      <c r="N532" s="54"/>
      <c r="O532" s="26">
        <v>0</v>
      </c>
      <c r="P532" s="54"/>
      <c r="Q532" s="26">
        <v>9632054668</v>
      </c>
      <c r="R532" s="54"/>
      <c r="S532" s="26">
        <f t="shared" si="25"/>
        <v>9632054668</v>
      </c>
      <c r="U532" s="23">
        <f>S532/درآمد!$F$13*100</f>
        <v>0.78893524403903026</v>
      </c>
    </row>
    <row r="533" spans="1:21" ht="18.75" x14ac:dyDescent="0.2">
      <c r="A533" s="29" t="s">
        <v>603</v>
      </c>
      <c r="C533" s="26">
        <v>0</v>
      </c>
      <c r="D533" s="54"/>
      <c r="E533" s="26">
        <v>0</v>
      </c>
      <c r="F533" s="54"/>
      <c r="G533" s="26">
        <v>0</v>
      </c>
      <c r="H533" s="54"/>
      <c r="I533" s="26">
        <f t="shared" si="26"/>
        <v>0</v>
      </c>
      <c r="J533" s="54"/>
      <c r="K533" s="48">
        <f>I533/درآمد!$F$13*100</f>
        <v>0</v>
      </c>
      <c r="L533" s="54"/>
      <c r="M533" s="26">
        <v>0</v>
      </c>
      <c r="N533" s="54"/>
      <c r="O533" s="26">
        <v>0</v>
      </c>
      <c r="P533" s="54"/>
      <c r="Q533" s="26">
        <v>11036702923</v>
      </c>
      <c r="R533" s="54"/>
      <c r="S533" s="26">
        <f t="shared" si="25"/>
        <v>11036702923</v>
      </c>
      <c r="U533" s="23">
        <f>S533/درآمد!$F$13*100</f>
        <v>0.9039861394133113</v>
      </c>
    </row>
    <row r="534" spans="1:21" ht="18.75" x14ac:dyDescent="0.2">
      <c r="A534" s="29" t="s">
        <v>604</v>
      </c>
      <c r="C534" s="26">
        <v>0</v>
      </c>
      <c r="D534" s="54"/>
      <c r="E534" s="26">
        <v>0</v>
      </c>
      <c r="F534" s="54"/>
      <c r="G534" s="26">
        <v>0</v>
      </c>
      <c r="H534" s="54"/>
      <c r="I534" s="26">
        <f t="shared" si="26"/>
        <v>0</v>
      </c>
      <c r="J534" s="54"/>
      <c r="K534" s="48">
        <f>I534/درآمد!$F$13*100</f>
        <v>0</v>
      </c>
      <c r="L534" s="54"/>
      <c r="M534" s="26">
        <v>0</v>
      </c>
      <c r="N534" s="54"/>
      <c r="O534" s="26">
        <v>0</v>
      </c>
      <c r="P534" s="54"/>
      <c r="Q534" s="26">
        <v>14483739469</v>
      </c>
      <c r="R534" s="54"/>
      <c r="S534" s="26">
        <f t="shared" si="25"/>
        <v>14483739469</v>
      </c>
      <c r="U534" s="23">
        <f>S534/درآمد!$F$13*100</f>
        <v>1.1863234716197779</v>
      </c>
    </row>
    <row r="535" spans="1:21" ht="18.75" x14ac:dyDescent="0.2">
      <c r="A535" s="29" t="s">
        <v>605</v>
      </c>
      <c r="C535" s="26">
        <v>0</v>
      </c>
      <c r="D535" s="54"/>
      <c r="E535" s="26">
        <v>0</v>
      </c>
      <c r="F535" s="54"/>
      <c r="G535" s="26">
        <v>0</v>
      </c>
      <c r="H535" s="54"/>
      <c r="I535" s="26">
        <f t="shared" si="26"/>
        <v>0</v>
      </c>
      <c r="J535" s="54"/>
      <c r="K535" s="48">
        <f>I535/درآمد!$F$13*100</f>
        <v>0</v>
      </c>
      <c r="L535" s="54"/>
      <c r="M535" s="26">
        <v>0</v>
      </c>
      <c r="N535" s="54"/>
      <c r="O535" s="26">
        <v>0</v>
      </c>
      <c r="P535" s="54"/>
      <c r="Q535" s="26">
        <v>2651720940</v>
      </c>
      <c r="R535" s="54"/>
      <c r="S535" s="26">
        <f t="shared" si="25"/>
        <v>2651720940</v>
      </c>
      <c r="U535" s="23">
        <f>S535/درآمد!$F$13*100</f>
        <v>0.21719520694505121</v>
      </c>
    </row>
    <row r="536" spans="1:21" ht="18.75" x14ac:dyDescent="0.2">
      <c r="A536" s="29" t="s">
        <v>606</v>
      </c>
      <c r="C536" s="26">
        <v>0</v>
      </c>
      <c r="D536" s="54"/>
      <c r="E536" s="26">
        <v>0</v>
      </c>
      <c r="F536" s="54"/>
      <c r="G536" s="26">
        <v>0</v>
      </c>
      <c r="H536" s="54"/>
      <c r="I536" s="26">
        <f t="shared" si="26"/>
        <v>0</v>
      </c>
      <c r="J536" s="54"/>
      <c r="K536" s="48">
        <f>I536/درآمد!$F$13*100</f>
        <v>0</v>
      </c>
      <c r="L536" s="54"/>
      <c r="M536" s="26">
        <v>0</v>
      </c>
      <c r="N536" s="54"/>
      <c r="O536" s="26">
        <v>0</v>
      </c>
      <c r="P536" s="54"/>
      <c r="Q536" s="26">
        <v>187686795</v>
      </c>
      <c r="R536" s="54"/>
      <c r="S536" s="26">
        <f t="shared" si="25"/>
        <v>187686795</v>
      </c>
      <c r="U536" s="23">
        <f>S536/درآمد!$F$13*100</f>
        <v>1.5372911857338353E-2</v>
      </c>
    </row>
    <row r="537" spans="1:21" ht="18.75" x14ac:dyDescent="0.2">
      <c r="A537" s="29" t="s">
        <v>607</v>
      </c>
      <c r="C537" s="26">
        <v>0</v>
      </c>
      <c r="D537" s="54"/>
      <c r="E537" s="26">
        <v>0</v>
      </c>
      <c r="F537" s="54"/>
      <c r="G537" s="26">
        <v>0</v>
      </c>
      <c r="H537" s="54"/>
      <c r="I537" s="26">
        <f t="shared" si="26"/>
        <v>0</v>
      </c>
      <c r="J537" s="54"/>
      <c r="K537" s="48">
        <f>I537/درآمد!$F$13*100</f>
        <v>0</v>
      </c>
      <c r="L537" s="54"/>
      <c r="M537" s="26">
        <v>0</v>
      </c>
      <c r="N537" s="54"/>
      <c r="O537" s="26">
        <v>0</v>
      </c>
      <c r="P537" s="54"/>
      <c r="Q537" s="26">
        <v>-621101</v>
      </c>
      <c r="R537" s="54"/>
      <c r="S537" s="26">
        <f t="shared" si="25"/>
        <v>-621101</v>
      </c>
      <c r="U537" s="23">
        <f>S537/درآمد!$F$13*100</f>
        <v>-5.0872683544437473E-5</v>
      </c>
    </row>
    <row r="538" spans="1:21" ht="18.75" x14ac:dyDescent="0.2">
      <c r="A538" s="29" t="s">
        <v>608</v>
      </c>
      <c r="C538" s="26">
        <v>0</v>
      </c>
      <c r="D538" s="54"/>
      <c r="E538" s="26">
        <v>0</v>
      </c>
      <c r="F538" s="54"/>
      <c r="G538" s="26">
        <v>0</v>
      </c>
      <c r="H538" s="54"/>
      <c r="I538" s="26">
        <f t="shared" si="26"/>
        <v>0</v>
      </c>
      <c r="J538" s="54"/>
      <c r="K538" s="48">
        <f>I538/درآمد!$F$13*100</f>
        <v>0</v>
      </c>
      <c r="L538" s="54"/>
      <c r="M538" s="26">
        <v>0</v>
      </c>
      <c r="N538" s="54"/>
      <c r="O538" s="26">
        <v>0</v>
      </c>
      <c r="P538" s="54"/>
      <c r="Q538" s="26">
        <v>-2117059</v>
      </c>
      <c r="R538" s="54"/>
      <c r="S538" s="26">
        <f t="shared" si="25"/>
        <v>-2117059</v>
      </c>
      <c r="U538" s="23">
        <f>S538/درآمد!$F$13*100</f>
        <v>-1.7340251030332145E-4</v>
      </c>
    </row>
    <row r="539" spans="1:21" ht="18.75" x14ac:dyDescent="0.2">
      <c r="A539" s="29" t="s">
        <v>609</v>
      </c>
      <c r="C539" s="26">
        <v>0</v>
      </c>
      <c r="D539" s="54"/>
      <c r="E539" s="26">
        <v>0</v>
      </c>
      <c r="F539" s="54"/>
      <c r="G539" s="26">
        <v>0</v>
      </c>
      <c r="H539" s="54"/>
      <c r="I539" s="26">
        <f t="shared" si="26"/>
        <v>0</v>
      </c>
      <c r="J539" s="54"/>
      <c r="K539" s="48">
        <f>I539/درآمد!$F$13*100</f>
        <v>0</v>
      </c>
      <c r="L539" s="54"/>
      <c r="M539" s="26">
        <v>0</v>
      </c>
      <c r="N539" s="54"/>
      <c r="O539" s="26">
        <v>0</v>
      </c>
      <c r="P539" s="54"/>
      <c r="Q539" s="26">
        <v>-3510109968</v>
      </c>
      <c r="R539" s="54"/>
      <c r="S539" s="26">
        <f t="shared" si="25"/>
        <v>-3510109968</v>
      </c>
      <c r="U539" s="23">
        <f>S539/درآمد!$F$13*100</f>
        <v>-0.28750350363023008</v>
      </c>
    </row>
    <row r="540" spans="1:21" ht="18.75" x14ac:dyDescent="0.2">
      <c r="A540" s="29" t="s">
        <v>610</v>
      </c>
      <c r="C540" s="26">
        <v>0</v>
      </c>
      <c r="D540" s="54"/>
      <c r="E540" s="26">
        <v>0</v>
      </c>
      <c r="F540" s="54"/>
      <c r="G540" s="26">
        <v>0</v>
      </c>
      <c r="H540" s="54"/>
      <c r="I540" s="26">
        <f t="shared" si="26"/>
        <v>0</v>
      </c>
      <c r="J540" s="54"/>
      <c r="K540" s="48">
        <f>I540/درآمد!$F$13*100</f>
        <v>0</v>
      </c>
      <c r="L540" s="54"/>
      <c r="M540" s="26">
        <v>0</v>
      </c>
      <c r="N540" s="54"/>
      <c r="O540" s="26">
        <v>-651563364</v>
      </c>
      <c r="P540" s="54"/>
      <c r="Q540" s="26">
        <v>4939581022</v>
      </c>
      <c r="R540" s="54"/>
      <c r="S540" s="26">
        <f t="shared" si="25"/>
        <v>4288017658</v>
      </c>
      <c r="U540" s="23">
        <f>S540/درآمد!$F$13*100</f>
        <v>0.35121979412107518</v>
      </c>
    </row>
    <row r="541" spans="1:21" ht="18.75" x14ac:dyDescent="0.2">
      <c r="A541" s="29" t="s">
        <v>611</v>
      </c>
      <c r="C541" s="26">
        <v>0</v>
      </c>
      <c r="D541" s="54"/>
      <c r="E541" s="26">
        <v>0</v>
      </c>
      <c r="F541" s="54"/>
      <c r="G541" s="26">
        <v>0</v>
      </c>
      <c r="H541" s="54"/>
      <c r="I541" s="26">
        <f t="shared" si="26"/>
        <v>0</v>
      </c>
      <c r="J541" s="54"/>
      <c r="K541" s="48">
        <f>I541/درآمد!$F$13*100</f>
        <v>0</v>
      </c>
      <c r="L541" s="54"/>
      <c r="M541" s="26">
        <v>0</v>
      </c>
      <c r="N541" s="54"/>
      <c r="O541" s="26">
        <v>0</v>
      </c>
      <c r="P541" s="54"/>
      <c r="Q541" s="26">
        <v>5486862</v>
      </c>
      <c r="R541" s="54"/>
      <c r="S541" s="26">
        <f t="shared" si="25"/>
        <v>5486862</v>
      </c>
      <c r="U541" s="23">
        <f>S541/درآمد!$F$13*100</f>
        <v>4.4941385407204189E-4</v>
      </c>
    </row>
    <row r="542" spans="1:21" ht="18.75" x14ac:dyDescent="0.2">
      <c r="A542" s="29" t="s">
        <v>612</v>
      </c>
      <c r="C542" s="26">
        <v>0</v>
      </c>
      <c r="D542" s="54"/>
      <c r="E542" s="26">
        <v>0</v>
      </c>
      <c r="F542" s="54"/>
      <c r="G542" s="26">
        <v>0</v>
      </c>
      <c r="H542" s="54"/>
      <c r="I542" s="26">
        <f t="shared" si="26"/>
        <v>0</v>
      </c>
      <c r="J542" s="54"/>
      <c r="K542" s="48">
        <f>I542/درآمد!$F$13*100</f>
        <v>0</v>
      </c>
      <c r="L542" s="54"/>
      <c r="M542" s="26">
        <v>0</v>
      </c>
      <c r="N542" s="54"/>
      <c r="O542" s="26">
        <v>0</v>
      </c>
      <c r="P542" s="54"/>
      <c r="Q542" s="26">
        <v>10350000</v>
      </c>
      <c r="R542" s="54"/>
      <c r="S542" s="26">
        <f t="shared" si="25"/>
        <v>10350000</v>
      </c>
      <c r="U542" s="23">
        <f>S542/درآمد!$F$13*100</f>
        <v>8.4774018184631452E-4</v>
      </c>
    </row>
    <row r="543" spans="1:21" ht="18.75" x14ac:dyDescent="0.2">
      <c r="A543" s="29" t="s">
        <v>613</v>
      </c>
      <c r="C543" s="26">
        <v>0</v>
      </c>
      <c r="D543" s="54"/>
      <c r="E543" s="26">
        <v>0</v>
      </c>
      <c r="F543" s="54"/>
      <c r="G543" s="26">
        <v>0</v>
      </c>
      <c r="H543" s="54"/>
      <c r="I543" s="26">
        <f t="shared" si="26"/>
        <v>0</v>
      </c>
      <c r="J543" s="54"/>
      <c r="K543" s="48">
        <f>I543/درآمد!$F$13*100</f>
        <v>0</v>
      </c>
      <c r="L543" s="54"/>
      <c r="M543" s="26">
        <v>0</v>
      </c>
      <c r="N543" s="54"/>
      <c r="O543" s="26">
        <v>0</v>
      </c>
      <c r="P543" s="54"/>
      <c r="Q543" s="26">
        <v>13914086924</v>
      </c>
      <c r="R543" s="54"/>
      <c r="S543" s="26">
        <f t="shared" si="25"/>
        <v>13914086924</v>
      </c>
      <c r="U543" s="23">
        <f>S543/درآمد!$F$13*100</f>
        <v>1.1396647902586654</v>
      </c>
    </row>
    <row r="544" spans="1:21" ht="18.75" x14ac:dyDescent="0.2">
      <c r="A544" s="29" t="s">
        <v>614</v>
      </c>
      <c r="C544" s="26">
        <v>0</v>
      </c>
      <c r="D544" s="54"/>
      <c r="E544" s="26">
        <v>0</v>
      </c>
      <c r="F544" s="54"/>
      <c r="G544" s="26">
        <v>0</v>
      </c>
      <c r="H544" s="54"/>
      <c r="I544" s="26">
        <f t="shared" si="26"/>
        <v>0</v>
      </c>
      <c r="J544" s="54"/>
      <c r="K544" s="48">
        <f>I544/درآمد!$F$13*100</f>
        <v>0</v>
      </c>
      <c r="L544" s="54"/>
      <c r="M544" s="26">
        <v>0</v>
      </c>
      <c r="N544" s="54"/>
      <c r="O544" s="26">
        <v>0</v>
      </c>
      <c r="P544" s="54"/>
      <c r="Q544" s="26">
        <v>10378052719</v>
      </c>
      <c r="R544" s="54"/>
      <c r="S544" s="26">
        <f t="shared" si="25"/>
        <v>10378052719</v>
      </c>
      <c r="U544" s="23">
        <f>S544/درآمد!$F$13*100</f>
        <v>0.85003790330586471</v>
      </c>
    </row>
    <row r="545" spans="1:21" ht="18.75" x14ac:dyDescent="0.2">
      <c r="A545" s="29" t="s">
        <v>615</v>
      </c>
      <c r="C545" s="26">
        <v>0</v>
      </c>
      <c r="D545" s="54"/>
      <c r="E545" s="26">
        <v>0</v>
      </c>
      <c r="F545" s="54"/>
      <c r="G545" s="26">
        <v>0</v>
      </c>
      <c r="H545" s="54"/>
      <c r="I545" s="26">
        <f t="shared" si="26"/>
        <v>0</v>
      </c>
      <c r="J545" s="54"/>
      <c r="K545" s="48">
        <f>I545/درآمد!$F$13*100</f>
        <v>0</v>
      </c>
      <c r="L545" s="54"/>
      <c r="M545" s="26">
        <v>0</v>
      </c>
      <c r="N545" s="54"/>
      <c r="O545" s="26">
        <v>0</v>
      </c>
      <c r="P545" s="54"/>
      <c r="Q545" s="26">
        <v>237943346</v>
      </c>
      <c r="R545" s="54"/>
      <c r="S545" s="26">
        <f t="shared" si="25"/>
        <v>237943346</v>
      </c>
      <c r="U545" s="23">
        <f>S545/درآمد!$F$13*100</f>
        <v>1.9489288445136286E-2</v>
      </c>
    </row>
    <row r="546" spans="1:21" ht="18.75" x14ac:dyDescent="0.2">
      <c r="A546" s="29" t="s">
        <v>616</v>
      </c>
      <c r="C546" s="26">
        <v>0</v>
      </c>
      <c r="D546" s="54"/>
      <c r="E546" s="26">
        <v>0</v>
      </c>
      <c r="F546" s="54"/>
      <c r="G546" s="26">
        <v>0</v>
      </c>
      <c r="H546" s="54"/>
      <c r="I546" s="26">
        <f t="shared" si="26"/>
        <v>0</v>
      </c>
      <c r="J546" s="54"/>
      <c r="K546" s="48">
        <f>I546/درآمد!$F$13*100</f>
        <v>0</v>
      </c>
      <c r="L546" s="54"/>
      <c r="M546" s="26">
        <v>0</v>
      </c>
      <c r="N546" s="54"/>
      <c r="O546" s="26">
        <v>0</v>
      </c>
      <c r="P546" s="54"/>
      <c r="Q546" s="26">
        <v>80737215</v>
      </c>
      <c r="R546" s="54"/>
      <c r="S546" s="26">
        <f t="shared" si="25"/>
        <v>80737215</v>
      </c>
      <c r="U546" s="23">
        <f>S546/درآمد!$F$13*100</f>
        <v>6.612964379310627E-3</v>
      </c>
    </row>
    <row r="547" spans="1:21" ht="18.75" x14ac:dyDescent="0.2">
      <c r="A547" s="29" t="s">
        <v>617</v>
      </c>
      <c r="C547" s="26">
        <v>0</v>
      </c>
      <c r="D547" s="54"/>
      <c r="E547" s="26">
        <v>0</v>
      </c>
      <c r="F547" s="54"/>
      <c r="G547" s="26">
        <v>0</v>
      </c>
      <c r="H547" s="54"/>
      <c r="I547" s="26">
        <f t="shared" si="26"/>
        <v>0</v>
      </c>
      <c r="J547" s="54"/>
      <c r="K547" s="48">
        <f>I547/درآمد!$F$13*100</f>
        <v>0</v>
      </c>
      <c r="L547" s="54"/>
      <c r="M547" s="26">
        <v>0</v>
      </c>
      <c r="N547" s="54"/>
      <c r="O547" s="26">
        <v>0</v>
      </c>
      <c r="P547" s="54"/>
      <c r="Q547" s="26">
        <v>-39196988</v>
      </c>
      <c r="R547" s="54"/>
      <c r="S547" s="26">
        <f t="shared" ref="S547:S630" si="29">M547+O547+Q547</f>
        <v>-39196988</v>
      </c>
      <c r="U547" s="23">
        <f>S547/درآمد!$F$13*100</f>
        <v>-3.2105180420239428E-3</v>
      </c>
    </row>
    <row r="548" spans="1:21" ht="18.75" x14ac:dyDescent="0.2">
      <c r="A548" s="29" t="s">
        <v>618</v>
      </c>
      <c r="C548" s="26">
        <v>0</v>
      </c>
      <c r="D548" s="54"/>
      <c r="E548" s="26">
        <v>0</v>
      </c>
      <c r="F548" s="54"/>
      <c r="G548" s="26">
        <v>0</v>
      </c>
      <c r="H548" s="54"/>
      <c r="I548" s="26">
        <f t="shared" si="26"/>
        <v>0</v>
      </c>
      <c r="J548" s="54"/>
      <c r="K548" s="48">
        <f>I548/درآمد!$F$13*100</f>
        <v>0</v>
      </c>
      <c r="L548" s="54"/>
      <c r="M548" s="26">
        <v>0</v>
      </c>
      <c r="N548" s="54"/>
      <c r="O548" s="26">
        <v>0</v>
      </c>
      <c r="P548" s="54"/>
      <c r="Q548" s="26">
        <v>10870567</v>
      </c>
      <c r="R548" s="54"/>
      <c r="S548" s="26">
        <f t="shared" si="29"/>
        <v>10870567</v>
      </c>
      <c r="U548" s="23">
        <f>S548/درآمد!$F$13*100</f>
        <v>8.9037840051715421E-4</v>
      </c>
    </row>
    <row r="549" spans="1:21" ht="18.75" x14ac:dyDescent="0.2">
      <c r="A549" s="29" t="s">
        <v>619</v>
      </c>
      <c r="C549" s="26">
        <v>0</v>
      </c>
      <c r="D549" s="54"/>
      <c r="E549" s="26">
        <v>0</v>
      </c>
      <c r="F549" s="54"/>
      <c r="G549" s="26">
        <v>0</v>
      </c>
      <c r="H549" s="54"/>
      <c r="I549" s="26">
        <f t="shared" si="26"/>
        <v>0</v>
      </c>
      <c r="J549" s="54"/>
      <c r="K549" s="48">
        <f>I549/درآمد!$F$13*100</f>
        <v>0</v>
      </c>
      <c r="L549" s="54"/>
      <c r="M549" s="26">
        <v>0</v>
      </c>
      <c r="N549" s="54"/>
      <c r="O549" s="26">
        <v>0</v>
      </c>
      <c r="P549" s="54"/>
      <c r="Q549" s="26">
        <v>1000000</v>
      </c>
      <c r="R549" s="54"/>
      <c r="S549" s="26">
        <f t="shared" si="29"/>
        <v>1000000</v>
      </c>
      <c r="U549" s="23">
        <f>S549/درآمد!$F$13*100</f>
        <v>8.1907263946503827E-5</v>
      </c>
    </row>
    <row r="550" spans="1:21" ht="18.75" x14ac:dyDescent="0.2">
      <c r="A550" s="29" t="s">
        <v>620</v>
      </c>
      <c r="C550" s="26">
        <v>0</v>
      </c>
      <c r="D550" s="54"/>
      <c r="E550" s="26">
        <v>0</v>
      </c>
      <c r="F550" s="54"/>
      <c r="G550" s="26">
        <v>0</v>
      </c>
      <c r="H550" s="54"/>
      <c r="I550" s="26">
        <f t="shared" si="26"/>
        <v>0</v>
      </c>
      <c r="J550" s="54"/>
      <c r="K550" s="48">
        <f>I550/درآمد!$F$13*100</f>
        <v>0</v>
      </c>
      <c r="L550" s="54"/>
      <c r="M550" s="26">
        <v>0</v>
      </c>
      <c r="N550" s="54"/>
      <c r="O550" s="26">
        <v>0</v>
      </c>
      <c r="P550" s="54"/>
      <c r="Q550" s="26">
        <v>-2384181</v>
      </c>
      <c r="R550" s="54"/>
      <c r="S550" s="26">
        <f t="shared" si="29"/>
        <v>-2384181</v>
      </c>
      <c r="U550" s="23">
        <f>S550/درآمد!$F$13*100</f>
        <v>-1.9528174246323941E-4</v>
      </c>
    </row>
    <row r="551" spans="1:21" ht="18.75" x14ac:dyDescent="0.2">
      <c r="A551" s="29" t="s">
        <v>621</v>
      </c>
      <c r="C551" s="26">
        <v>0</v>
      </c>
      <c r="D551" s="54"/>
      <c r="E551" s="26">
        <v>0</v>
      </c>
      <c r="F551" s="54"/>
      <c r="G551" s="26">
        <v>0</v>
      </c>
      <c r="H551" s="54"/>
      <c r="I551" s="26">
        <f t="shared" si="26"/>
        <v>0</v>
      </c>
      <c r="J551" s="54"/>
      <c r="K551" s="48">
        <f>I551/درآمد!$F$13*100</f>
        <v>0</v>
      </c>
      <c r="L551" s="54"/>
      <c r="M551" s="26">
        <v>0</v>
      </c>
      <c r="N551" s="54"/>
      <c r="O551" s="26">
        <v>0</v>
      </c>
      <c r="P551" s="54"/>
      <c r="Q551" s="26">
        <v>578037883</v>
      </c>
      <c r="R551" s="54"/>
      <c r="S551" s="26">
        <f t="shared" si="29"/>
        <v>578037883</v>
      </c>
      <c r="U551" s="23">
        <f>S551/درآمد!$F$13*100</f>
        <v>4.7345501453959299E-2</v>
      </c>
    </row>
    <row r="552" spans="1:21" ht="18.75" x14ac:dyDescent="0.2">
      <c r="A552" s="29" t="s">
        <v>622</v>
      </c>
      <c r="C552" s="26">
        <v>0</v>
      </c>
      <c r="D552" s="54"/>
      <c r="E552" s="26">
        <v>0</v>
      </c>
      <c r="F552" s="54"/>
      <c r="G552" s="26">
        <v>0</v>
      </c>
      <c r="H552" s="54"/>
      <c r="I552" s="26">
        <f t="shared" si="26"/>
        <v>0</v>
      </c>
      <c r="J552" s="54"/>
      <c r="K552" s="48">
        <f>I552/درآمد!$F$13*100</f>
        <v>0</v>
      </c>
      <c r="L552" s="54"/>
      <c r="M552" s="26">
        <v>0</v>
      </c>
      <c r="N552" s="54"/>
      <c r="O552" s="26">
        <v>0</v>
      </c>
      <c r="P552" s="54"/>
      <c r="Q552" s="26">
        <v>693960824</v>
      </c>
      <c r="R552" s="54"/>
      <c r="S552" s="26">
        <f t="shared" si="29"/>
        <v>693960824</v>
      </c>
      <c r="U552" s="23">
        <f>S552/درآمد!$F$13*100</f>
        <v>5.6840432379901287E-2</v>
      </c>
    </row>
    <row r="553" spans="1:21" ht="18.75" x14ac:dyDescent="0.2">
      <c r="A553" s="29" t="s">
        <v>623</v>
      </c>
      <c r="C553" s="26">
        <v>0</v>
      </c>
      <c r="D553" s="54"/>
      <c r="E553" s="26">
        <v>0</v>
      </c>
      <c r="F553" s="54"/>
      <c r="G553" s="26">
        <v>0</v>
      </c>
      <c r="H553" s="54"/>
      <c r="I553" s="26">
        <f t="shared" si="26"/>
        <v>0</v>
      </c>
      <c r="J553" s="54"/>
      <c r="K553" s="48">
        <f>I553/درآمد!$F$13*100</f>
        <v>0</v>
      </c>
      <c r="L553" s="54"/>
      <c r="M553" s="26">
        <v>0</v>
      </c>
      <c r="N553" s="54"/>
      <c r="O553" s="26">
        <v>0</v>
      </c>
      <c r="P553" s="54"/>
      <c r="Q553" s="26">
        <v>-94228959</v>
      </c>
      <c r="R553" s="54"/>
      <c r="S553" s="26">
        <f t="shared" si="29"/>
        <v>-94228959</v>
      </c>
      <c r="U553" s="23">
        <f>S553/درآمد!$F$13*100</f>
        <v>-7.7180362162172864E-3</v>
      </c>
    </row>
    <row r="554" spans="1:21" ht="18.75" x14ac:dyDescent="0.2">
      <c r="A554" s="29" t="s">
        <v>624</v>
      </c>
      <c r="C554" s="26">
        <v>0</v>
      </c>
      <c r="D554" s="54"/>
      <c r="E554" s="26">
        <v>0</v>
      </c>
      <c r="F554" s="54"/>
      <c r="G554" s="26">
        <v>0</v>
      </c>
      <c r="H554" s="54"/>
      <c r="I554" s="26">
        <f t="shared" si="26"/>
        <v>0</v>
      </c>
      <c r="J554" s="54"/>
      <c r="K554" s="48">
        <f>I554/درآمد!$F$13*100</f>
        <v>0</v>
      </c>
      <c r="L554" s="54"/>
      <c r="M554" s="26">
        <v>0</v>
      </c>
      <c r="N554" s="54"/>
      <c r="O554" s="26">
        <v>0</v>
      </c>
      <c r="P554" s="54"/>
      <c r="Q554" s="26">
        <v>-45715796</v>
      </c>
      <c r="R554" s="54"/>
      <c r="S554" s="26">
        <f t="shared" si="29"/>
        <v>-45715796</v>
      </c>
      <c r="U554" s="23">
        <f>S554/درآمد!$F$13*100</f>
        <v>-3.7444557694965236E-3</v>
      </c>
    </row>
    <row r="555" spans="1:21" ht="18.75" x14ac:dyDescent="0.2">
      <c r="A555" s="29" t="s">
        <v>625</v>
      </c>
      <c r="C555" s="26">
        <v>0</v>
      </c>
      <c r="D555" s="54"/>
      <c r="E555" s="26">
        <v>0</v>
      </c>
      <c r="F555" s="54"/>
      <c r="G555" s="26">
        <v>0</v>
      </c>
      <c r="H555" s="54"/>
      <c r="I555" s="26">
        <f t="shared" si="26"/>
        <v>0</v>
      </c>
      <c r="J555" s="54"/>
      <c r="K555" s="48">
        <f>I555/درآمد!$F$13*100</f>
        <v>0</v>
      </c>
      <c r="L555" s="54"/>
      <c r="M555" s="26">
        <v>0</v>
      </c>
      <c r="N555" s="54"/>
      <c r="O555" s="26">
        <v>0</v>
      </c>
      <c r="P555" s="54"/>
      <c r="Q555" s="26">
        <v>-153962</v>
      </c>
      <c r="R555" s="54"/>
      <c r="S555" s="26">
        <f t="shared" si="29"/>
        <v>-153962</v>
      </c>
      <c r="U555" s="23">
        <f>S555/درآمد!$F$13*100</f>
        <v>-1.2610606171731621E-5</v>
      </c>
    </row>
    <row r="556" spans="1:21" ht="18.75" x14ac:dyDescent="0.2">
      <c r="A556" s="29" t="s">
        <v>626</v>
      </c>
      <c r="C556" s="26">
        <v>0</v>
      </c>
      <c r="D556" s="54"/>
      <c r="E556" s="26">
        <v>0</v>
      </c>
      <c r="F556" s="54"/>
      <c r="G556" s="26">
        <v>0</v>
      </c>
      <c r="H556" s="54"/>
      <c r="I556" s="26">
        <f t="shared" si="26"/>
        <v>0</v>
      </c>
      <c r="J556" s="54"/>
      <c r="K556" s="48">
        <f>I556/درآمد!$F$13*100</f>
        <v>0</v>
      </c>
      <c r="L556" s="54"/>
      <c r="M556" s="26">
        <v>0</v>
      </c>
      <c r="N556" s="54"/>
      <c r="O556" s="26">
        <v>0</v>
      </c>
      <c r="P556" s="54"/>
      <c r="Q556" s="26">
        <v>-20891247</v>
      </c>
      <c r="R556" s="54"/>
      <c r="S556" s="26">
        <f t="shared" si="29"/>
        <v>-20891247</v>
      </c>
      <c r="U556" s="23">
        <f>S556/درآمد!$F$13*100</f>
        <v>-1.7111448822006063E-3</v>
      </c>
    </row>
    <row r="557" spans="1:21" ht="18.75" x14ac:dyDescent="0.2">
      <c r="A557" s="29" t="s">
        <v>627</v>
      </c>
      <c r="C557" s="26">
        <v>0</v>
      </c>
      <c r="D557" s="54"/>
      <c r="E557" s="26">
        <v>0</v>
      </c>
      <c r="F557" s="54"/>
      <c r="G557" s="26">
        <v>0</v>
      </c>
      <c r="H557" s="54"/>
      <c r="I557" s="26">
        <f t="shared" si="26"/>
        <v>0</v>
      </c>
      <c r="J557" s="54"/>
      <c r="K557" s="48">
        <f>I557/درآمد!$F$13*100</f>
        <v>0</v>
      </c>
      <c r="L557" s="54"/>
      <c r="M557" s="26">
        <v>0</v>
      </c>
      <c r="N557" s="54"/>
      <c r="O557" s="26">
        <v>0</v>
      </c>
      <c r="P557" s="54"/>
      <c r="Q557" s="26">
        <v>669247914</v>
      </c>
      <c r="R557" s="54"/>
      <c r="S557" s="26">
        <f t="shared" si="29"/>
        <v>669247914</v>
      </c>
      <c r="U557" s="23">
        <f>S557/درآمد!$F$13*100</f>
        <v>5.4816265537645084E-2</v>
      </c>
    </row>
    <row r="558" spans="1:21" ht="19.5" thickBot="1" x14ac:dyDescent="0.25">
      <c r="A558" s="29" t="s">
        <v>734</v>
      </c>
      <c r="C558" s="49">
        <f>SUM(C515:C557)</f>
        <v>4000000</v>
      </c>
      <c r="D558" s="54"/>
      <c r="E558" s="49">
        <f>SUM(E515:E557)</f>
        <v>625879198009</v>
      </c>
      <c r="F558" s="54"/>
      <c r="G558" s="49">
        <f>SUM(G515:G557)</f>
        <v>155101182405</v>
      </c>
      <c r="H558" s="54"/>
      <c r="I558" s="49">
        <f>SUM(I515:I557)</f>
        <v>780984380414</v>
      </c>
      <c r="J558" s="54"/>
      <c r="K558" s="81">
        <f>SUM(K515:K557)</f>
        <v>63.96829378466623</v>
      </c>
      <c r="L558" s="54"/>
      <c r="M558" s="49">
        <f>SUM(M515:M557)</f>
        <v>157994443550</v>
      </c>
      <c r="N558" s="54"/>
      <c r="O558" s="49">
        <f>SUM(O515:O557)</f>
        <v>475767358431</v>
      </c>
      <c r="P558" s="54"/>
      <c r="Q558" s="49">
        <f>SUM(Q515:Q557)</f>
        <v>387033143971</v>
      </c>
      <c r="R558" s="54"/>
      <c r="S558" s="49">
        <f>SUM(S515:S557)</f>
        <v>1020794945952</v>
      </c>
      <c r="T558" s="16"/>
      <c r="U558" s="41">
        <f>SUM(U515:U557)</f>
        <v>83.61052107334767</v>
      </c>
    </row>
    <row r="559" spans="1:21" ht="26.25" thickTop="1" x14ac:dyDescent="0.2">
      <c r="A559" s="95" t="s">
        <v>0</v>
      </c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</row>
    <row r="560" spans="1:21" ht="25.5" x14ac:dyDescent="0.2">
      <c r="A560" s="95" t="s">
        <v>289</v>
      </c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</row>
    <row r="561" spans="1:21" ht="25.5" x14ac:dyDescent="0.2">
      <c r="A561" s="95" t="s">
        <v>2</v>
      </c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</row>
    <row r="563" spans="1:21" ht="24" x14ac:dyDescent="0.2">
      <c r="A563" s="96" t="s">
        <v>406</v>
      </c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</row>
    <row r="564" spans="1:21" ht="21" x14ac:dyDescent="0.2">
      <c r="C564" s="116" t="s">
        <v>306</v>
      </c>
      <c r="D564" s="116"/>
      <c r="E564" s="116"/>
      <c r="F564" s="116"/>
      <c r="G564" s="116"/>
      <c r="H564" s="116"/>
      <c r="I564" s="116"/>
      <c r="J564" s="116"/>
      <c r="K564" s="116"/>
      <c r="M564" s="116" t="s">
        <v>307</v>
      </c>
      <c r="N564" s="116"/>
      <c r="O564" s="116"/>
      <c r="P564" s="116"/>
      <c r="Q564" s="116"/>
      <c r="R564" s="116"/>
      <c r="S564" s="116"/>
      <c r="T564" s="116"/>
      <c r="U564" s="116"/>
    </row>
    <row r="565" spans="1:21" ht="21" x14ac:dyDescent="0.2">
      <c r="C565" s="45"/>
      <c r="D565" s="45"/>
      <c r="E565" s="45"/>
      <c r="F565" s="45"/>
      <c r="G565" s="45"/>
      <c r="H565" s="3"/>
      <c r="I565" s="70" t="s">
        <v>74</v>
      </c>
      <c r="J565" s="70"/>
      <c r="K565" s="70"/>
      <c r="M565" s="45"/>
      <c r="N565" s="45"/>
      <c r="O565" s="45"/>
      <c r="P565" s="45"/>
      <c r="Q565" s="45"/>
      <c r="R565" s="3"/>
      <c r="S565" s="70" t="s">
        <v>74</v>
      </c>
      <c r="T565" s="70"/>
      <c r="U565" s="70"/>
    </row>
    <row r="566" spans="1:21" ht="21" x14ac:dyDescent="0.2">
      <c r="A566" s="12" t="s">
        <v>308</v>
      </c>
      <c r="C566" s="80" t="s">
        <v>309</v>
      </c>
      <c r="E566" s="2" t="s">
        <v>310</v>
      </c>
      <c r="G566" s="2" t="s">
        <v>311</v>
      </c>
      <c r="I566" s="2" t="s">
        <v>279</v>
      </c>
      <c r="J566" s="3"/>
      <c r="K566" s="2" t="s">
        <v>294</v>
      </c>
      <c r="L566" s="33"/>
      <c r="M566" s="2" t="s">
        <v>309</v>
      </c>
      <c r="N566" s="33"/>
      <c r="O566" s="2" t="s">
        <v>310</v>
      </c>
      <c r="P566" s="33"/>
      <c r="Q566" s="2" t="s">
        <v>311</v>
      </c>
      <c r="S566" s="2" t="s">
        <v>279</v>
      </c>
      <c r="T566" s="3"/>
      <c r="U566" s="2" t="s">
        <v>294</v>
      </c>
    </row>
    <row r="567" spans="1:21" ht="18.75" x14ac:dyDescent="0.2">
      <c r="A567" s="29" t="s">
        <v>735</v>
      </c>
      <c r="C567" s="26">
        <f>C558</f>
        <v>4000000</v>
      </c>
      <c r="D567" s="26">
        <f t="shared" ref="D567" si="30">D558</f>
        <v>0</v>
      </c>
      <c r="E567" s="26">
        <f>E558</f>
        <v>625879198009</v>
      </c>
      <c r="F567" s="26">
        <f t="shared" ref="F567:J567" si="31">F558</f>
        <v>0</v>
      </c>
      <c r="G567" s="26">
        <f t="shared" si="31"/>
        <v>155101182405</v>
      </c>
      <c r="H567" s="26">
        <f t="shared" si="31"/>
        <v>0</v>
      </c>
      <c r="I567" s="26">
        <f t="shared" si="31"/>
        <v>780984380414</v>
      </c>
      <c r="J567" s="26">
        <f t="shared" si="31"/>
        <v>0</v>
      </c>
      <c r="K567" s="48">
        <f>K558</f>
        <v>63.96829378466623</v>
      </c>
      <c r="L567" s="26">
        <f t="shared" ref="L567:U567" si="32">L558</f>
        <v>0</v>
      </c>
      <c r="M567" s="26">
        <f t="shared" si="32"/>
        <v>157994443550</v>
      </c>
      <c r="N567" s="26">
        <f t="shared" si="32"/>
        <v>0</v>
      </c>
      <c r="O567" s="26">
        <f t="shared" si="32"/>
        <v>475767358431</v>
      </c>
      <c r="P567" s="26">
        <f t="shared" si="32"/>
        <v>0</v>
      </c>
      <c r="Q567" s="26">
        <f t="shared" si="32"/>
        <v>387033143971</v>
      </c>
      <c r="R567" s="26">
        <f t="shared" si="32"/>
        <v>0</v>
      </c>
      <c r="S567" s="26">
        <f t="shared" si="32"/>
        <v>1020794945952</v>
      </c>
      <c r="T567" s="26">
        <f t="shared" si="32"/>
        <v>0</v>
      </c>
      <c r="U567" s="48">
        <f t="shared" si="32"/>
        <v>83.61052107334767</v>
      </c>
    </row>
    <row r="568" spans="1:21" ht="18.75" x14ac:dyDescent="0.2">
      <c r="A568" s="29" t="s">
        <v>628</v>
      </c>
      <c r="C568" s="26">
        <v>0</v>
      </c>
      <c r="D568" s="54"/>
      <c r="E568" s="26">
        <v>0</v>
      </c>
      <c r="F568" s="54"/>
      <c r="G568" s="26">
        <v>0</v>
      </c>
      <c r="H568" s="54"/>
      <c r="I568" s="26">
        <f t="shared" ref="I568:I641" si="33">C568+E568+G568</f>
        <v>0</v>
      </c>
      <c r="J568" s="54"/>
      <c r="K568" s="48">
        <f>I568/درآمد!$F$13*100</f>
        <v>0</v>
      </c>
      <c r="L568" s="54"/>
      <c r="M568" s="26">
        <v>0</v>
      </c>
      <c r="N568" s="54"/>
      <c r="O568" s="26">
        <v>0</v>
      </c>
      <c r="P568" s="54"/>
      <c r="Q568" s="26">
        <v>2439834474</v>
      </c>
      <c r="R568" s="54"/>
      <c r="S568" s="26">
        <f t="shared" si="29"/>
        <v>2439834474</v>
      </c>
      <c r="U568" s="23">
        <f>S568/درآمد!$F$13*100</f>
        <v>0.19984016624769729</v>
      </c>
    </row>
    <row r="569" spans="1:21" ht="18.75" x14ac:dyDescent="0.2">
      <c r="A569" s="29" t="s">
        <v>629</v>
      </c>
      <c r="C569" s="26">
        <v>0</v>
      </c>
      <c r="D569" s="54"/>
      <c r="E569" s="26">
        <v>0</v>
      </c>
      <c r="F569" s="54"/>
      <c r="G569" s="26">
        <v>0</v>
      </c>
      <c r="H569" s="54"/>
      <c r="I569" s="26">
        <f t="shared" si="33"/>
        <v>0</v>
      </c>
      <c r="J569" s="54"/>
      <c r="K569" s="48">
        <f>I569/درآمد!$F$13*100</f>
        <v>0</v>
      </c>
      <c r="L569" s="54"/>
      <c r="M569" s="26">
        <v>0</v>
      </c>
      <c r="N569" s="54"/>
      <c r="O569" s="26">
        <v>0</v>
      </c>
      <c r="P569" s="54"/>
      <c r="Q569" s="26">
        <v>22390776496</v>
      </c>
      <c r="R569" s="54"/>
      <c r="S569" s="26">
        <f t="shared" si="29"/>
        <v>22390776496</v>
      </c>
      <c r="U569" s="23">
        <f>S569/درآمد!$F$13*100</f>
        <v>1.833967240425046</v>
      </c>
    </row>
    <row r="570" spans="1:21" ht="18.75" x14ac:dyDescent="0.2">
      <c r="A570" s="29" t="s">
        <v>630</v>
      </c>
      <c r="C570" s="26">
        <v>0</v>
      </c>
      <c r="D570" s="54"/>
      <c r="E570" s="26">
        <v>0</v>
      </c>
      <c r="F570" s="54"/>
      <c r="G570" s="26">
        <v>0</v>
      </c>
      <c r="H570" s="54"/>
      <c r="I570" s="26">
        <f t="shared" si="33"/>
        <v>0</v>
      </c>
      <c r="J570" s="54"/>
      <c r="K570" s="48">
        <f>I570/درآمد!$F$13*100</f>
        <v>0</v>
      </c>
      <c r="L570" s="54"/>
      <c r="M570" s="26">
        <v>0</v>
      </c>
      <c r="N570" s="54"/>
      <c r="O570" s="26">
        <v>0</v>
      </c>
      <c r="P570" s="54"/>
      <c r="Q570" s="26">
        <v>16555509658</v>
      </c>
      <c r="R570" s="54"/>
      <c r="S570" s="26">
        <f t="shared" si="29"/>
        <v>16555509658</v>
      </c>
      <c r="U570" s="23">
        <f>S570/درآمد!$F$13*100</f>
        <v>1.3560164993266992</v>
      </c>
    </row>
    <row r="571" spans="1:21" ht="18.75" x14ac:dyDescent="0.2">
      <c r="A571" s="29" t="s">
        <v>631</v>
      </c>
      <c r="C571" s="26">
        <v>0</v>
      </c>
      <c r="D571" s="54"/>
      <c r="E571" s="26">
        <v>0</v>
      </c>
      <c r="F571" s="54"/>
      <c r="G571" s="26">
        <v>0</v>
      </c>
      <c r="H571" s="54"/>
      <c r="I571" s="26">
        <f t="shared" si="33"/>
        <v>0</v>
      </c>
      <c r="J571" s="54"/>
      <c r="K571" s="48">
        <f>I571/درآمد!$F$13*100</f>
        <v>0</v>
      </c>
      <c r="L571" s="54"/>
      <c r="M571" s="26">
        <v>0</v>
      </c>
      <c r="N571" s="54"/>
      <c r="O571" s="26">
        <v>0</v>
      </c>
      <c r="P571" s="54"/>
      <c r="Q571" s="26">
        <v>20194880</v>
      </c>
      <c r="R571" s="54"/>
      <c r="S571" s="26">
        <f t="shared" si="29"/>
        <v>20194880</v>
      </c>
      <c r="U571" s="23">
        <f>S571/درآمد!$F$13*100</f>
        <v>1.6541073665279711E-3</v>
      </c>
    </row>
    <row r="572" spans="1:21" ht="18.75" x14ac:dyDescent="0.2">
      <c r="A572" s="29" t="s">
        <v>632</v>
      </c>
      <c r="C572" s="26">
        <v>0</v>
      </c>
      <c r="D572" s="54"/>
      <c r="E572" s="26">
        <v>0</v>
      </c>
      <c r="F572" s="54"/>
      <c r="G572" s="26">
        <v>0</v>
      </c>
      <c r="H572" s="54"/>
      <c r="I572" s="26">
        <f t="shared" si="33"/>
        <v>0</v>
      </c>
      <c r="J572" s="54"/>
      <c r="K572" s="48">
        <f>I572/درآمد!$F$13*100</f>
        <v>0</v>
      </c>
      <c r="L572" s="54"/>
      <c r="M572" s="26">
        <v>0</v>
      </c>
      <c r="N572" s="54"/>
      <c r="O572" s="26">
        <v>0</v>
      </c>
      <c r="P572" s="54"/>
      <c r="Q572" s="26">
        <v>229223854</v>
      </c>
      <c r="R572" s="54"/>
      <c r="S572" s="26">
        <f t="shared" si="29"/>
        <v>229223854</v>
      </c>
      <c r="U572" s="23">
        <f>S572/درآمد!$F$13*100</f>
        <v>1.8775098712412858E-2</v>
      </c>
    </row>
    <row r="573" spans="1:21" ht="18.75" x14ac:dyDescent="0.2">
      <c r="A573" s="29" t="s">
        <v>633</v>
      </c>
      <c r="C573" s="26">
        <v>0</v>
      </c>
      <c r="D573" s="54"/>
      <c r="E573" s="26">
        <v>0</v>
      </c>
      <c r="F573" s="54"/>
      <c r="G573" s="26">
        <v>0</v>
      </c>
      <c r="H573" s="54"/>
      <c r="I573" s="26">
        <f t="shared" si="33"/>
        <v>0</v>
      </c>
      <c r="J573" s="54"/>
      <c r="K573" s="48">
        <f>I573/درآمد!$F$13*100</f>
        <v>0</v>
      </c>
      <c r="L573" s="54"/>
      <c r="M573" s="26">
        <v>0</v>
      </c>
      <c r="N573" s="54"/>
      <c r="O573" s="26">
        <v>0</v>
      </c>
      <c r="P573" s="54"/>
      <c r="Q573" s="26">
        <v>-5841124526</v>
      </c>
      <c r="R573" s="54"/>
      <c r="S573" s="26">
        <f t="shared" si="29"/>
        <v>-5841124526</v>
      </c>
      <c r="U573" s="23">
        <f>S573/درآمد!$F$13*100</f>
        <v>-0.478430528295479</v>
      </c>
    </row>
    <row r="574" spans="1:21" ht="18.75" x14ac:dyDescent="0.2">
      <c r="A574" s="29" t="s">
        <v>634</v>
      </c>
      <c r="C574" s="26">
        <v>0</v>
      </c>
      <c r="D574" s="54"/>
      <c r="E574" s="26">
        <v>0</v>
      </c>
      <c r="F574" s="54"/>
      <c r="G574" s="26">
        <v>0</v>
      </c>
      <c r="H574" s="54"/>
      <c r="I574" s="26">
        <f t="shared" si="33"/>
        <v>0</v>
      </c>
      <c r="J574" s="54"/>
      <c r="K574" s="48">
        <f>I574/درآمد!$F$13*100</f>
        <v>0</v>
      </c>
      <c r="L574" s="54"/>
      <c r="M574" s="26">
        <v>0</v>
      </c>
      <c r="N574" s="54"/>
      <c r="O574" s="26">
        <v>0</v>
      </c>
      <c r="P574" s="54"/>
      <c r="Q574" s="26">
        <v>5723640855</v>
      </c>
      <c r="R574" s="54"/>
      <c r="S574" s="26">
        <f t="shared" si="29"/>
        <v>5723640855</v>
      </c>
      <c r="U574" s="23">
        <f>S574/درآمد!$F$13*100</f>
        <v>0.46880776224547782</v>
      </c>
    </row>
    <row r="575" spans="1:21" ht="18.75" x14ac:dyDescent="0.2">
      <c r="A575" s="29" t="s">
        <v>635</v>
      </c>
      <c r="C575" s="26">
        <v>0</v>
      </c>
      <c r="D575" s="54"/>
      <c r="E575" s="26">
        <v>0</v>
      </c>
      <c r="F575" s="54"/>
      <c r="G575" s="26">
        <v>0</v>
      </c>
      <c r="H575" s="54"/>
      <c r="I575" s="26">
        <f t="shared" si="33"/>
        <v>0</v>
      </c>
      <c r="J575" s="54"/>
      <c r="K575" s="48">
        <f>I575/درآمد!$F$13*100</f>
        <v>0</v>
      </c>
      <c r="L575" s="54"/>
      <c r="M575" s="26">
        <v>0</v>
      </c>
      <c r="N575" s="54"/>
      <c r="O575" s="26">
        <v>0</v>
      </c>
      <c r="P575" s="54"/>
      <c r="Q575" s="26">
        <v>42321000</v>
      </c>
      <c r="R575" s="54"/>
      <c r="S575" s="26">
        <f t="shared" si="29"/>
        <v>42321000</v>
      </c>
      <c r="U575" s="23">
        <f>S575/درآمد!$F$13*100</f>
        <v>3.4663973174799884E-3</v>
      </c>
    </row>
    <row r="576" spans="1:21" ht="18.75" x14ac:dyDescent="0.2">
      <c r="A576" s="29" t="s">
        <v>636</v>
      </c>
      <c r="C576" s="26">
        <v>0</v>
      </c>
      <c r="D576" s="54"/>
      <c r="E576" s="26">
        <v>0</v>
      </c>
      <c r="F576" s="54"/>
      <c r="G576" s="26">
        <v>0</v>
      </c>
      <c r="H576" s="54"/>
      <c r="I576" s="26">
        <f t="shared" si="33"/>
        <v>0</v>
      </c>
      <c r="J576" s="54"/>
      <c r="K576" s="48">
        <f>I576/درآمد!$F$13*100</f>
        <v>0</v>
      </c>
      <c r="L576" s="54"/>
      <c r="M576" s="26">
        <v>0</v>
      </c>
      <c r="N576" s="54"/>
      <c r="O576" s="26">
        <v>0</v>
      </c>
      <c r="P576" s="54"/>
      <c r="Q576" s="26">
        <v>11229706892</v>
      </c>
      <c r="R576" s="54"/>
      <c r="S576" s="26">
        <f t="shared" si="29"/>
        <v>11229706892</v>
      </c>
      <c r="U576" s="23">
        <f>S576/درآمد!$F$13*100</f>
        <v>0.91979456644491697</v>
      </c>
    </row>
    <row r="577" spans="1:21" ht="18.75" x14ac:dyDescent="0.2">
      <c r="A577" s="29" t="s">
        <v>637</v>
      </c>
      <c r="C577" s="26">
        <v>0</v>
      </c>
      <c r="D577" s="54"/>
      <c r="E577" s="26">
        <v>0</v>
      </c>
      <c r="F577" s="54"/>
      <c r="G577" s="26">
        <v>0</v>
      </c>
      <c r="H577" s="54"/>
      <c r="I577" s="26">
        <f t="shared" si="33"/>
        <v>0</v>
      </c>
      <c r="J577" s="54"/>
      <c r="K577" s="48">
        <f>I577/درآمد!$F$13*100</f>
        <v>0</v>
      </c>
      <c r="L577" s="54"/>
      <c r="M577" s="26">
        <v>0</v>
      </c>
      <c r="N577" s="54"/>
      <c r="O577" s="26">
        <v>0</v>
      </c>
      <c r="P577" s="54"/>
      <c r="Q577" s="26">
        <v>3870078259</v>
      </c>
      <c r="R577" s="54"/>
      <c r="S577" s="26">
        <f t="shared" si="29"/>
        <v>3870078259</v>
      </c>
      <c r="U577" s="23">
        <f>S577/درآمد!$F$13*100</f>
        <v>0.31698752145353898</v>
      </c>
    </row>
    <row r="578" spans="1:21" ht="18.75" x14ac:dyDescent="0.2">
      <c r="A578" s="29" t="s">
        <v>638</v>
      </c>
      <c r="C578" s="26">
        <v>0</v>
      </c>
      <c r="D578" s="54"/>
      <c r="E578" s="26">
        <v>0</v>
      </c>
      <c r="F578" s="54"/>
      <c r="G578" s="26">
        <v>0</v>
      </c>
      <c r="H578" s="54"/>
      <c r="I578" s="26">
        <f t="shared" si="33"/>
        <v>0</v>
      </c>
      <c r="J578" s="54"/>
      <c r="K578" s="48">
        <f>I578/درآمد!$F$13*100</f>
        <v>0</v>
      </c>
      <c r="L578" s="54"/>
      <c r="M578" s="26">
        <v>0</v>
      </c>
      <c r="N578" s="54"/>
      <c r="O578" s="26">
        <v>0</v>
      </c>
      <c r="P578" s="54"/>
      <c r="Q578" s="26">
        <v>357233</v>
      </c>
      <c r="R578" s="54"/>
      <c r="S578" s="26">
        <f t="shared" si="29"/>
        <v>357233</v>
      </c>
      <c r="U578" s="23">
        <f>S578/درآمد!$F$13*100</f>
        <v>2.92599776214014E-5</v>
      </c>
    </row>
    <row r="579" spans="1:21" ht="18.75" x14ac:dyDescent="0.2">
      <c r="A579" s="29" t="s">
        <v>639</v>
      </c>
      <c r="C579" s="26">
        <v>0</v>
      </c>
      <c r="D579" s="54"/>
      <c r="E579" s="26">
        <v>0</v>
      </c>
      <c r="F579" s="54"/>
      <c r="G579" s="26">
        <v>0</v>
      </c>
      <c r="H579" s="54"/>
      <c r="I579" s="26">
        <f t="shared" si="33"/>
        <v>0</v>
      </c>
      <c r="J579" s="54"/>
      <c r="K579" s="48">
        <f>I579/درآمد!$F$13*100</f>
        <v>0</v>
      </c>
      <c r="L579" s="54"/>
      <c r="M579" s="26">
        <v>0</v>
      </c>
      <c r="N579" s="54"/>
      <c r="O579" s="26">
        <v>0</v>
      </c>
      <c r="P579" s="54"/>
      <c r="Q579" s="26">
        <v>-70431</v>
      </c>
      <c r="R579" s="54"/>
      <c r="S579" s="26">
        <f t="shared" si="29"/>
        <v>-70431</v>
      </c>
      <c r="U579" s="23">
        <f>S579/درآمد!$F$13*100</f>
        <v>-5.7688105070162103E-6</v>
      </c>
    </row>
    <row r="580" spans="1:21" ht="18.75" x14ac:dyDescent="0.2">
      <c r="A580" s="29" t="s">
        <v>640</v>
      </c>
      <c r="C580" s="26">
        <v>0</v>
      </c>
      <c r="D580" s="54"/>
      <c r="E580" s="26">
        <v>0</v>
      </c>
      <c r="F580" s="54"/>
      <c r="G580" s="26">
        <v>0</v>
      </c>
      <c r="H580" s="54"/>
      <c r="I580" s="26">
        <f t="shared" si="33"/>
        <v>0</v>
      </c>
      <c r="J580" s="54"/>
      <c r="K580" s="48">
        <f>I580/درآمد!$F$13*100</f>
        <v>0</v>
      </c>
      <c r="L580" s="54"/>
      <c r="M580" s="26">
        <v>0</v>
      </c>
      <c r="N580" s="54"/>
      <c r="O580" s="26">
        <v>0</v>
      </c>
      <c r="P580" s="54"/>
      <c r="Q580" s="26">
        <v>357233</v>
      </c>
      <c r="R580" s="54"/>
      <c r="S580" s="26">
        <f t="shared" si="29"/>
        <v>357233</v>
      </c>
      <c r="U580" s="23">
        <f>S580/درآمد!$F$13*100</f>
        <v>2.92599776214014E-5</v>
      </c>
    </row>
    <row r="581" spans="1:21" ht="18.75" x14ac:dyDescent="0.2">
      <c r="A581" s="29" t="s">
        <v>641</v>
      </c>
      <c r="C581" s="26">
        <v>0</v>
      </c>
      <c r="D581" s="54"/>
      <c r="E581" s="26">
        <v>0</v>
      </c>
      <c r="F581" s="54"/>
      <c r="G581" s="26">
        <v>0</v>
      </c>
      <c r="H581" s="54"/>
      <c r="I581" s="26">
        <f t="shared" si="33"/>
        <v>0</v>
      </c>
      <c r="J581" s="54"/>
      <c r="K581" s="48">
        <f>I581/درآمد!$F$13*100</f>
        <v>0</v>
      </c>
      <c r="L581" s="54"/>
      <c r="M581" s="26">
        <v>0</v>
      </c>
      <c r="N581" s="54"/>
      <c r="O581" s="26">
        <v>0</v>
      </c>
      <c r="P581" s="54"/>
      <c r="Q581" s="26">
        <v>8478811</v>
      </c>
      <c r="R581" s="54"/>
      <c r="S581" s="26">
        <f t="shared" si="29"/>
        <v>8478811</v>
      </c>
      <c r="U581" s="23">
        <f>S581/درآمد!$F$13*100</f>
        <v>6.9447621052952E-4</v>
      </c>
    </row>
    <row r="582" spans="1:21" ht="18.75" x14ac:dyDescent="0.2">
      <c r="A582" s="29" t="s">
        <v>642</v>
      </c>
      <c r="C582" s="26">
        <v>0</v>
      </c>
      <c r="D582" s="54"/>
      <c r="E582" s="26">
        <v>0</v>
      </c>
      <c r="F582" s="54"/>
      <c r="G582" s="26">
        <v>0</v>
      </c>
      <c r="H582" s="54"/>
      <c r="I582" s="26">
        <f t="shared" si="33"/>
        <v>0</v>
      </c>
      <c r="J582" s="54"/>
      <c r="K582" s="48">
        <f>I582/درآمد!$F$13*100</f>
        <v>0</v>
      </c>
      <c r="L582" s="54"/>
      <c r="M582" s="26">
        <v>0</v>
      </c>
      <c r="N582" s="54"/>
      <c r="O582" s="26">
        <v>0</v>
      </c>
      <c r="P582" s="54"/>
      <c r="Q582" s="26">
        <v>-12846853812</v>
      </c>
      <c r="R582" s="54"/>
      <c r="S582" s="26">
        <f t="shared" si="29"/>
        <v>-12846853812</v>
      </c>
      <c r="U582" s="23">
        <f>S582/درآمد!$F$13*100</f>
        <v>-1.0522506460616328</v>
      </c>
    </row>
    <row r="583" spans="1:21" ht="18.75" x14ac:dyDescent="0.2">
      <c r="A583" s="29" t="s">
        <v>643</v>
      </c>
      <c r="C583" s="26">
        <v>0</v>
      </c>
      <c r="D583" s="54"/>
      <c r="E583" s="26">
        <v>0</v>
      </c>
      <c r="F583" s="54"/>
      <c r="G583" s="26">
        <v>0</v>
      </c>
      <c r="H583" s="54"/>
      <c r="I583" s="26">
        <f t="shared" si="33"/>
        <v>0</v>
      </c>
      <c r="J583" s="54"/>
      <c r="K583" s="48">
        <f>I583/درآمد!$F$13*100</f>
        <v>0</v>
      </c>
      <c r="L583" s="54"/>
      <c r="M583" s="26">
        <v>0</v>
      </c>
      <c r="N583" s="54"/>
      <c r="O583" s="26">
        <v>0</v>
      </c>
      <c r="P583" s="54"/>
      <c r="Q583" s="26">
        <v>4673488897</v>
      </c>
      <c r="R583" s="54"/>
      <c r="S583" s="26">
        <f t="shared" si="29"/>
        <v>4673488897</v>
      </c>
      <c r="U583" s="23">
        <f>S583/درآمد!$F$13*100</f>
        <v>0.38279268863763399</v>
      </c>
    </row>
    <row r="584" spans="1:21" ht="18.75" x14ac:dyDescent="0.2">
      <c r="A584" s="29" t="s">
        <v>644</v>
      </c>
      <c r="C584" s="26">
        <v>0</v>
      </c>
      <c r="D584" s="54"/>
      <c r="E584" s="26">
        <v>0</v>
      </c>
      <c r="F584" s="54"/>
      <c r="G584" s="26">
        <v>0</v>
      </c>
      <c r="H584" s="54"/>
      <c r="I584" s="26">
        <f t="shared" si="33"/>
        <v>0</v>
      </c>
      <c r="J584" s="54"/>
      <c r="K584" s="48">
        <f>I584/درآمد!$F$13*100</f>
        <v>0</v>
      </c>
      <c r="L584" s="54"/>
      <c r="M584" s="26">
        <v>0</v>
      </c>
      <c r="N584" s="54"/>
      <c r="O584" s="26">
        <v>0</v>
      </c>
      <c r="P584" s="54"/>
      <c r="Q584" s="26">
        <v>2141071056</v>
      </c>
      <c r="R584" s="54"/>
      <c r="S584" s="26">
        <f t="shared" si="29"/>
        <v>2141071056</v>
      </c>
      <c r="U584" s="23">
        <f>S584/درآمد!$F$13*100</f>
        <v>0.17536927211201167</v>
      </c>
    </row>
    <row r="585" spans="1:21" ht="18.75" x14ac:dyDescent="0.2">
      <c r="A585" s="29" t="s">
        <v>645</v>
      </c>
      <c r="C585" s="26">
        <v>0</v>
      </c>
      <c r="D585" s="54"/>
      <c r="E585" s="26">
        <v>0</v>
      </c>
      <c r="F585" s="54"/>
      <c r="G585" s="26">
        <v>0</v>
      </c>
      <c r="H585" s="54"/>
      <c r="I585" s="26">
        <f t="shared" si="33"/>
        <v>0</v>
      </c>
      <c r="J585" s="54"/>
      <c r="K585" s="48">
        <f>I585/درآمد!$F$13*100</f>
        <v>0</v>
      </c>
      <c r="L585" s="54"/>
      <c r="M585" s="26">
        <v>0</v>
      </c>
      <c r="N585" s="54"/>
      <c r="O585" s="26">
        <v>0</v>
      </c>
      <c r="P585" s="54"/>
      <c r="Q585" s="26">
        <v>-3532236147</v>
      </c>
      <c r="R585" s="54"/>
      <c r="S585" s="26">
        <f t="shared" si="29"/>
        <v>-3532236147</v>
      </c>
      <c r="U585" s="23">
        <f>S585/درآمد!$F$13*100</f>
        <v>-0.28931579841371069</v>
      </c>
    </row>
    <row r="586" spans="1:21" ht="18.75" x14ac:dyDescent="0.2">
      <c r="A586" s="29" t="s">
        <v>646</v>
      </c>
      <c r="C586" s="26">
        <v>0</v>
      </c>
      <c r="D586" s="54"/>
      <c r="E586" s="26">
        <v>0</v>
      </c>
      <c r="F586" s="54"/>
      <c r="G586" s="26">
        <v>0</v>
      </c>
      <c r="H586" s="54"/>
      <c r="I586" s="26">
        <f t="shared" si="33"/>
        <v>0</v>
      </c>
      <c r="J586" s="54"/>
      <c r="K586" s="48">
        <f>I586/درآمد!$F$13*100</f>
        <v>0</v>
      </c>
      <c r="L586" s="54"/>
      <c r="M586" s="26">
        <v>0</v>
      </c>
      <c r="N586" s="54"/>
      <c r="O586" s="26">
        <v>0</v>
      </c>
      <c r="P586" s="54"/>
      <c r="Q586" s="26">
        <v>522833638</v>
      </c>
      <c r="R586" s="54"/>
      <c r="S586" s="26">
        <f t="shared" si="29"/>
        <v>522833638</v>
      </c>
      <c r="U586" s="23">
        <f>S586/درآمد!$F$13*100</f>
        <v>4.2823872787776829E-2</v>
      </c>
    </row>
    <row r="587" spans="1:21" ht="18.75" x14ac:dyDescent="0.2">
      <c r="A587" s="29" t="s">
        <v>647</v>
      </c>
      <c r="C587" s="26">
        <v>0</v>
      </c>
      <c r="D587" s="54"/>
      <c r="E587" s="26">
        <v>0</v>
      </c>
      <c r="F587" s="54"/>
      <c r="G587" s="26">
        <v>0</v>
      </c>
      <c r="H587" s="54"/>
      <c r="I587" s="26">
        <f t="shared" si="33"/>
        <v>0</v>
      </c>
      <c r="J587" s="54"/>
      <c r="K587" s="48">
        <f>I587/درآمد!$F$13*100</f>
        <v>0</v>
      </c>
      <c r="L587" s="54"/>
      <c r="M587" s="26">
        <v>0</v>
      </c>
      <c r="N587" s="54"/>
      <c r="O587" s="26">
        <v>0</v>
      </c>
      <c r="P587" s="54"/>
      <c r="Q587" s="26">
        <v>65594000</v>
      </c>
      <c r="R587" s="54"/>
      <c r="S587" s="26">
        <f t="shared" si="29"/>
        <v>65594000</v>
      </c>
      <c r="U587" s="23">
        <f>S587/درآمد!$F$13*100</f>
        <v>5.3726250713069714E-3</v>
      </c>
    </row>
    <row r="588" spans="1:21" ht="18.75" x14ac:dyDescent="0.2">
      <c r="A588" s="29" t="s">
        <v>648</v>
      </c>
      <c r="C588" s="26">
        <v>0</v>
      </c>
      <c r="D588" s="54"/>
      <c r="E588" s="26">
        <v>0</v>
      </c>
      <c r="F588" s="54"/>
      <c r="G588" s="26">
        <v>0</v>
      </c>
      <c r="H588" s="54"/>
      <c r="I588" s="26">
        <f t="shared" si="33"/>
        <v>0</v>
      </c>
      <c r="J588" s="54"/>
      <c r="K588" s="48">
        <f>I588/درآمد!$F$13*100</f>
        <v>0</v>
      </c>
      <c r="L588" s="54"/>
      <c r="M588" s="26">
        <v>0</v>
      </c>
      <c r="N588" s="54"/>
      <c r="O588" s="26">
        <v>0</v>
      </c>
      <c r="P588" s="54"/>
      <c r="Q588" s="26">
        <v>1084222</v>
      </c>
      <c r="R588" s="54"/>
      <c r="S588" s="26">
        <f t="shared" si="29"/>
        <v>1084222</v>
      </c>
      <c r="U588" s="23">
        <f>S588/درآمد!$F$13*100</f>
        <v>8.8805657530606271E-5</v>
      </c>
    </row>
    <row r="589" spans="1:21" ht="18.75" x14ac:dyDescent="0.2">
      <c r="A589" s="29" t="s">
        <v>649</v>
      </c>
      <c r="C589" s="26">
        <v>0</v>
      </c>
      <c r="D589" s="54"/>
      <c r="E589" s="26">
        <v>0</v>
      </c>
      <c r="F589" s="54"/>
      <c r="G589" s="26">
        <v>0</v>
      </c>
      <c r="H589" s="54"/>
      <c r="I589" s="26">
        <f t="shared" si="33"/>
        <v>0</v>
      </c>
      <c r="J589" s="54"/>
      <c r="K589" s="48">
        <f>I589/درآمد!$F$13*100</f>
        <v>0</v>
      </c>
      <c r="L589" s="54"/>
      <c r="M589" s="26">
        <v>0</v>
      </c>
      <c r="N589" s="54"/>
      <c r="O589" s="26">
        <v>0</v>
      </c>
      <c r="P589" s="54"/>
      <c r="Q589" s="26">
        <v>-478944</v>
      </c>
      <c r="R589" s="54"/>
      <c r="S589" s="26">
        <f t="shared" si="29"/>
        <v>-478944</v>
      </c>
      <c r="U589" s="23">
        <f>S589/درآمد!$F$13*100</f>
        <v>-3.9228992623594327E-5</v>
      </c>
    </row>
    <row r="590" spans="1:21" ht="18.75" x14ac:dyDescent="0.2">
      <c r="A590" s="29" t="s">
        <v>650</v>
      </c>
      <c r="C590" s="26">
        <v>0</v>
      </c>
      <c r="D590" s="54"/>
      <c r="E590" s="26">
        <v>0</v>
      </c>
      <c r="F590" s="54"/>
      <c r="G590" s="26">
        <v>0</v>
      </c>
      <c r="H590" s="54"/>
      <c r="I590" s="26">
        <f t="shared" si="33"/>
        <v>0</v>
      </c>
      <c r="J590" s="54"/>
      <c r="K590" s="48">
        <f>I590/درآمد!$F$13*100</f>
        <v>0</v>
      </c>
      <c r="L590" s="54"/>
      <c r="M590" s="26">
        <v>0</v>
      </c>
      <c r="N590" s="54"/>
      <c r="O590" s="26">
        <v>0</v>
      </c>
      <c r="P590" s="54"/>
      <c r="Q590" s="26">
        <v>32010000</v>
      </c>
      <c r="R590" s="54"/>
      <c r="S590" s="26">
        <f t="shared" si="29"/>
        <v>32010000</v>
      </c>
      <c r="U590" s="23">
        <f>S590/درآمد!$F$13*100</f>
        <v>2.6218515189275872E-3</v>
      </c>
    </row>
    <row r="591" spans="1:21" ht="18.75" x14ac:dyDescent="0.2">
      <c r="A591" s="29" t="s">
        <v>651</v>
      </c>
      <c r="C591" s="26">
        <v>0</v>
      </c>
      <c r="D591" s="54"/>
      <c r="E591" s="26">
        <v>0</v>
      </c>
      <c r="F591" s="54"/>
      <c r="G591" s="26">
        <v>0</v>
      </c>
      <c r="H591" s="54"/>
      <c r="I591" s="26">
        <f t="shared" si="33"/>
        <v>0</v>
      </c>
      <c r="J591" s="54"/>
      <c r="K591" s="48">
        <f>I591/درآمد!$F$13*100</f>
        <v>0</v>
      </c>
      <c r="L591" s="54"/>
      <c r="M591" s="26">
        <v>0</v>
      </c>
      <c r="N591" s="54"/>
      <c r="O591" s="26">
        <v>0</v>
      </c>
      <c r="P591" s="54"/>
      <c r="Q591" s="26">
        <v>-68022290</v>
      </c>
      <c r="R591" s="54"/>
      <c r="S591" s="26">
        <f t="shared" si="29"/>
        <v>-68022290</v>
      </c>
      <c r="U591" s="23">
        <f>S591/درآمد!$F$13*100</f>
        <v>-5.5715196612756276E-3</v>
      </c>
    </row>
    <row r="592" spans="1:21" ht="18.75" x14ac:dyDescent="0.2">
      <c r="A592" s="29" t="s">
        <v>652</v>
      </c>
      <c r="C592" s="26">
        <v>0</v>
      </c>
      <c r="D592" s="54"/>
      <c r="E592" s="26">
        <v>0</v>
      </c>
      <c r="F592" s="54"/>
      <c r="G592" s="26">
        <v>0</v>
      </c>
      <c r="H592" s="54"/>
      <c r="I592" s="26">
        <f t="shared" si="33"/>
        <v>0</v>
      </c>
      <c r="J592" s="54"/>
      <c r="K592" s="48">
        <f>I592/درآمد!$F$13*100</f>
        <v>0</v>
      </c>
      <c r="L592" s="54"/>
      <c r="M592" s="26">
        <v>0</v>
      </c>
      <c r="N592" s="54"/>
      <c r="O592" s="26">
        <v>0</v>
      </c>
      <c r="P592" s="54"/>
      <c r="Q592" s="26">
        <v>-77641744</v>
      </c>
      <c r="R592" s="54"/>
      <c r="S592" s="26">
        <f t="shared" si="29"/>
        <v>-77641744</v>
      </c>
      <c r="U592" s="23">
        <f>S592/درآمد!$F$13*100</f>
        <v>-6.35942281907488E-3</v>
      </c>
    </row>
    <row r="593" spans="1:21" ht="18.75" x14ac:dyDescent="0.2">
      <c r="A593" s="29" t="s">
        <v>653</v>
      </c>
      <c r="C593" s="26">
        <v>0</v>
      </c>
      <c r="D593" s="54"/>
      <c r="E593" s="26">
        <v>0</v>
      </c>
      <c r="F593" s="54"/>
      <c r="G593" s="26">
        <v>0</v>
      </c>
      <c r="H593" s="54"/>
      <c r="I593" s="26">
        <f t="shared" si="33"/>
        <v>0</v>
      </c>
      <c r="J593" s="54"/>
      <c r="K593" s="48">
        <f>I593/درآمد!$F$13*100</f>
        <v>0</v>
      </c>
      <c r="L593" s="54"/>
      <c r="M593" s="26">
        <v>0</v>
      </c>
      <c r="N593" s="54"/>
      <c r="O593" s="26">
        <v>0</v>
      </c>
      <c r="P593" s="54"/>
      <c r="Q593" s="26">
        <v>-459039426</v>
      </c>
      <c r="R593" s="54"/>
      <c r="S593" s="26">
        <f t="shared" si="29"/>
        <v>-459039426</v>
      </c>
      <c r="U593" s="23">
        <f>S593/درآمد!$F$13*100</f>
        <v>-3.7598663427233607E-2</v>
      </c>
    </row>
    <row r="594" spans="1:21" ht="18.75" x14ac:dyDescent="0.2">
      <c r="A594" s="29" t="s">
        <v>654</v>
      </c>
      <c r="C594" s="26">
        <v>0</v>
      </c>
      <c r="D594" s="54"/>
      <c r="E594" s="26">
        <v>0</v>
      </c>
      <c r="F594" s="54"/>
      <c r="G594" s="26">
        <v>0</v>
      </c>
      <c r="H594" s="54"/>
      <c r="I594" s="26">
        <f t="shared" si="33"/>
        <v>0</v>
      </c>
      <c r="J594" s="54"/>
      <c r="K594" s="48">
        <f>I594/درآمد!$F$13*100</f>
        <v>0</v>
      </c>
      <c r="L594" s="54"/>
      <c r="M594" s="26">
        <v>0</v>
      </c>
      <c r="N594" s="54"/>
      <c r="O594" s="26">
        <v>0</v>
      </c>
      <c r="P594" s="54"/>
      <c r="Q594" s="26">
        <v>-158887</v>
      </c>
      <c r="R594" s="54"/>
      <c r="S594" s="26">
        <f t="shared" si="29"/>
        <v>-158887</v>
      </c>
      <c r="U594" s="23">
        <f>S594/درآمد!$F$13*100</f>
        <v>-1.3013999446668151E-5</v>
      </c>
    </row>
    <row r="595" spans="1:21" ht="18.75" x14ac:dyDescent="0.2">
      <c r="A595" s="29" t="s">
        <v>655</v>
      </c>
      <c r="C595" s="26">
        <v>0</v>
      </c>
      <c r="D595" s="54"/>
      <c r="E595" s="26">
        <v>0</v>
      </c>
      <c r="F595" s="54"/>
      <c r="G595" s="26">
        <v>0</v>
      </c>
      <c r="H595" s="54"/>
      <c r="I595" s="26">
        <f t="shared" si="33"/>
        <v>0</v>
      </c>
      <c r="J595" s="54"/>
      <c r="K595" s="48">
        <f>I595/درآمد!$F$13*100</f>
        <v>0</v>
      </c>
      <c r="L595" s="54"/>
      <c r="M595" s="26">
        <v>0</v>
      </c>
      <c r="N595" s="54"/>
      <c r="O595" s="26">
        <v>0</v>
      </c>
      <c r="P595" s="54"/>
      <c r="Q595" s="26">
        <v>-857775</v>
      </c>
      <c r="R595" s="54"/>
      <c r="S595" s="26">
        <f t="shared" si="29"/>
        <v>-857775</v>
      </c>
      <c r="U595" s="23">
        <f>S595/درآمد!$F$13*100</f>
        <v>-7.0258003331712311E-5</v>
      </c>
    </row>
    <row r="596" spans="1:21" ht="18.75" x14ac:dyDescent="0.2">
      <c r="A596" s="29" t="s">
        <v>656</v>
      </c>
      <c r="C596" s="26">
        <v>0</v>
      </c>
      <c r="D596" s="54"/>
      <c r="E596" s="26">
        <v>0</v>
      </c>
      <c r="F596" s="54"/>
      <c r="G596" s="26">
        <v>0</v>
      </c>
      <c r="H596" s="54"/>
      <c r="I596" s="26">
        <f t="shared" si="33"/>
        <v>0</v>
      </c>
      <c r="J596" s="54"/>
      <c r="K596" s="48">
        <f>I596/درآمد!$F$13*100</f>
        <v>0</v>
      </c>
      <c r="L596" s="54"/>
      <c r="M596" s="26">
        <v>0</v>
      </c>
      <c r="N596" s="54"/>
      <c r="O596" s="26">
        <v>0</v>
      </c>
      <c r="P596" s="54"/>
      <c r="Q596" s="26">
        <v>-4693604898</v>
      </c>
      <c r="R596" s="54"/>
      <c r="S596" s="26">
        <f t="shared" si="29"/>
        <v>-4693604898</v>
      </c>
      <c r="U596" s="23">
        <f>S596/درآمد!$F$13*100</f>
        <v>-0.38444033524108912</v>
      </c>
    </row>
    <row r="597" spans="1:21" ht="18.75" x14ac:dyDescent="0.2">
      <c r="A597" s="29" t="s">
        <v>657</v>
      </c>
      <c r="C597" s="26">
        <v>0</v>
      </c>
      <c r="D597" s="54"/>
      <c r="E597" s="26">
        <v>0</v>
      </c>
      <c r="F597" s="54"/>
      <c r="G597" s="26">
        <v>0</v>
      </c>
      <c r="H597" s="54"/>
      <c r="I597" s="26">
        <f t="shared" si="33"/>
        <v>0</v>
      </c>
      <c r="J597" s="54"/>
      <c r="K597" s="48">
        <f>I597/درآمد!$F$13*100</f>
        <v>0</v>
      </c>
      <c r="L597" s="54"/>
      <c r="M597" s="26">
        <v>0</v>
      </c>
      <c r="N597" s="54"/>
      <c r="O597" s="26">
        <v>0</v>
      </c>
      <c r="P597" s="54"/>
      <c r="Q597" s="26">
        <v>-501061632</v>
      </c>
      <c r="R597" s="54"/>
      <c r="S597" s="26">
        <f t="shared" si="29"/>
        <v>-501061632</v>
      </c>
      <c r="U597" s="23">
        <f>S597/درآمد!$F$13*100</f>
        <v>-4.1040587345689966E-2</v>
      </c>
    </row>
    <row r="598" spans="1:21" ht="18.75" x14ac:dyDescent="0.2">
      <c r="A598" s="29" t="s">
        <v>658</v>
      </c>
      <c r="C598" s="26">
        <v>0</v>
      </c>
      <c r="D598" s="54"/>
      <c r="E598" s="26">
        <v>0</v>
      </c>
      <c r="F598" s="54"/>
      <c r="G598" s="26">
        <v>0</v>
      </c>
      <c r="H598" s="54"/>
      <c r="I598" s="26">
        <f t="shared" si="33"/>
        <v>0</v>
      </c>
      <c r="J598" s="54"/>
      <c r="K598" s="48">
        <f>I598/درآمد!$F$13*100</f>
        <v>0</v>
      </c>
      <c r="L598" s="54"/>
      <c r="M598" s="26">
        <v>0</v>
      </c>
      <c r="N598" s="54"/>
      <c r="O598" s="26">
        <v>0</v>
      </c>
      <c r="P598" s="54"/>
      <c r="Q598" s="26">
        <v>9505565432</v>
      </c>
      <c r="R598" s="54"/>
      <c r="S598" s="26">
        <f t="shared" si="29"/>
        <v>9505565432</v>
      </c>
      <c r="U598" s="23">
        <f>S598/درآمد!$F$13*100</f>
        <v>0.7785748567995866</v>
      </c>
    </row>
    <row r="599" spans="1:21" ht="18.75" x14ac:dyDescent="0.2">
      <c r="A599" s="29" t="s">
        <v>326</v>
      </c>
      <c r="C599" s="26">
        <v>0</v>
      </c>
      <c r="D599" s="54"/>
      <c r="E599" s="26">
        <v>0</v>
      </c>
      <c r="F599" s="54"/>
      <c r="G599" s="26">
        <v>0</v>
      </c>
      <c r="H599" s="54"/>
      <c r="I599" s="26">
        <f t="shared" si="33"/>
        <v>0</v>
      </c>
      <c r="J599" s="54"/>
      <c r="K599" s="48">
        <f>I599/درآمد!$F$13*100</f>
        <v>0</v>
      </c>
      <c r="L599" s="54"/>
      <c r="M599" s="26">
        <v>0</v>
      </c>
      <c r="N599" s="54"/>
      <c r="O599" s="26">
        <v>0</v>
      </c>
      <c r="P599" s="54"/>
      <c r="Q599" s="26">
        <v>725743247</v>
      </c>
      <c r="R599" s="54"/>
      <c r="S599" s="26">
        <f t="shared" si="29"/>
        <v>725743247</v>
      </c>
      <c r="U599" s="23">
        <f>S599/درآمد!$F$13*100</f>
        <v>5.9443643689421712E-2</v>
      </c>
    </row>
    <row r="600" spans="1:21" ht="18.75" x14ac:dyDescent="0.2">
      <c r="A600" s="29" t="s">
        <v>320</v>
      </c>
      <c r="C600" s="26">
        <v>0</v>
      </c>
      <c r="D600" s="54"/>
      <c r="E600" s="26">
        <v>0</v>
      </c>
      <c r="F600" s="54"/>
      <c r="G600" s="26">
        <v>0</v>
      </c>
      <c r="H600" s="54"/>
      <c r="I600" s="26">
        <f t="shared" si="33"/>
        <v>0</v>
      </c>
      <c r="J600" s="54"/>
      <c r="K600" s="48">
        <f>I600/درآمد!$F$13*100</f>
        <v>0</v>
      </c>
      <c r="L600" s="54"/>
      <c r="M600" s="26">
        <v>0</v>
      </c>
      <c r="N600" s="54"/>
      <c r="O600" s="26">
        <v>0</v>
      </c>
      <c r="P600" s="54"/>
      <c r="Q600" s="26">
        <v>42852374</v>
      </c>
      <c r="R600" s="54"/>
      <c r="S600" s="26">
        <f t="shared" si="29"/>
        <v>42852374</v>
      </c>
      <c r="U600" s="23">
        <f>S600/درآمد!$F$13*100</f>
        <v>3.5099207079522981E-3</v>
      </c>
    </row>
    <row r="601" spans="1:21" ht="18.75" x14ac:dyDescent="0.2">
      <c r="A601" s="29" t="s">
        <v>659</v>
      </c>
      <c r="C601" s="26">
        <v>0</v>
      </c>
      <c r="D601" s="54"/>
      <c r="E601" s="26">
        <v>0</v>
      </c>
      <c r="F601" s="54"/>
      <c r="G601" s="26">
        <v>0</v>
      </c>
      <c r="H601" s="54"/>
      <c r="I601" s="26">
        <f t="shared" si="33"/>
        <v>0</v>
      </c>
      <c r="J601" s="54"/>
      <c r="K601" s="48">
        <f>I601/درآمد!$F$13*100</f>
        <v>0</v>
      </c>
      <c r="L601" s="54"/>
      <c r="M601" s="26">
        <v>0</v>
      </c>
      <c r="N601" s="54"/>
      <c r="O601" s="26">
        <v>0</v>
      </c>
      <c r="P601" s="54"/>
      <c r="Q601" s="26">
        <v>1477027408</v>
      </c>
      <c r="R601" s="54"/>
      <c r="S601" s="26">
        <f t="shared" si="29"/>
        <v>1477027408</v>
      </c>
      <c r="U601" s="23">
        <f>S601/درآمد!$F$13*100</f>
        <v>0.12097927376327638</v>
      </c>
    </row>
    <row r="602" spans="1:21" ht="18.75" x14ac:dyDescent="0.2">
      <c r="A602" s="29" t="s">
        <v>660</v>
      </c>
      <c r="C602" s="26">
        <v>0</v>
      </c>
      <c r="D602" s="54"/>
      <c r="E602" s="26">
        <v>0</v>
      </c>
      <c r="F602" s="54"/>
      <c r="G602" s="26">
        <v>0</v>
      </c>
      <c r="H602" s="54"/>
      <c r="I602" s="26">
        <f t="shared" si="33"/>
        <v>0</v>
      </c>
      <c r="J602" s="54"/>
      <c r="K602" s="48">
        <f>I602/درآمد!$F$13*100</f>
        <v>0</v>
      </c>
      <c r="L602" s="54"/>
      <c r="M602" s="26">
        <v>0</v>
      </c>
      <c r="N602" s="54"/>
      <c r="O602" s="26">
        <v>0</v>
      </c>
      <c r="P602" s="54"/>
      <c r="Q602" s="26">
        <v>517518000</v>
      </c>
      <c r="R602" s="54"/>
      <c r="S602" s="26">
        <f t="shared" si="29"/>
        <v>517518000</v>
      </c>
      <c r="U602" s="23">
        <f>S602/درآمد!$F$13*100</f>
        <v>4.2388483423066767E-2</v>
      </c>
    </row>
    <row r="603" spans="1:21" ht="18.75" x14ac:dyDescent="0.2">
      <c r="A603" s="29" t="s">
        <v>661</v>
      </c>
      <c r="C603" s="26">
        <v>0</v>
      </c>
      <c r="D603" s="54"/>
      <c r="E603" s="26">
        <v>0</v>
      </c>
      <c r="F603" s="54"/>
      <c r="G603" s="26">
        <v>0</v>
      </c>
      <c r="H603" s="54"/>
      <c r="I603" s="26">
        <f t="shared" si="33"/>
        <v>0</v>
      </c>
      <c r="J603" s="54"/>
      <c r="K603" s="48">
        <f>I603/درآمد!$F$13*100</f>
        <v>0</v>
      </c>
      <c r="L603" s="54"/>
      <c r="M603" s="26">
        <v>0</v>
      </c>
      <c r="N603" s="54"/>
      <c r="O603" s="26">
        <v>0</v>
      </c>
      <c r="P603" s="54"/>
      <c r="Q603" s="26">
        <v>30000</v>
      </c>
      <c r="R603" s="54"/>
      <c r="S603" s="26">
        <f t="shared" si="29"/>
        <v>30000</v>
      </c>
      <c r="U603" s="23">
        <f>S603/درآمد!$F$13*100</f>
        <v>2.4572179183951146E-6</v>
      </c>
    </row>
    <row r="604" spans="1:21" ht="18.75" x14ac:dyDescent="0.2">
      <c r="A604" s="29" t="s">
        <v>662</v>
      </c>
      <c r="C604" s="26">
        <v>0</v>
      </c>
      <c r="D604" s="54"/>
      <c r="E604" s="26">
        <v>0</v>
      </c>
      <c r="F604" s="54"/>
      <c r="G604" s="26">
        <v>0</v>
      </c>
      <c r="H604" s="54"/>
      <c r="I604" s="26">
        <f t="shared" si="33"/>
        <v>0</v>
      </c>
      <c r="J604" s="54"/>
      <c r="K604" s="48">
        <f>I604/درآمد!$F$13*100</f>
        <v>0</v>
      </c>
      <c r="L604" s="54"/>
      <c r="M604" s="26">
        <v>0</v>
      </c>
      <c r="N604" s="54"/>
      <c r="O604" s="26">
        <v>0</v>
      </c>
      <c r="P604" s="54"/>
      <c r="Q604" s="26">
        <v>11449935</v>
      </c>
      <c r="R604" s="54"/>
      <c r="S604" s="26">
        <f t="shared" si="29"/>
        <v>11449935</v>
      </c>
      <c r="U604" s="23">
        <f>S604/درآمد!$F$13*100</f>
        <v>9.3783284821531221E-4</v>
      </c>
    </row>
    <row r="605" spans="1:21" ht="18.75" x14ac:dyDescent="0.2">
      <c r="A605" s="29" t="s">
        <v>663</v>
      </c>
      <c r="C605" s="26">
        <v>0</v>
      </c>
      <c r="D605" s="54"/>
      <c r="E605" s="26">
        <v>0</v>
      </c>
      <c r="F605" s="54"/>
      <c r="G605" s="26">
        <v>0</v>
      </c>
      <c r="H605" s="54"/>
      <c r="I605" s="26">
        <f t="shared" si="33"/>
        <v>0</v>
      </c>
      <c r="J605" s="54"/>
      <c r="K605" s="48">
        <f>I605/درآمد!$F$13*100</f>
        <v>0</v>
      </c>
      <c r="L605" s="54"/>
      <c r="M605" s="26">
        <v>0</v>
      </c>
      <c r="N605" s="54"/>
      <c r="O605" s="26">
        <v>0</v>
      </c>
      <c r="P605" s="54"/>
      <c r="Q605" s="26">
        <v>1410992727</v>
      </c>
      <c r="R605" s="54"/>
      <c r="S605" s="26">
        <f t="shared" si="29"/>
        <v>1410992727</v>
      </c>
      <c r="U605" s="23">
        <f>S605/درآمد!$F$13*100</f>
        <v>0.11557055371698621</v>
      </c>
    </row>
    <row r="606" spans="1:21" ht="18.75" x14ac:dyDescent="0.2">
      <c r="A606" s="29" t="s">
        <v>664</v>
      </c>
      <c r="C606" s="26">
        <v>0</v>
      </c>
      <c r="D606" s="54"/>
      <c r="E606" s="26">
        <v>0</v>
      </c>
      <c r="F606" s="54"/>
      <c r="G606" s="26">
        <v>0</v>
      </c>
      <c r="H606" s="54"/>
      <c r="I606" s="26">
        <f t="shared" si="33"/>
        <v>0</v>
      </c>
      <c r="J606" s="54"/>
      <c r="K606" s="48">
        <f>I606/درآمد!$F$13*100</f>
        <v>0</v>
      </c>
      <c r="L606" s="54"/>
      <c r="M606" s="26">
        <v>0</v>
      </c>
      <c r="N606" s="54"/>
      <c r="O606" s="26">
        <v>0</v>
      </c>
      <c r="P606" s="54"/>
      <c r="Q606" s="26">
        <v>-878516</v>
      </c>
      <c r="R606" s="54"/>
      <c r="S606" s="26">
        <f t="shared" si="29"/>
        <v>-878516</v>
      </c>
      <c r="U606" s="23">
        <f>S606/درآمد!$F$13*100</f>
        <v>-7.195684189322675E-5</v>
      </c>
    </row>
    <row r="607" spans="1:21" ht="18.75" x14ac:dyDescent="0.2">
      <c r="A607" s="29" t="s">
        <v>665</v>
      </c>
      <c r="C607" s="26">
        <v>0</v>
      </c>
      <c r="D607" s="54"/>
      <c r="E607" s="26">
        <v>0</v>
      </c>
      <c r="F607" s="54"/>
      <c r="G607" s="26">
        <v>0</v>
      </c>
      <c r="H607" s="54"/>
      <c r="I607" s="26">
        <f t="shared" si="33"/>
        <v>0</v>
      </c>
      <c r="J607" s="54"/>
      <c r="K607" s="48">
        <f>I607/درآمد!$F$13*100</f>
        <v>0</v>
      </c>
      <c r="L607" s="54"/>
      <c r="M607" s="26">
        <v>0</v>
      </c>
      <c r="N607" s="54"/>
      <c r="O607" s="26">
        <v>0</v>
      </c>
      <c r="P607" s="54"/>
      <c r="Q607" s="26">
        <v>-6085983</v>
      </c>
      <c r="R607" s="54"/>
      <c r="S607" s="26">
        <f t="shared" si="29"/>
        <v>-6085983</v>
      </c>
      <c r="U607" s="23">
        <f>S607/درآمد!$F$13*100</f>
        <v>-4.9848621595493517E-4</v>
      </c>
    </row>
    <row r="608" spans="1:21" ht="18.75" x14ac:dyDescent="0.2">
      <c r="A608" s="29" t="s">
        <v>666</v>
      </c>
      <c r="C608" s="26">
        <v>0</v>
      </c>
      <c r="D608" s="54"/>
      <c r="E608" s="26">
        <v>0</v>
      </c>
      <c r="F608" s="54"/>
      <c r="G608" s="26">
        <v>0</v>
      </c>
      <c r="H608" s="54"/>
      <c r="I608" s="26">
        <f t="shared" si="33"/>
        <v>0</v>
      </c>
      <c r="J608" s="54"/>
      <c r="K608" s="48">
        <f>I608/درآمد!$F$13*100</f>
        <v>0</v>
      </c>
      <c r="L608" s="54"/>
      <c r="M608" s="26">
        <v>0</v>
      </c>
      <c r="N608" s="54"/>
      <c r="O608" s="26">
        <v>0</v>
      </c>
      <c r="P608" s="54"/>
      <c r="Q608" s="26">
        <v>1500000</v>
      </c>
      <c r="R608" s="54"/>
      <c r="S608" s="26">
        <f t="shared" si="29"/>
        <v>1500000</v>
      </c>
      <c r="U608" s="23">
        <f>S608/درآمد!$F$13*100</f>
        <v>1.2286089591975573E-4</v>
      </c>
    </row>
    <row r="609" spans="1:21" ht="18.75" x14ac:dyDescent="0.2">
      <c r="A609" s="29" t="s">
        <v>667</v>
      </c>
      <c r="C609" s="26">
        <v>0</v>
      </c>
      <c r="D609" s="54"/>
      <c r="E609" s="26">
        <v>0</v>
      </c>
      <c r="F609" s="54"/>
      <c r="G609" s="26">
        <v>0</v>
      </c>
      <c r="H609" s="54"/>
      <c r="I609" s="26">
        <f t="shared" si="33"/>
        <v>0</v>
      </c>
      <c r="J609" s="54"/>
      <c r="K609" s="48">
        <f>I609/درآمد!$F$13*100</f>
        <v>0</v>
      </c>
      <c r="L609" s="54"/>
      <c r="M609" s="26">
        <v>0</v>
      </c>
      <c r="N609" s="54"/>
      <c r="O609" s="26">
        <v>0</v>
      </c>
      <c r="P609" s="54"/>
      <c r="Q609" s="26">
        <v>260185000</v>
      </c>
      <c r="R609" s="54"/>
      <c r="S609" s="26">
        <f t="shared" si="29"/>
        <v>260185000</v>
      </c>
      <c r="U609" s="23">
        <f>S609/درآمد!$F$13*100</f>
        <v>2.1311041469921098E-2</v>
      </c>
    </row>
    <row r="610" spans="1:21" ht="19.5" thickBot="1" x14ac:dyDescent="0.25">
      <c r="A610" s="29" t="s">
        <v>734</v>
      </c>
      <c r="C610" s="49">
        <f>SUM(C567:C609)</f>
        <v>4000000</v>
      </c>
      <c r="D610" s="54"/>
      <c r="E610" s="49">
        <f>SUM(E567:E609)</f>
        <v>625879198009</v>
      </c>
      <c r="F610" s="54"/>
      <c r="G610" s="49">
        <f>SUM(G567:G609)</f>
        <v>155101182405</v>
      </c>
      <c r="H610" s="54"/>
      <c r="I610" s="49">
        <f>SUM(I567:I609)</f>
        <v>780984380414</v>
      </c>
      <c r="J610" s="54"/>
      <c r="K610" s="81">
        <f>SUM(K567:K609)</f>
        <v>63.96829378466623</v>
      </c>
      <c r="L610" s="54"/>
      <c r="M610" s="49">
        <f>SUM(M567:M609)</f>
        <v>157994443550</v>
      </c>
      <c r="N610" s="54"/>
      <c r="O610" s="49">
        <f>SUM(O567:O609)</f>
        <v>475767358431</v>
      </c>
      <c r="P610" s="54"/>
      <c r="Q610" s="49">
        <f>SUM(Q567:Q609)</f>
        <v>442904454541</v>
      </c>
      <c r="R610" s="54"/>
      <c r="S610" s="49">
        <f>SUM(S567:S609)</f>
        <v>1076666256522</v>
      </c>
      <c r="T610" s="16"/>
      <c r="U610" s="41">
        <f>SUM(U567:U609)</f>
        <v>88.186787255241711</v>
      </c>
    </row>
    <row r="611" spans="1:21" ht="26.25" thickTop="1" x14ac:dyDescent="0.2">
      <c r="A611" s="95" t="s">
        <v>0</v>
      </c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</row>
    <row r="612" spans="1:21" ht="25.5" x14ac:dyDescent="0.2">
      <c r="A612" s="95" t="s">
        <v>289</v>
      </c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</row>
    <row r="613" spans="1:21" ht="25.5" x14ac:dyDescent="0.2">
      <c r="A613" s="95" t="s">
        <v>2</v>
      </c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</row>
    <row r="615" spans="1:21" ht="24" x14ac:dyDescent="0.2">
      <c r="A615" s="96" t="s">
        <v>406</v>
      </c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</row>
    <row r="616" spans="1:21" ht="21" x14ac:dyDescent="0.2">
      <c r="C616" s="116" t="s">
        <v>306</v>
      </c>
      <c r="D616" s="116"/>
      <c r="E616" s="116"/>
      <c r="F616" s="116"/>
      <c r="G616" s="116"/>
      <c r="H616" s="116"/>
      <c r="I616" s="116"/>
      <c r="J616" s="116"/>
      <c r="K616" s="116"/>
      <c r="M616" s="116" t="s">
        <v>307</v>
      </c>
      <c r="N616" s="116"/>
      <c r="O616" s="116"/>
      <c r="P616" s="116"/>
      <c r="Q616" s="116"/>
      <c r="R616" s="116"/>
      <c r="S616" s="116"/>
      <c r="T616" s="116"/>
      <c r="U616" s="116"/>
    </row>
    <row r="617" spans="1:21" ht="21" x14ac:dyDescent="0.2">
      <c r="C617" s="45"/>
      <c r="D617" s="45"/>
      <c r="E617" s="45"/>
      <c r="F617" s="45"/>
      <c r="G617" s="45"/>
      <c r="H617" s="3"/>
      <c r="I617" s="70" t="s">
        <v>74</v>
      </c>
      <c r="J617" s="70"/>
      <c r="K617" s="70"/>
      <c r="M617" s="45"/>
      <c r="N617" s="45"/>
      <c r="O617" s="45"/>
      <c r="P617" s="45"/>
      <c r="Q617" s="45"/>
      <c r="R617" s="3"/>
      <c r="S617" s="70" t="s">
        <v>74</v>
      </c>
      <c r="T617" s="70"/>
      <c r="U617" s="70"/>
    </row>
    <row r="618" spans="1:21" ht="21" x14ac:dyDescent="0.2">
      <c r="A618" s="12" t="s">
        <v>308</v>
      </c>
      <c r="C618" s="80" t="s">
        <v>309</v>
      </c>
      <c r="E618" s="2" t="s">
        <v>310</v>
      </c>
      <c r="G618" s="2" t="s">
        <v>311</v>
      </c>
      <c r="I618" s="2" t="s">
        <v>279</v>
      </c>
      <c r="J618" s="3"/>
      <c r="K618" s="2" t="s">
        <v>294</v>
      </c>
      <c r="L618" s="33"/>
      <c r="M618" s="2" t="s">
        <v>309</v>
      </c>
      <c r="N618" s="33"/>
      <c r="O618" s="2" t="s">
        <v>310</v>
      </c>
      <c r="P618" s="33"/>
      <c r="Q618" s="2" t="s">
        <v>311</v>
      </c>
      <c r="S618" s="2" t="s">
        <v>279</v>
      </c>
      <c r="T618" s="3"/>
      <c r="U618" s="2" t="s">
        <v>294</v>
      </c>
    </row>
    <row r="619" spans="1:21" ht="18.75" x14ac:dyDescent="0.2">
      <c r="A619" s="29" t="s">
        <v>735</v>
      </c>
      <c r="C619" s="26">
        <f>C610</f>
        <v>4000000</v>
      </c>
      <c r="D619" s="26">
        <f t="shared" ref="D619" si="34">D610</f>
        <v>0</v>
      </c>
      <c r="E619" s="26">
        <f>E610</f>
        <v>625879198009</v>
      </c>
      <c r="F619" s="26">
        <f t="shared" ref="F619:J619" si="35">F610</f>
        <v>0</v>
      </c>
      <c r="G619" s="26">
        <f t="shared" si="35"/>
        <v>155101182405</v>
      </c>
      <c r="H619" s="26">
        <f t="shared" si="35"/>
        <v>0</v>
      </c>
      <c r="I619" s="26">
        <f t="shared" si="35"/>
        <v>780984380414</v>
      </c>
      <c r="J619" s="26">
        <f t="shared" si="35"/>
        <v>0</v>
      </c>
      <c r="K619" s="48">
        <f>K610</f>
        <v>63.96829378466623</v>
      </c>
      <c r="L619" s="26">
        <f t="shared" ref="L619:T619" si="36">L610</f>
        <v>0</v>
      </c>
      <c r="M619" s="26">
        <f t="shared" si="36"/>
        <v>157994443550</v>
      </c>
      <c r="N619" s="26">
        <f t="shared" si="36"/>
        <v>0</v>
      </c>
      <c r="O619" s="26">
        <f t="shared" si="36"/>
        <v>475767358431</v>
      </c>
      <c r="P619" s="26">
        <f t="shared" si="36"/>
        <v>0</v>
      </c>
      <c r="Q619" s="26">
        <f t="shared" si="36"/>
        <v>442904454541</v>
      </c>
      <c r="R619" s="26">
        <f t="shared" si="36"/>
        <v>0</v>
      </c>
      <c r="S619" s="26">
        <f t="shared" si="36"/>
        <v>1076666256522</v>
      </c>
      <c r="T619" s="26">
        <f t="shared" si="36"/>
        <v>0</v>
      </c>
      <c r="U619" s="48">
        <f>U610</f>
        <v>88.186787255241711</v>
      </c>
    </row>
    <row r="620" spans="1:21" ht="18.75" x14ac:dyDescent="0.2">
      <c r="A620" s="29" t="s">
        <v>668</v>
      </c>
      <c r="C620" s="26">
        <v>0</v>
      </c>
      <c r="D620" s="54"/>
      <c r="E620" s="26">
        <v>0</v>
      </c>
      <c r="F620" s="54"/>
      <c r="G620" s="26">
        <v>0</v>
      </c>
      <c r="H620" s="54"/>
      <c r="I620" s="26">
        <f t="shared" si="33"/>
        <v>0</v>
      </c>
      <c r="J620" s="54"/>
      <c r="K620" s="48">
        <f>I620/درآمد!$F$13*100</f>
        <v>0</v>
      </c>
      <c r="L620" s="54"/>
      <c r="M620" s="26">
        <v>0</v>
      </c>
      <c r="N620" s="54"/>
      <c r="O620" s="26">
        <v>0</v>
      </c>
      <c r="P620" s="54"/>
      <c r="Q620" s="26">
        <v>-41063930</v>
      </c>
      <c r="R620" s="54"/>
      <c r="S620" s="26">
        <f t="shared" si="29"/>
        <v>-41063930</v>
      </c>
      <c r="U620" s="23">
        <f>S620/درآمد!$F$13*100</f>
        <v>-3.3634341531907572E-3</v>
      </c>
    </row>
    <row r="621" spans="1:21" ht="18.75" x14ac:dyDescent="0.2">
      <c r="A621" s="29" t="s">
        <v>669</v>
      </c>
      <c r="C621" s="26">
        <v>0</v>
      </c>
      <c r="D621" s="54"/>
      <c r="E621" s="26">
        <v>0</v>
      </c>
      <c r="F621" s="54"/>
      <c r="G621" s="26">
        <v>0</v>
      </c>
      <c r="H621" s="54"/>
      <c r="I621" s="26">
        <f t="shared" si="33"/>
        <v>0</v>
      </c>
      <c r="J621" s="54"/>
      <c r="K621" s="48">
        <f>I621/درآمد!$F$13*100</f>
        <v>0</v>
      </c>
      <c r="L621" s="54"/>
      <c r="M621" s="26">
        <v>0</v>
      </c>
      <c r="N621" s="54"/>
      <c r="O621" s="26">
        <v>0</v>
      </c>
      <c r="P621" s="54"/>
      <c r="Q621" s="26">
        <v>-2306393</v>
      </c>
      <c r="R621" s="54"/>
      <c r="S621" s="26">
        <f t="shared" si="29"/>
        <v>-2306393</v>
      </c>
      <c r="U621" s="23">
        <f>S621/درآمد!$F$13*100</f>
        <v>-1.889103402153688E-4</v>
      </c>
    </row>
    <row r="622" spans="1:21" ht="18.75" x14ac:dyDescent="0.2">
      <c r="A622" s="29" t="s">
        <v>670</v>
      </c>
      <c r="C622" s="26">
        <v>0</v>
      </c>
      <c r="D622" s="54"/>
      <c r="E622" s="26">
        <v>0</v>
      </c>
      <c r="F622" s="54"/>
      <c r="G622" s="26">
        <v>0</v>
      </c>
      <c r="H622" s="54"/>
      <c r="I622" s="26">
        <f t="shared" si="33"/>
        <v>0</v>
      </c>
      <c r="J622" s="54"/>
      <c r="K622" s="48">
        <f>I622/درآمد!$F$13*100</f>
        <v>0</v>
      </c>
      <c r="L622" s="54"/>
      <c r="M622" s="26">
        <v>0</v>
      </c>
      <c r="N622" s="54"/>
      <c r="O622" s="26">
        <v>0</v>
      </c>
      <c r="P622" s="54"/>
      <c r="Q622" s="26">
        <v>-200098185</v>
      </c>
      <c r="R622" s="54"/>
      <c r="S622" s="26">
        <f t="shared" si="29"/>
        <v>-200098185</v>
      </c>
      <c r="U622" s="23">
        <f>S622/درآمد!$F$13*100</f>
        <v>-1.6389494854011352E-2</v>
      </c>
    </row>
    <row r="623" spans="1:21" ht="18.75" x14ac:dyDescent="0.2">
      <c r="A623" s="29" t="s">
        <v>671</v>
      </c>
      <c r="C623" s="26">
        <v>0</v>
      </c>
      <c r="D623" s="54"/>
      <c r="E623" s="26">
        <v>0</v>
      </c>
      <c r="F623" s="54"/>
      <c r="G623" s="26">
        <v>0</v>
      </c>
      <c r="H623" s="54"/>
      <c r="I623" s="26">
        <f t="shared" si="33"/>
        <v>0</v>
      </c>
      <c r="J623" s="54"/>
      <c r="K623" s="48">
        <f>I623/درآمد!$F$13*100</f>
        <v>0</v>
      </c>
      <c r="L623" s="54"/>
      <c r="M623" s="26">
        <v>0</v>
      </c>
      <c r="N623" s="54"/>
      <c r="O623" s="26">
        <v>0</v>
      </c>
      <c r="P623" s="54"/>
      <c r="Q623" s="26">
        <v>13073000</v>
      </c>
      <c r="R623" s="54"/>
      <c r="S623" s="26">
        <f t="shared" si="29"/>
        <v>13073000</v>
      </c>
      <c r="U623" s="23">
        <f>S623/درآمد!$F$13*100</f>
        <v>1.0707736615726444E-3</v>
      </c>
    </row>
    <row r="624" spans="1:21" ht="18.75" x14ac:dyDescent="0.2">
      <c r="A624" s="29" t="s">
        <v>672</v>
      </c>
      <c r="C624" s="26">
        <v>0</v>
      </c>
      <c r="D624" s="54"/>
      <c r="E624" s="26">
        <v>0</v>
      </c>
      <c r="F624" s="54"/>
      <c r="G624" s="26">
        <v>0</v>
      </c>
      <c r="H624" s="54"/>
      <c r="I624" s="26">
        <f t="shared" si="33"/>
        <v>0</v>
      </c>
      <c r="J624" s="54"/>
      <c r="K624" s="48">
        <f>I624/درآمد!$F$13*100</f>
        <v>0</v>
      </c>
      <c r="L624" s="54"/>
      <c r="M624" s="26">
        <v>0</v>
      </c>
      <c r="N624" s="54"/>
      <c r="O624" s="26">
        <v>0</v>
      </c>
      <c r="P624" s="54"/>
      <c r="Q624" s="26">
        <v>100000</v>
      </c>
      <c r="R624" s="54"/>
      <c r="S624" s="26">
        <f t="shared" si="29"/>
        <v>100000</v>
      </c>
      <c r="U624" s="23">
        <f>S624/درآمد!$F$13*100</f>
        <v>8.1907263946503824E-6</v>
      </c>
    </row>
    <row r="625" spans="1:21" ht="18.75" x14ac:dyDescent="0.2">
      <c r="A625" s="29" t="s">
        <v>673</v>
      </c>
      <c r="C625" s="26">
        <v>0</v>
      </c>
      <c r="D625" s="54"/>
      <c r="E625" s="26">
        <v>0</v>
      </c>
      <c r="F625" s="54"/>
      <c r="G625" s="26">
        <v>0</v>
      </c>
      <c r="H625" s="54"/>
      <c r="I625" s="26">
        <f t="shared" si="33"/>
        <v>0</v>
      </c>
      <c r="J625" s="54"/>
      <c r="K625" s="48">
        <f>I625/درآمد!$F$13*100</f>
        <v>0</v>
      </c>
      <c r="L625" s="54"/>
      <c r="M625" s="26">
        <v>0</v>
      </c>
      <c r="N625" s="54"/>
      <c r="O625" s="26">
        <v>0</v>
      </c>
      <c r="P625" s="54"/>
      <c r="Q625" s="26">
        <v>360000</v>
      </c>
      <c r="R625" s="54"/>
      <c r="S625" s="26">
        <f t="shared" si="29"/>
        <v>360000</v>
      </c>
      <c r="U625" s="23">
        <f>S625/درآمد!$F$13*100</f>
        <v>2.9486615020741375E-5</v>
      </c>
    </row>
    <row r="626" spans="1:21" ht="18.75" x14ac:dyDescent="0.2">
      <c r="A626" s="29" t="s">
        <v>674</v>
      </c>
      <c r="C626" s="26">
        <v>0</v>
      </c>
      <c r="D626" s="54"/>
      <c r="E626" s="26">
        <v>0</v>
      </c>
      <c r="F626" s="54"/>
      <c r="G626" s="26">
        <v>0</v>
      </c>
      <c r="H626" s="54"/>
      <c r="I626" s="26">
        <f t="shared" si="33"/>
        <v>0</v>
      </c>
      <c r="J626" s="54"/>
      <c r="K626" s="48">
        <f>I626/درآمد!$F$13*100</f>
        <v>0</v>
      </c>
      <c r="L626" s="54"/>
      <c r="M626" s="26">
        <v>0</v>
      </c>
      <c r="N626" s="54"/>
      <c r="O626" s="26">
        <v>0</v>
      </c>
      <c r="P626" s="54"/>
      <c r="Q626" s="26">
        <v>510000</v>
      </c>
      <c r="R626" s="54"/>
      <c r="S626" s="26">
        <f t="shared" si="29"/>
        <v>510000</v>
      </c>
      <c r="U626" s="23">
        <f>S626/درآمد!$F$13*100</f>
        <v>4.1772704612716947E-5</v>
      </c>
    </row>
    <row r="627" spans="1:21" ht="18.75" x14ac:dyDescent="0.2">
      <c r="A627" s="29" t="s">
        <v>675</v>
      </c>
      <c r="C627" s="26">
        <v>0</v>
      </c>
      <c r="D627" s="54"/>
      <c r="E627" s="26">
        <v>0</v>
      </c>
      <c r="F627" s="54"/>
      <c r="G627" s="26">
        <v>0</v>
      </c>
      <c r="H627" s="54"/>
      <c r="I627" s="26">
        <f t="shared" si="33"/>
        <v>0</v>
      </c>
      <c r="J627" s="54"/>
      <c r="K627" s="48">
        <f>I627/درآمد!$F$13*100</f>
        <v>0</v>
      </c>
      <c r="L627" s="54"/>
      <c r="M627" s="26">
        <v>0</v>
      </c>
      <c r="N627" s="54"/>
      <c r="O627" s="26">
        <v>0</v>
      </c>
      <c r="P627" s="54"/>
      <c r="Q627" s="26">
        <v>160000</v>
      </c>
      <c r="R627" s="54"/>
      <c r="S627" s="26">
        <f t="shared" si="29"/>
        <v>160000</v>
      </c>
      <c r="U627" s="23">
        <f>S627/درآمد!$F$13*100</f>
        <v>1.3105162231440612E-5</v>
      </c>
    </row>
    <row r="628" spans="1:21" ht="18.75" x14ac:dyDescent="0.2">
      <c r="A628" s="29" t="s">
        <v>676</v>
      </c>
      <c r="C628" s="26">
        <v>0</v>
      </c>
      <c r="D628" s="54"/>
      <c r="E628" s="26">
        <v>0</v>
      </c>
      <c r="F628" s="54"/>
      <c r="G628" s="26">
        <v>0</v>
      </c>
      <c r="H628" s="54"/>
      <c r="I628" s="26">
        <f t="shared" si="33"/>
        <v>0</v>
      </c>
      <c r="J628" s="54"/>
      <c r="K628" s="48">
        <f>I628/درآمد!$F$13*100</f>
        <v>0</v>
      </c>
      <c r="L628" s="54"/>
      <c r="M628" s="26">
        <v>0</v>
      </c>
      <c r="N628" s="54"/>
      <c r="O628" s="26">
        <v>0</v>
      </c>
      <c r="P628" s="54"/>
      <c r="Q628" s="26">
        <v>280000</v>
      </c>
      <c r="R628" s="54"/>
      <c r="S628" s="26">
        <f t="shared" si="29"/>
        <v>280000</v>
      </c>
      <c r="U628" s="23">
        <f>S628/درآمد!$F$13*100</f>
        <v>2.2934033905021071E-5</v>
      </c>
    </row>
    <row r="629" spans="1:21" ht="18.75" x14ac:dyDescent="0.2">
      <c r="A629" s="29" t="s">
        <v>677</v>
      </c>
      <c r="C629" s="26">
        <v>0</v>
      </c>
      <c r="D629" s="54"/>
      <c r="E629" s="26">
        <v>0</v>
      </c>
      <c r="F629" s="54"/>
      <c r="G629" s="26">
        <v>0</v>
      </c>
      <c r="H629" s="54"/>
      <c r="I629" s="26">
        <f t="shared" si="33"/>
        <v>0</v>
      </c>
      <c r="J629" s="54"/>
      <c r="K629" s="48">
        <f>I629/درآمد!$F$13*100</f>
        <v>0</v>
      </c>
      <c r="L629" s="54"/>
      <c r="M629" s="26">
        <v>0</v>
      </c>
      <c r="N629" s="54"/>
      <c r="O629" s="26">
        <v>0</v>
      </c>
      <c r="P629" s="54"/>
      <c r="Q629" s="26">
        <v>260000</v>
      </c>
      <c r="R629" s="54"/>
      <c r="S629" s="26">
        <f t="shared" si="29"/>
        <v>260000</v>
      </c>
      <c r="U629" s="23">
        <f>S629/درآمد!$F$13*100</f>
        <v>2.1295888626090991E-5</v>
      </c>
    </row>
    <row r="630" spans="1:21" ht="18.75" x14ac:dyDescent="0.2">
      <c r="A630" s="29" t="s">
        <v>678</v>
      </c>
      <c r="C630" s="26">
        <v>0</v>
      </c>
      <c r="D630" s="54"/>
      <c r="E630" s="26">
        <v>0</v>
      </c>
      <c r="F630" s="54"/>
      <c r="G630" s="26">
        <v>0</v>
      </c>
      <c r="H630" s="54"/>
      <c r="I630" s="26">
        <f t="shared" si="33"/>
        <v>0</v>
      </c>
      <c r="J630" s="54"/>
      <c r="K630" s="48">
        <f>I630/درآمد!$F$13*100</f>
        <v>0</v>
      </c>
      <c r="L630" s="54"/>
      <c r="M630" s="26">
        <v>0</v>
      </c>
      <c r="N630" s="54"/>
      <c r="O630" s="26">
        <v>0</v>
      </c>
      <c r="P630" s="54"/>
      <c r="Q630" s="26">
        <v>-40882152</v>
      </c>
      <c r="R630" s="54"/>
      <c r="S630" s="26">
        <f t="shared" si="29"/>
        <v>-40882152</v>
      </c>
      <c r="U630" s="23">
        <f>S630/درآمد!$F$13*100</f>
        <v>-3.3485452145650893E-3</v>
      </c>
    </row>
    <row r="631" spans="1:21" ht="18.75" x14ac:dyDescent="0.2">
      <c r="A631" s="29" t="s">
        <v>679</v>
      </c>
      <c r="C631" s="26">
        <v>0</v>
      </c>
      <c r="D631" s="54"/>
      <c r="E631" s="26">
        <v>0</v>
      </c>
      <c r="F631" s="54"/>
      <c r="G631" s="26">
        <v>0</v>
      </c>
      <c r="H631" s="54"/>
      <c r="I631" s="26">
        <f t="shared" si="33"/>
        <v>0</v>
      </c>
      <c r="J631" s="54"/>
      <c r="K631" s="48">
        <f>I631/درآمد!$F$13*100</f>
        <v>0</v>
      </c>
      <c r="L631" s="54"/>
      <c r="M631" s="26">
        <v>0</v>
      </c>
      <c r="N631" s="54"/>
      <c r="O631" s="26">
        <v>0</v>
      </c>
      <c r="P631" s="54"/>
      <c r="Q631" s="26">
        <v>-192772</v>
      </c>
      <c r="R631" s="54"/>
      <c r="S631" s="26">
        <f t="shared" ref="S631:S679" si="37">M631+O631+Q631</f>
        <v>-192772</v>
      </c>
      <c r="U631" s="23">
        <f>S631/درآمد!$F$13*100</f>
        <v>-1.5789427085495435E-5</v>
      </c>
    </row>
    <row r="632" spans="1:21" ht="18.75" x14ac:dyDescent="0.2">
      <c r="A632" s="29" t="s">
        <v>680</v>
      </c>
      <c r="C632" s="26">
        <v>0</v>
      </c>
      <c r="D632" s="54"/>
      <c r="E632" s="26">
        <v>0</v>
      </c>
      <c r="F632" s="54"/>
      <c r="G632" s="26">
        <v>0</v>
      </c>
      <c r="H632" s="54"/>
      <c r="I632" s="26">
        <f t="shared" si="33"/>
        <v>0</v>
      </c>
      <c r="J632" s="54"/>
      <c r="K632" s="48">
        <f>I632/درآمد!$F$13*100</f>
        <v>0</v>
      </c>
      <c r="L632" s="54"/>
      <c r="M632" s="26">
        <v>0</v>
      </c>
      <c r="N632" s="54"/>
      <c r="O632" s="26">
        <v>0</v>
      </c>
      <c r="P632" s="54"/>
      <c r="Q632" s="26">
        <v>-5751836730</v>
      </c>
      <c r="R632" s="54"/>
      <c r="S632" s="26">
        <f t="shared" si="37"/>
        <v>-5751836730</v>
      </c>
      <c r="U632" s="23">
        <f>S632/درآمد!$F$13*100</f>
        <v>-0.47111720922130546</v>
      </c>
    </row>
    <row r="633" spans="1:21" ht="18.75" x14ac:dyDescent="0.2">
      <c r="A633" s="29" t="s">
        <v>681</v>
      </c>
      <c r="C633" s="26">
        <v>0</v>
      </c>
      <c r="D633" s="54"/>
      <c r="E633" s="26">
        <v>0</v>
      </c>
      <c r="F633" s="54"/>
      <c r="G633" s="26">
        <v>0</v>
      </c>
      <c r="H633" s="54"/>
      <c r="I633" s="26">
        <f t="shared" si="33"/>
        <v>0</v>
      </c>
      <c r="J633" s="54"/>
      <c r="K633" s="48">
        <f>I633/درآمد!$F$13*100</f>
        <v>0</v>
      </c>
      <c r="L633" s="54"/>
      <c r="M633" s="26">
        <v>0</v>
      </c>
      <c r="N633" s="54"/>
      <c r="O633" s="26">
        <v>0</v>
      </c>
      <c r="P633" s="54"/>
      <c r="Q633" s="26">
        <v>-2980321221</v>
      </c>
      <c r="R633" s="54"/>
      <c r="S633" s="26">
        <f t="shared" si="37"/>
        <v>-2980321221</v>
      </c>
      <c r="U633" s="23">
        <f>S633/درآمد!$F$13*100</f>
        <v>-0.24410995689381354</v>
      </c>
    </row>
    <row r="634" spans="1:21" ht="18.75" x14ac:dyDescent="0.2">
      <c r="A634" s="29" t="s">
        <v>682</v>
      </c>
      <c r="C634" s="26">
        <v>0</v>
      </c>
      <c r="D634" s="54"/>
      <c r="E634" s="26">
        <v>0</v>
      </c>
      <c r="F634" s="54"/>
      <c r="G634" s="26">
        <v>0</v>
      </c>
      <c r="H634" s="54"/>
      <c r="I634" s="26">
        <f t="shared" si="33"/>
        <v>0</v>
      </c>
      <c r="J634" s="54"/>
      <c r="K634" s="48">
        <f>I634/درآمد!$F$13*100</f>
        <v>0</v>
      </c>
      <c r="L634" s="54"/>
      <c r="M634" s="26">
        <v>0</v>
      </c>
      <c r="N634" s="54"/>
      <c r="O634" s="26">
        <v>0</v>
      </c>
      <c r="P634" s="54"/>
      <c r="Q634" s="26">
        <v>-2334873624</v>
      </c>
      <c r="R634" s="54"/>
      <c r="S634" s="26">
        <f t="shared" si="37"/>
        <v>-2334873624</v>
      </c>
      <c r="U634" s="23">
        <f>S634/درآمد!$F$13*100</f>
        <v>-0.19124311020269791</v>
      </c>
    </row>
    <row r="635" spans="1:21" ht="18.75" x14ac:dyDescent="0.2">
      <c r="A635" s="29" t="s">
        <v>683</v>
      </c>
      <c r="C635" s="26">
        <v>0</v>
      </c>
      <c r="D635" s="54"/>
      <c r="E635" s="26">
        <v>0</v>
      </c>
      <c r="F635" s="54"/>
      <c r="G635" s="26">
        <v>0</v>
      </c>
      <c r="H635" s="54"/>
      <c r="I635" s="26">
        <f t="shared" si="33"/>
        <v>0</v>
      </c>
      <c r="J635" s="54"/>
      <c r="K635" s="48">
        <f>I635/درآمد!$F$13*100</f>
        <v>0</v>
      </c>
      <c r="L635" s="54"/>
      <c r="M635" s="26">
        <v>0</v>
      </c>
      <c r="N635" s="54"/>
      <c r="O635" s="26">
        <v>0</v>
      </c>
      <c r="P635" s="54"/>
      <c r="Q635" s="26">
        <v>-200367293</v>
      </c>
      <c r="R635" s="54"/>
      <c r="S635" s="26">
        <f t="shared" si="37"/>
        <v>-200367293</v>
      </c>
      <c r="U635" s="23">
        <f>S635/درآمد!$F$13*100</f>
        <v>-1.6411536753997466E-2</v>
      </c>
    </row>
    <row r="636" spans="1:21" ht="18.75" x14ac:dyDescent="0.2">
      <c r="A636" s="29" t="s">
        <v>684</v>
      </c>
      <c r="C636" s="26">
        <v>0</v>
      </c>
      <c r="D636" s="54"/>
      <c r="E636" s="26">
        <v>0</v>
      </c>
      <c r="F636" s="54"/>
      <c r="G636" s="26">
        <v>0</v>
      </c>
      <c r="H636" s="54"/>
      <c r="I636" s="26">
        <f t="shared" si="33"/>
        <v>0</v>
      </c>
      <c r="J636" s="54"/>
      <c r="K636" s="48">
        <f>I636/درآمد!$F$13*100</f>
        <v>0</v>
      </c>
      <c r="L636" s="54"/>
      <c r="M636" s="26">
        <v>0</v>
      </c>
      <c r="N636" s="54"/>
      <c r="O636" s="26">
        <v>0</v>
      </c>
      <c r="P636" s="54"/>
      <c r="Q636" s="26">
        <v>-347796</v>
      </c>
      <c r="R636" s="54"/>
      <c r="S636" s="26">
        <f t="shared" si="37"/>
        <v>-347796</v>
      </c>
      <c r="U636" s="23">
        <f>S636/درآمد!$F$13*100</f>
        <v>-2.8487018771538245E-5</v>
      </c>
    </row>
    <row r="637" spans="1:21" ht="18.75" x14ac:dyDescent="0.2">
      <c r="A637" s="29" t="s">
        <v>685</v>
      </c>
      <c r="C637" s="26">
        <v>0</v>
      </c>
      <c r="D637" s="54"/>
      <c r="E637" s="26">
        <v>0</v>
      </c>
      <c r="F637" s="54"/>
      <c r="G637" s="26">
        <v>0</v>
      </c>
      <c r="H637" s="54"/>
      <c r="I637" s="26">
        <f t="shared" si="33"/>
        <v>0</v>
      </c>
      <c r="J637" s="54"/>
      <c r="K637" s="48">
        <f>I637/درآمد!$F$13*100</f>
        <v>0</v>
      </c>
      <c r="L637" s="54"/>
      <c r="M637" s="26">
        <v>0</v>
      </c>
      <c r="N637" s="54"/>
      <c r="O637" s="26">
        <v>0</v>
      </c>
      <c r="P637" s="54"/>
      <c r="Q637" s="26">
        <v>-318301970</v>
      </c>
      <c r="R637" s="54"/>
      <c r="S637" s="26">
        <f t="shared" si="37"/>
        <v>-318301970</v>
      </c>
      <c r="U637" s="23">
        <f>S637/درآمد!$F$13*100</f>
        <v>-2.6071243471482139E-2</v>
      </c>
    </row>
    <row r="638" spans="1:21" ht="18.75" x14ac:dyDescent="0.2">
      <c r="A638" s="29" t="s">
        <v>686</v>
      </c>
      <c r="C638" s="26">
        <v>0</v>
      </c>
      <c r="D638" s="54"/>
      <c r="E638" s="26">
        <v>0</v>
      </c>
      <c r="F638" s="54"/>
      <c r="G638" s="26">
        <v>0</v>
      </c>
      <c r="H638" s="54"/>
      <c r="I638" s="26">
        <f t="shared" si="33"/>
        <v>0</v>
      </c>
      <c r="J638" s="54"/>
      <c r="K638" s="48">
        <f>I638/درآمد!$F$13*100</f>
        <v>0</v>
      </c>
      <c r="L638" s="54"/>
      <c r="M638" s="26">
        <v>0</v>
      </c>
      <c r="N638" s="54"/>
      <c r="O638" s="26">
        <v>0</v>
      </c>
      <c r="P638" s="54"/>
      <c r="Q638" s="26">
        <v>1040852755</v>
      </c>
      <c r="R638" s="54"/>
      <c r="S638" s="26">
        <f t="shared" si="37"/>
        <v>1040852755</v>
      </c>
      <c r="U638" s="23">
        <f>S638/درآمد!$F$13*100</f>
        <v>8.5253401333230672E-2</v>
      </c>
    </row>
    <row r="639" spans="1:21" ht="18.75" x14ac:dyDescent="0.2">
      <c r="A639" s="29" t="s">
        <v>687</v>
      </c>
      <c r="C639" s="26">
        <v>0</v>
      </c>
      <c r="D639" s="54"/>
      <c r="E639" s="26">
        <v>0</v>
      </c>
      <c r="F639" s="54"/>
      <c r="G639" s="26">
        <v>0</v>
      </c>
      <c r="H639" s="54"/>
      <c r="I639" s="26">
        <f t="shared" si="33"/>
        <v>0</v>
      </c>
      <c r="J639" s="54"/>
      <c r="K639" s="48">
        <f>I639/درآمد!$F$13*100</f>
        <v>0</v>
      </c>
      <c r="L639" s="54"/>
      <c r="M639" s="26">
        <v>0</v>
      </c>
      <c r="N639" s="54"/>
      <c r="O639" s="26">
        <v>0</v>
      </c>
      <c r="P639" s="54"/>
      <c r="Q639" s="26">
        <v>-25809538006</v>
      </c>
      <c r="R639" s="54"/>
      <c r="S639" s="26">
        <f t="shared" si="37"/>
        <v>-25809538006</v>
      </c>
      <c r="U639" s="23">
        <f>S639/درآمد!$F$13*100</f>
        <v>-2.113988641794764</v>
      </c>
    </row>
    <row r="640" spans="1:21" ht="18.75" x14ac:dyDescent="0.2">
      <c r="A640" s="29" t="s">
        <v>688</v>
      </c>
      <c r="C640" s="26">
        <v>0</v>
      </c>
      <c r="D640" s="54"/>
      <c r="E640" s="26">
        <v>0</v>
      </c>
      <c r="F640" s="54"/>
      <c r="G640" s="26">
        <v>0</v>
      </c>
      <c r="H640" s="54"/>
      <c r="I640" s="26">
        <f t="shared" si="33"/>
        <v>0</v>
      </c>
      <c r="J640" s="54"/>
      <c r="K640" s="48">
        <f>I640/درآمد!$F$13*100</f>
        <v>0</v>
      </c>
      <c r="L640" s="54"/>
      <c r="M640" s="26">
        <v>0</v>
      </c>
      <c r="N640" s="54"/>
      <c r="O640" s="26">
        <v>0</v>
      </c>
      <c r="P640" s="54"/>
      <c r="Q640" s="26">
        <v>-5420486553</v>
      </c>
      <c r="R640" s="54"/>
      <c r="S640" s="26">
        <f t="shared" si="37"/>
        <v>-5420486553</v>
      </c>
      <c r="U640" s="23">
        <f>S640/درآمد!$F$13*100</f>
        <v>-0.44397722281504565</v>
      </c>
    </row>
    <row r="641" spans="1:26" ht="18.75" x14ac:dyDescent="0.2">
      <c r="A641" s="29" t="s">
        <v>689</v>
      </c>
      <c r="C641" s="26">
        <v>0</v>
      </c>
      <c r="D641" s="54"/>
      <c r="E641" s="26">
        <v>0</v>
      </c>
      <c r="F641" s="54"/>
      <c r="G641" s="26">
        <v>0</v>
      </c>
      <c r="H641" s="54"/>
      <c r="I641" s="26">
        <f t="shared" si="33"/>
        <v>0</v>
      </c>
      <c r="J641" s="54"/>
      <c r="K641" s="48">
        <f>I641/درآمد!$F$13*100</f>
        <v>0</v>
      </c>
      <c r="L641" s="54"/>
      <c r="M641" s="26">
        <v>0</v>
      </c>
      <c r="N641" s="54"/>
      <c r="O641" s="26">
        <v>0</v>
      </c>
      <c r="P641" s="54"/>
      <c r="Q641" s="26">
        <v>3252436541</v>
      </c>
      <c r="R641" s="54"/>
      <c r="S641" s="26">
        <f t="shared" si="37"/>
        <v>3252436541</v>
      </c>
      <c r="U641" s="23">
        <f>S641/درآمد!$F$13*100</f>
        <v>0.26639817823294087</v>
      </c>
    </row>
    <row r="642" spans="1:26" ht="18.75" x14ac:dyDescent="0.2">
      <c r="A642" s="29" t="s">
        <v>690</v>
      </c>
      <c r="C642" s="26">
        <v>0</v>
      </c>
      <c r="D642" s="54"/>
      <c r="E642" s="26">
        <v>0</v>
      </c>
      <c r="F642" s="54"/>
      <c r="G642" s="26">
        <v>0</v>
      </c>
      <c r="H642" s="54"/>
      <c r="I642" s="26">
        <f t="shared" ref="I642:I680" si="38">C642+E642+G642</f>
        <v>0</v>
      </c>
      <c r="J642" s="54"/>
      <c r="K642" s="48">
        <f>I642/درآمد!$F$13*100</f>
        <v>0</v>
      </c>
      <c r="L642" s="54"/>
      <c r="M642" s="26">
        <v>0</v>
      </c>
      <c r="N642" s="54"/>
      <c r="O642" s="26">
        <v>0</v>
      </c>
      <c r="P642" s="54"/>
      <c r="Q642" s="26">
        <v>2221178697</v>
      </c>
      <c r="R642" s="54"/>
      <c r="S642" s="26">
        <f t="shared" si="37"/>
        <v>2221178697</v>
      </c>
      <c r="U642" s="23">
        <f>S642/درآمد!$F$13*100</f>
        <v>0.18193066980753042</v>
      </c>
    </row>
    <row r="643" spans="1:26" ht="18.75" x14ac:dyDescent="0.2">
      <c r="A643" s="29" t="s">
        <v>691</v>
      </c>
      <c r="C643" s="26">
        <v>0</v>
      </c>
      <c r="D643" s="54"/>
      <c r="E643" s="26">
        <v>0</v>
      </c>
      <c r="F643" s="54"/>
      <c r="G643" s="26">
        <v>0</v>
      </c>
      <c r="H643" s="54"/>
      <c r="I643" s="26">
        <f t="shared" si="38"/>
        <v>0</v>
      </c>
      <c r="J643" s="54"/>
      <c r="K643" s="48">
        <f>I643/درآمد!$F$13*100</f>
        <v>0</v>
      </c>
      <c r="L643" s="54"/>
      <c r="M643" s="26">
        <v>0</v>
      </c>
      <c r="N643" s="54"/>
      <c r="O643" s="26">
        <v>0</v>
      </c>
      <c r="P643" s="54"/>
      <c r="Q643" s="26">
        <v>-262165315</v>
      </c>
      <c r="R643" s="54"/>
      <c r="S643" s="26">
        <f t="shared" si="37"/>
        <v>-262165315</v>
      </c>
      <c r="U643" s="23">
        <f>S643/درآمد!$F$13*100</f>
        <v>-2.1473243653323319E-2</v>
      </c>
    </row>
    <row r="644" spans="1:26" ht="18.75" x14ac:dyDescent="0.2">
      <c r="A644" s="29" t="s">
        <v>692</v>
      </c>
      <c r="C644" s="26">
        <v>0</v>
      </c>
      <c r="D644" s="54"/>
      <c r="E644" s="26">
        <v>0</v>
      </c>
      <c r="F644" s="54"/>
      <c r="G644" s="26">
        <v>0</v>
      </c>
      <c r="H644" s="54"/>
      <c r="I644" s="26">
        <f t="shared" si="38"/>
        <v>0</v>
      </c>
      <c r="J644" s="54"/>
      <c r="K644" s="48">
        <f>I644/درآمد!$F$13*100</f>
        <v>0</v>
      </c>
      <c r="L644" s="54"/>
      <c r="M644" s="26">
        <v>0</v>
      </c>
      <c r="N644" s="54"/>
      <c r="O644" s="26">
        <v>0</v>
      </c>
      <c r="P644" s="54"/>
      <c r="Q644" s="26">
        <v>920116954</v>
      </c>
      <c r="R644" s="54"/>
      <c r="S644" s="26">
        <f t="shared" si="37"/>
        <v>920116954</v>
      </c>
      <c r="U644" s="23">
        <f>S644/درآمد!$F$13*100</f>
        <v>7.5364262212931118E-2</v>
      </c>
    </row>
    <row r="645" spans="1:26" ht="18.75" x14ac:dyDescent="0.2">
      <c r="A645" s="29" t="s">
        <v>693</v>
      </c>
      <c r="C645" s="26">
        <v>0</v>
      </c>
      <c r="D645" s="54"/>
      <c r="E645" s="26">
        <v>0</v>
      </c>
      <c r="F645" s="54"/>
      <c r="G645" s="26">
        <v>0</v>
      </c>
      <c r="H645" s="54"/>
      <c r="I645" s="26">
        <f t="shared" si="38"/>
        <v>0</v>
      </c>
      <c r="J645" s="54"/>
      <c r="K645" s="48">
        <f>I645/درآمد!$F$13*100</f>
        <v>0</v>
      </c>
      <c r="L645" s="54"/>
      <c r="M645" s="26">
        <v>0</v>
      </c>
      <c r="N645" s="54"/>
      <c r="O645" s="26">
        <v>0</v>
      </c>
      <c r="P645" s="54"/>
      <c r="Q645" s="26">
        <v>149614</v>
      </c>
      <c r="R645" s="54"/>
      <c r="S645" s="26">
        <f t="shared" si="37"/>
        <v>149614</v>
      </c>
      <c r="U645" s="23">
        <f>S645/درآمد!$F$13*100</f>
        <v>1.2254473388092223E-5</v>
      </c>
    </row>
    <row r="646" spans="1:26" ht="18.75" x14ac:dyDescent="0.2">
      <c r="A646" s="29" t="s">
        <v>694</v>
      </c>
      <c r="C646" s="26">
        <v>0</v>
      </c>
      <c r="D646" s="54"/>
      <c r="E646" s="26">
        <v>0</v>
      </c>
      <c r="F646" s="54"/>
      <c r="G646" s="26">
        <v>0</v>
      </c>
      <c r="H646" s="54"/>
      <c r="I646" s="26">
        <f t="shared" si="38"/>
        <v>0</v>
      </c>
      <c r="J646" s="54"/>
      <c r="K646" s="48">
        <f>I646/درآمد!$F$13*100</f>
        <v>0</v>
      </c>
      <c r="L646" s="54"/>
      <c r="M646" s="26">
        <v>0</v>
      </c>
      <c r="N646" s="54"/>
      <c r="O646" s="26">
        <v>0</v>
      </c>
      <c r="P646" s="54"/>
      <c r="Q646" s="26">
        <v>167799949</v>
      </c>
      <c r="R646" s="54"/>
      <c r="S646" s="26">
        <f t="shared" si="37"/>
        <v>167799949</v>
      </c>
      <c r="U646" s="23">
        <f>S646/درآمد!$F$13*100</f>
        <v>1.3744034712952879E-2</v>
      </c>
    </row>
    <row r="647" spans="1:26" ht="18.75" x14ac:dyDescent="0.2">
      <c r="A647" s="29" t="s">
        <v>695</v>
      </c>
      <c r="C647" s="26">
        <v>0</v>
      </c>
      <c r="D647" s="54"/>
      <c r="E647" s="26">
        <v>0</v>
      </c>
      <c r="F647" s="54"/>
      <c r="G647" s="26">
        <v>0</v>
      </c>
      <c r="H647" s="54"/>
      <c r="I647" s="26">
        <f t="shared" si="38"/>
        <v>0</v>
      </c>
      <c r="J647" s="54"/>
      <c r="K647" s="48">
        <f>I647/درآمد!$F$13*100</f>
        <v>0</v>
      </c>
      <c r="L647" s="54"/>
      <c r="M647" s="26">
        <v>0</v>
      </c>
      <c r="N647" s="54"/>
      <c r="O647" s="26">
        <v>0</v>
      </c>
      <c r="P647" s="54"/>
      <c r="Q647" s="26">
        <v>-4997862384</v>
      </c>
      <c r="R647" s="54"/>
      <c r="S647" s="26">
        <f t="shared" si="37"/>
        <v>-4997862384</v>
      </c>
      <c r="U647" s="23">
        <f>S647/درآمد!$F$13*100</f>
        <v>-0.40936123345459086</v>
      </c>
    </row>
    <row r="648" spans="1:26" ht="18.75" x14ac:dyDescent="0.2">
      <c r="A648" s="29" t="s">
        <v>696</v>
      </c>
      <c r="C648" s="26">
        <v>0</v>
      </c>
      <c r="D648" s="54"/>
      <c r="E648" s="26">
        <v>0</v>
      </c>
      <c r="F648" s="54"/>
      <c r="G648" s="26">
        <v>0</v>
      </c>
      <c r="H648" s="54"/>
      <c r="I648" s="26">
        <f t="shared" si="38"/>
        <v>0</v>
      </c>
      <c r="J648" s="54"/>
      <c r="K648" s="48">
        <f>I648/درآمد!$F$13*100</f>
        <v>0</v>
      </c>
      <c r="L648" s="54"/>
      <c r="M648" s="26">
        <v>0</v>
      </c>
      <c r="N648" s="54"/>
      <c r="O648" s="26">
        <v>0</v>
      </c>
      <c r="P648" s="54"/>
      <c r="Q648" s="26">
        <v>4844349650</v>
      </c>
      <c r="R648" s="54"/>
      <c r="S648" s="26">
        <f t="shared" si="37"/>
        <v>4844349650</v>
      </c>
      <c r="U648" s="23">
        <f>S648/درآمد!$F$13*100</f>
        <v>0.39678742543170342</v>
      </c>
    </row>
    <row r="649" spans="1:26" ht="18.75" x14ac:dyDescent="0.2">
      <c r="A649" s="29" t="s">
        <v>697</v>
      </c>
      <c r="C649" s="26">
        <v>0</v>
      </c>
      <c r="D649" s="54"/>
      <c r="E649" s="26">
        <v>0</v>
      </c>
      <c r="F649" s="54"/>
      <c r="G649" s="26">
        <v>0</v>
      </c>
      <c r="H649" s="54"/>
      <c r="I649" s="26">
        <f t="shared" si="38"/>
        <v>0</v>
      </c>
      <c r="J649" s="54"/>
      <c r="K649" s="48">
        <f>I649/درآمد!$F$13*100</f>
        <v>0</v>
      </c>
      <c r="L649" s="54"/>
      <c r="M649" s="26">
        <v>0</v>
      </c>
      <c r="N649" s="54"/>
      <c r="O649" s="26">
        <v>0</v>
      </c>
      <c r="P649" s="54"/>
      <c r="Q649" s="26">
        <v>-4063073773</v>
      </c>
      <c r="R649" s="54"/>
      <c r="S649" s="26">
        <f t="shared" si="37"/>
        <v>-4063073773</v>
      </c>
      <c r="U649" s="23">
        <f>S649/درآمد!$F$13*100</f>
        <v>-0.33279525595922815</v>
      </c>
    </row>
    <row r="650" spans="1:26" ht="18.75" x14ac:dyDescent="0.2">
      <c r="A650" s="29" t="s">
        <v>702</v>
      </c>
      <c r="C650" s="26">
        <v>0</v>
      </c>
      <c r="D650" s="54"/>
      <c r="E650" s="26">
        <v>0</v>
      </c>
      <c r="F650" s="54"/>
      <c r="G650" s="26">
        <v>0</v>
      </c>
      <c r="H650" s="54"/>
      <c r="I650" s="26">
        <f t="shared" si="38"/>
        <v>0</v>
      </c>
      <c r="J650" s="54"/>
      <c r="K650" s="48">
        <f>I650/درآمد!$F$13*100</f>
        <v>0</v>
      </c>
      <c r="L650" s="54"/>
      <c r="M650" s="26">
        <v>0</v>
      </c>
      <c r="N650" s="54"/>
      <c r="O650" s="26">
        <v>0</v>
      </c>
      <c r="P650" s="54"/>
      <c r="Q650" s="26">
        <v>-30701191335</v>
      </c>
      <c r="R650" s="54"/>
      <c r="S650" s="26">
        <f t="shared" si="37"/>
        <v>-30701191335</v>
      </c>
      <c r="U650" s="23">
        <f>S650/درآمد!$F$13*100</f>
        <v>-2.514650582147961</v>
      </c>
    </row>
    <row r="651" spans="1:26" ht="18.75" x14ac:dyDescent="0.2">
      <c r="A651" s="29" t="s">
        <v>703</v>
      </c>
      <c r="C651" s="26">
        <v>0</v>
      </c>
      <c r="D651" s="54"/>
      <c r="E651" s="26">
        <v>0</v>
      </c>
      <c r="F651" s="54"/>
      <c r="G651" s="26">
        <v>0</v>
      </c>
      <c r="H651" s="54"/>
      <c r="I651" s="26">
        <f t="shared" si="38"/>
        <v>0</v>
      </c>
      <c r="J651" s="54"/>
      <c r="K651" s="48">
        <f>I651/درآمد!$F$13*100</f>
        <v>0</v>
      </c>
      <c r="L651" s="54"/>
      <c r="M651" s="26">
        <v>0</v>
      </c>
      <c r="N651" s="54"/>
      <c r="O651" s="26">
        <v>0</v>
      </c>
      <c r="P651" s="54"/>
      <c r="Q651" s="26">
        <v>-8812171</v>
      </c>
      <c r="R651" s="54"/>
      <c r="S651" s="26">
        <f t="shared" si="37"/>
        <v>-8812171</v>
      </c>
      <c r="U651" s="23">
        <f>S651/درآمد!$F$13*100</f>
        <v>-7.2178081603872649E-4</v>
      </c>
    </row>
    <row r="652" spans="1:26" ht="18.75" x14ac:dyDescent="0.2">
      <c r="A652" s="29" t="s">
        <v>704</v>
      </c>
      <c r="C652" s="26">
        <v>0</v>
      </c>
      <c r="D652" s="54"/>
      <c r="E652" s="26">
        <v>0</v>
      </c>
      <c r="F652" s="54"/>
      <c r="G652" s="26">
        <v>0</v>
      </c>
      <c r="H652" s="54"/>
      <c r="I652" s="26">
        <f t="shared" si="38"/>
        <v>0</v>
      </c>
      <c r="J652" s="54"/>
      <c r="K652" s="48">
        <f>I652/درآمد!$F$13*100</f>
        <v>0</v>
      </c>
      <c r="L652" s="54"/>
      <c r="M652" s="26">
        <v>0</v>
      </c>
      <c r="N652" s="54"/>
      <c r="O652" s="26">
        <v>0</v>
      </c>
      <c r="P652" s="54"/>
      <c r="Q652" s="26">
        <v>-7569691</v>
      </c>
      <c r="R652" s="54"/>
      <c r="S652" s="26">
        <f t="shared" si="37"/>
        <v>-7569691</v>
      </c>
      <c r="U652" s="23">
        <f>S652/درآمد!$F$13*100</f>
        <v>-6.2001267873047447E-4</v>
      </c>
    </row>
    <row r="653" spans="1:26" ht="18.75" x14ac:dyDescent="0.2">
      <c r="A653" s="29" t="s">
        <v>705</v>
      </c>
      <c r="C653" s="26">
        <v>0</v>
      </c>
      <c r="D653" s="54"/>
      <c r="E653" s="26">
        <v>0</v>
      </c>
      <c r="F653" s="54"/>
      <c r="G653" s="26">
        <v>0</v>
      </c>
      <c r="H653" s="54"/>
      <c r="I653" s="26">
        <f t="shared" si="38"/>
        <v>0</v>
      </c>
      <c r="J653" s="54"/>
      <c r="K653" s="48">
        <f>I653/درآمد!$F$13*100</f>
        <v>0</v>
      </c>
      <c r="L653" s="54"/>
      <c r="M653" s="26">
        <v>0</v>
      </c>
      <c r="N653" s="54"/>
      <c r="O653" s="26">
        <v>0</v>
      </c>
      <c r="P653" s="54"/>
      <c r="Q653" s="26">
        <v>-2527877</v>
      </c>
      <c r="R653" s="54"/>
      <c r="S653" s="26">
        <f t="shared" si="37"/>
        <v>-2527877</v>
      </c>
      <c r="U653" s="23">
        <f>S653/درآمد!$F$13*100</f>
        <v>-2.0705148866329622E-4</v>
      </c>
    </row>
    <row r="654" spans="1:26" ht="18.75" x14ac:dyDescent="0.2">
      <c r="A654" s="29" t="s">
        <v>706</v>
      </c>
      <c r="C654" s="26">
        <v>0</v>
      </c>
      <c r="D654" s="54"/>
      <c r="E654" s="26">
        <v>0</v>
      </c>
      <c r="F654" s="54"/>
      <c r="G654" s="26">
        <v>0</v>
      </c>
      <c r="H654" s="54"/>
      <c r="I654" s="26">
        <f t="shared" si="38"/>
        <v>0</v>
      </c>
      <c r="J654" s="54"/>
      <c r="K654" s="48">
        <f>I654/درآمد!$F$13*100</f>
        <v>0</v>
      </c>
      <c r="L654" s="54"/>
      <c r="M654" s="26">
        <v>0</v>
      </c>
      <c r="N654" s="54"/>
      <c r="O654" s="26">
        <v>0</v>
      </c>
      <c r="P654" s="54"/>
      <c r="Q654" s="26">
        <v>-11236975627</v>
      </c>
      <c r="R654" s="54"/>
      <c r="S654" s="26">
        <f t="shared" si="37"/>
        <v>-11236975627</v>
      </c>
      <c r="U654" s="23">
        <f>S654/درآمد!$F$13*100</f>
        <v>-0.92038992864111935</v>
      </c>
      <c r="Z654" s="59"/>
    </row>
    <row r="655" spans="1:26" ht="18.75" x14ac:dyDescent="0.2">
      <c r="A655" s="29" t="s">
        <v>707</v>
      </c>
      <c r="C655" s="26">
        <v>0</v>
      </c>
      <c r="D655" s="54"/>
      <c r="E655" s="26">
        <v>0</v>
      </c>
      <c r="F655" s="54"/>
      <c r="G655" s="26">
        <v>0</v>
      </c>
      <c r="H655" s="54"/>
      <c r="I655" s="26">
        <f t="shared" si="38"/>
        <v>0</v>
      </c>
      <c r="J655" s="54"/>
      <c r="K655" s="48">
        <f>I655/درآمد!$F$13*100</f>
        <v>0</v>
      </c>
      <c r="L655" s="54"/>
      <c r="M655" s="26">
        <v>0</v>
      </c>
      <c r="N655" s="54"/>
      <c r="O655" s="26">
        <v>0</v>
      </c>
      <c r="P655" s="54"/>
      <c r="Q655" s="26">
        <v>-7232970693</v>
      </c>
      <c r="R655" s="54"/>
      <c r="S655" s="26">
        <f t="shared" si="37"/>
        <v>-7232970693</v>
      </c>
      <c r="U655" s="23">
        <f>S655/درآمد!$F$13*100</f>
        <v>-0.59243283966887772</v>
      </c>
    </row>
    <row r="656" spans="1:26" ht="18.75" x14ac:dyDescent="0.2">
      <c r="A656" s="29" t="s">
        <v>708</v>
      </c>
      <c r="C656" s="26">
        <v>0</v>
      </c>
      <c r="D656" s="54"/>
      <c r="E656" s="26">
        <v>0</v>
      </c>
      <c r="F656" s="54"/>
      <c r="G656" s="26">
        <v>0</v>
      </c>
      <c r="H656" s="54"/>
      <c r="I656" s="26">
        <f t="shared" si="38"/>
        <v>0</v>
      </c>
      <c r="J656" s="54"/>
      <c r="K656" s="48">
        <f>I656/درآمد!$F$13*100</f>
        <v>0</v>
      </c>
      <c r="L656" s="54"/>
      <c r="M656" s="26">
        <v>0</v>
      </c>
      <c r="N656" s="54"/>
      <c r="O656" s="26">
        <v>0</v>
      </c>
      <c r="P656" s="54"/>
      <c r="Q656" s="26">
        <v>-540506149</v>
      </c>
      <c r="R656" s="54"/>
      <c r="S656" s="26">
        <f t="shared" si="37"/>
        <v>-540506149</v>
      </c>
      <c r="U656" s="23">
        <f>S656/درآمد!$F$13*100</f>
        <v>-4.4271379810851323E-2</v>
      </c>
    </row>
    <row r="657" spans="1:21" ht="18.75" x14ac:dyDescent="0.2">
      <c r="A657" s="29" t="s">
        <v>709</v>
      </c>
      <c r="C657" s="26">
        <v>0</v>
      </c>
      <c r="D657" s="54"/>
      <c r="E657" s="26">
        <v>0</v>
      </c>
      <c r="F657" s="54"/>
      <c r="G657" s="26">
        <v>0</v>
      </c>
      <c r="H657" s="54"/>
      <c r="I657" s="26">
        <f t="shared" si="38"/>
        <v>0</v>
      </c>
      <c r="J657" s="54"/>
      <c r="K657" s="48">
        <f>I657/درآمد!$F$13*100</f>
        <v>0</v>
      </c>
      <c r="L657" s="54"/>
      <c r="M657" s="26">
        <v>0</v>
      </c>
      <c r="N657" s="54"/>
      <c r="O657" s="26">
        <v>0</v>
      </c>
      <c r="P657" s="54"/>
      <c r="Q657" s="26">
        <v>-49764958</v>
      </c>
      <c r="R657" s="54"/>
      <c r="S657" s="26">
        <f t="shared" si="37"/>
        <v>-49764958</v>
      </c>
      <c r="U657" s="23">
        <f>S657/درآمد!$F$13*100</f>
        <v>-4.0761115501926765E-3</v>
      </c>
    </row>
    <row r="658" spans="1:21" ht="18.75" x14ac:dyDescent="0.2">
      <c r="A658" s="29" t="s">
        <v>710</v>
      </c>
      <c r="C658" s="26">
        <v>0</v>
      </c>
      <c r="D658" s="54"/>
      <c r="E658" s="26">
        <v>0</v>
      </c>
      <c r="F658" s="54"/>
      <c r="G658" s="26">
        <v>0</v>
      </c>
      <c r="H658" s="54"/>
      <c r="I658" s="26">
        <f t="shared" si="38"/>
        <v>0</v>
      </c>
      <c r="J658" s="54"/>
      <c r="K658" s="48">
        <f>I658/درآمد!$F$13*100</f>
        <v>0</v>
      </c>
      <c r="L658" s="54"/>
      <c r="M658" s="26">
        <v>0</v>
      </c>
      <c r="N658" s="54"/>
      <c r="O658" s="26">
        <v>0</v>
      </c>
      <c r="P658" s="54"/>
      <c r="Q658" s="26">
        <v>-14096011</v>
      </c>
      <c r="R658" s="54"/>
      <c r="S658" s="26">
        <f t="shared" si="37"/>
        <v>-14096011</v>
      </c>
      <c r="U658" s="23">
        <f>S658/درآمد!$F$13*100</f>
        <v>-1.1545656935698213E-3</v>
      </c>
    </row>
    <row r="659" spans="1:21" ht="18.75" x14ac:dyDescent="0.2">
      <c r="A659" s="29" t="s">
        <v>711</v>
      </c>
      <c r="C659" s="26">
        <v>0</v>
      </c>
      <c r="D659" s="54"/>
      <c r="E659" s="26">
        <v>0</v>
      </c>
      <c r="F659" s="54"/>
      <c r="G659" s="26">
        <v>0</v>
      </c>
      <c r="H659" s="54"/>
      <c r="I659" s="26">
        <f t="shared" si="38"/>
        <v>0</v>
      </c>
      <c r="J659" s="54"/>
      <c r="K659" s="48">
        <f>I659/درآمد!$F$13*100</f>
        <v>0</v>
      </c>
      <c r="L659" s="54"/>
      <c r="M659" s="26">
        <v>0</v>
      </c>
      <c r="N659" s="54"/>
      <c r="O659" s="26">
        <v>0</v>
      </c>
      <c r="P659" s="54"/>
      <c r="Q659" s="26">
        <v>-3376386333</v>
      </c>
      <c r="R659" s="54"/>
      <c r="S659" s="26">
        <f t="shared" si="37"/>
        <v>-3376386333</v>
      </c>
      <c r="U659" s="23">
        <f>S659/درآمد!$F$13*100</f>
        <v>-0.27655056656239912</v>
      </c>
    </row>
    <row r="660" spans="1:21" ht="18.75" x14ac:dyDescent="0.2">
      <c r="A660" s="29" t="s">
        <v>712</v>
      </c>
      <c r="C660" s="26">
        <v>0</v>
      </c>
      <c r="D660" s="54"/>
      <c r="E660" s="26">
        <v>0</v>
      </c>
      <c r="F660" s="54"/>
      <c r="G660" s="26">
        <v>0</v>
      </c>
      <c r="H660" s="54"/>
      <c r="I660" s="26">
        <f t="shared" si="38"/>
        <v>0</v>
      </c>
      <c r="J660" s="54"/>
      <c r="K660" s="48">
        <f>I660/درآمد!$F$13*100</f>
        <v>0</v>
      </c>
      <c r="L660" s="54"/>
      <c r="M660" s="26">
        <v>0</v>
      </c>
      <c r="N660" s="54"/>
      <c r="O660" s="26">
        <v>0</v>
      </c>
      <c r="P660" s="54"/>
      <c r="Q660" s="26">
        <v>28947223</v>
      </c>
      <c r="R660" s="54"/>
      <c r="S660" s="26">
        <f t="shared" si="37"/>
        <v>28947223</v>
      </c>
      <c r="U660" s="23">
        <f>S660/درآمد!$F$13*100</f>
        <v>2.3709878347793062E-3</v>
      </c>
    </row>
    <row r="661" spans="1:21" ht="18.75" x14ac:dyDescent="0.2">
      <c r="A661" s="29" t="s">
        <v>714</v>
      </c>
      <c r="C661" s="26">
        <v>0</v>
      </c>
      <c r="D661" s="54"/>
      <c r="E661" s="26">
        <v>0</v>
      </c>
      <c r="F661" s="54"/>
      <c r="G661" s="26">
        <v>0</v>
      </c>
      <c r="H661" s="54"/>
      <c r="I661" s="26">
        <f t="shared" si="38"/>
        <v>0</v>
      </c>
      <c r="J661" s="54"/>
      <c r="K661" s="48">
        <f>I661/درآمد!$F$13*100</f>
        <v>0</v>
      </c>
      <c r="L661" s="54"/>
      <c r="M661" s="26">
        <v>0</v>
      </c>
      <c r="N661" s="54"/>
      <c r="O661" s="26">
        <v>0</v>
      </c>
      <c r="P661" s="54"/>
      <c r="Q661" s="26">
        <v>399808</v>
      </c>
      <c r="R661" s="54"/>
      <c r="S661" s="26">
        <f t="shared" si="37"/>
        <v>399808</v>
      </c>
      <c r="U661" s="23">
        <f>S661/درآمد!$F$13*100</f>
        <v>3.2747179383923802E-5</v>
      </c>
    </row>
    <row r="662" spans="1:21" ht="19.5" thickBot="1" x14ac:dyDescent="0.25">
      <c r="A662" s="29" t="s">
        <v>734</v>
      </c>
      <c r="C662" s="49">
        <f>SUM(C619:C661)</f>
        <v>4000000</v>
      </c>
      <c r="D662" s="54"/>
      <c r="E662" s="49">
        <f>SUM(E619:E661)</f>
        <v>625879198009</v>
      </c>
      <c r="F662" s="54"/>
      <c r="G662" s="49">
        <f>SUM(G619:G661)</f>
        <v>155101182405</v>
      </c>
      <c r="H662" s="54"/>
      <c r="I662" s="49">
        <f>SUM(I619:I661)</f>
        <v>780984380414</v>
      </c>
      <c r="J662" s="54"/>
      <c r="K662" s="81">
        <f>SUM(K619:K661)</f>
        <v>63.96829378466623</v>
      </c>
      <c r="L662" s="54"/>
      <c r="M662" s="49">
        <f>SUM(M619:M661)</f>
        <v>157994443550</v>
      </c>
      <c r="N662" s="54"/>
      <c r="O662" s="49">
        <f>SUM(O619:O661)</f>
        <v>475767358431</v>
      </c>
      <c r="P662" s="54"/>
      <c r="Q662" s="49">
        <f>SUM(Q619:Q661)</f>
        <v>349800909790</v>
      </c>
      <c r="R662" s="54"/>
      <c r="S662" s="49">
        <f>SUM(S619:S661)</f>
        <v>983562711771</v>
      </c>
      <c r="T662" s="16"/>
      <c r="U662" s="41">
        <f>SUM(U619:U661)</f>
        <v>80.56093064096649</v>
      </c>
    </row>
    <row r="663" spans="1:21" ht="26.25" thickTop="1" x14ac:dyDescent="0.2">
      <c r="A663" s="95" t="s">
        <v>0</v>
      </c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95"/>
      <c r="U663" s="95"/>
    </row>
    <row r="664" spans="1:21" ht="25.5" x14ac:dyDescent="0.2">
      <c r="A664" s="95" t="s">
        <v>289</v>
      </c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  <c r="O664" s="95"/>
      <c r="P664" s="95"/>
      <c r="Q664" s="95"/>
      <c r="R664" s="95"/>
      <c r="S664" s="95"/>
      <c r="T664" s="95"/>
      <c r="U664" s="95"/>
    </row>
    <row r="665" spans="1:21" ht="25.5" x14ac:dyDescent="0.2">
      <c r="A665" s="95" t="s">
        <v>2</v>
      </c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  <c r="O665" s="95"/>
      <c r="P665" s="95"/>
      <c r="Q665" s="95"/>
      <c r="R665" s="95"/>
      <c r="S665" s="95"/>
      <c r="T665" s="95"/>
      <c r="U665" s="95"/>
    </row>
    <row r="667" spans="1:21" ht="24" x14ac:dyDescent="0.2">
      <c r="A667" s="96" t="s">
        <v>406</v>
      </c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</row>
    <row r="668" spans="1:21" ht="21" x14ac:dyDescent="0.2">
      <c r="C668" s="116" t="s">
        <v>306</v>
      </c>
      <c r="D668" s="116"/>
      <c r="E668" s="116"/>
      <c r="F668" s="116"/>
      <c r="G668" s="116"/>
      <c r="H668" s="116"/>
      <c r="I668" s="116"/>
      <c r="J668" s="116"/>
      <c r="K668" s="116"/>
      <c r="M668" s="116" t="s">
        <v>307</v>
      </c>
      <c r="N668" s="116"/>
      <c r="O668" s="116"/>
      <c r="P668" s="116"/>
      <c r="Q668" s="116"/>
      <c r="R668" s="116"/>
      <c r="S668" s="116"/>
      <c r="T668" s="116"/>
      <c r="U668" s="116"/>
    </row>
    <row r="669" spans="1:21" ht="21" x14ac:dyDescent="0.2">
      <c r="C669" s="45"/>
      <c r="D669" s="45"/>
      <c r="E669" s="45"/>
      <c r="F669" s="45"/>
      <c r="G669" s="45"/>
      <c r="H669" s="3"/>
      <c r="I669" s="70" t="s">
        <v>74</v>
      </c>
      <c r="J669" s="70"/>
      <c r="K669" s="70"/>
      <c r="M669" s="45"/>
      <c r="N669" s="45"/>
      <c r="O669" s="45"/>
      <c r="P669" s="45"/>
      <c r="Q669" s="45"/>
      <c r="R669" s="3"/>
      <c r="S669" s="70" t="s">
        <v>74</v>
      </c>
      <c r="T669" s="70"/>
      <c r="U669" s="70"/>
    </row>
    <row r="670" spans="1:21" ht="21" x14ac:dyDescent="0.2">
      <c r="A670" s="12" t="s">
        <v>308</v>
      </c>
      <c r="C670" s="80" t="s">
        <v>309</v>
      </c>
      <c r="E670" s="2" t="s">
        <v>310</v>
      </c>
      <c r="G670" s="2" t="s">
        <v>311</v>
      </c>
      <c r="I670" s="2" t="s">
        <v>279</v>
      </c>
      <c r="J670" s="3"/>
      <c r="K670" s="2" t="s">
        <v>294</v>
      </c>
      <c r="L670" s="33"/>
      <c r="M670" s="2" t="s">
        <v>309</v>
      </c>
      <c r="N670" s="33"/>
      <c r="O670" s="2" t="s">
        <v>310</v>
      </c>
      <c r="P670" s="33"/>
      <c r="Q670" s="2" t="s">
        <v>311</v>
      </c>
      <c r="S670" s="2" t="s">
        <v>279</v>
      </c>
      <c r="T670" s="3"/>
      <c r="U670" s="2" t="s">
        <v>294</v>
      </c>
    </row>
    <row r="671" spans="1:21" ht="18.75" x14ac:dyDescent="0.2">
      <c r="A671" s="29" t="s">
        <v>735</v>
      </c>
      <c r="C671" s="26">
        <f>C662</f>
        <v>4000000</v>
      </c>
      <c r="D671" s="26">
        <f t="shared" ref="D671" si="39">D662</f>
        <v>0</v>
      </c>
      <c r="E671" s="26">
        <f>E662</f>
        <v>625879198009</v>
      </c>
      <c r="F671" s="26">
        <f t="shared" ref="F671:J671" si="40">F662</f>
        <v>0</v>
      </c>
      <c r="G671" s="26">
        <f t="shared" si="40"/>
        <v>155101182405</v>
      </c>
      <c r="H671" s="26">
        <f t="shared" si="40"/>
        <v>0</v>
      </c>
      <c r="I671" s="26">
        <f t="shared" si="40"/>
        <v>780984380414</v>
      </c>
      <c r="J671" s="26">
        <f t="shared" si="40"/>
        <v>0</v>
      </c>
      <c r="K671" s="48">
        <f>K662</f>
        <v>63.96829378466623</v>
      </c>
      <c r="L671" s="26">
        <f t="shared" ref="L671:T671" si="41">L662</f>
        <v>0</v>
      </c>
      <c r="M671" s="26">
        <f t="shared" si="41"/>
        <v>157994443550</v>
      </c>
      <c r="N671" s="26">
        <f t="shared" si="41"/>
        <v>0</v>
      </c>
      <c r="O671" s="26">
        <f t="shared" si="41"/>
        <v>475767358431</v>
      </c>
      <c r="P671" s="26">
        <f t="shared" si="41"/>
        <v>0</v>
      </c>
      <c r="Q671" s="26">
        <f t="shared" si="41"/>
        <v>349800909790</v>
      </c>
      <c r="R671" s="26">
        <f t="shared" si="41"/>
        <v>0</v>
      </c>
      <c r="S671" s="26">
        <f t="shared" si="41"/>
        <v>983562711771</v>
      </c>
      <c r="T671" s="26">
        <f t="shared" si="41"/>
        <v>0</v>
      </c>
      <c r="U671" s="48">
        <f>U662</f>
        <v>80.56093064096649</v>
      </c>
    </row>
    <row r="672" spans="1:21" ht="18.75" x14ac:dyDescent="0.2">
      <c r="A672" s="29" t="s">
        <v>715</v>
      </c>
      <c r="C672" s="26">
        <v>0</v>
      </c>
      <c r="D672" s="54"/>
      <c r="E672" s="26">
        <v>0</v>
      </c>
      <c r="F672" s="54"/>
      <c r="G672" s="26">
        <v>0</v>
      </c>
      <c r="H672" s="54"/>
      <c r="I672" s="26">
        <f t="shared" si="38"/>
        <v>0</v>
      </c>
      <c r="J672" s="54"/>
      <c r="K672" s="48">
        <f>I672/درآمد!$F$13*100</f>
        <v>0</v>
      </c>
      <c r="L672" s="54"/>
      <c r="M672" s="26">
        <v>0</v>
      </c>
      <c r="N672" s="54"/>
      <c r="O672" s="26">
        <v>0</v>
      </c>
      <c r="P672" s="54"/>
      <c r="Q672" s="26">
        <v>1801550772</v>
      </c>
      <c r="R672" s="54"/>
      <c r="S672" s="26">
        <f t="shared" si="37"/>
        <v>1801550772</v>
      </c>
      <c r="U672" s="23">
        <f>S672/درآمد!$F$13*100</f>
        <v>0.14756009459523173</v>
      </c>
    </row>
    <row r="673" spans="1:21" ht="18.75" x14ac:dyDescent="0.2">
      <c r="A673" s="29" t="s">
        <v>716</v>
      </c>
      <c r="C673" s="26">
        <v>0</v>
      </c>
      <c r="D673" s="54"/>
      <c r="E673" s="26">
        <v>0</v>
      </c>
      <c r="F673" s="54"/>
      <c r="G673" s="26">
        <v>0</v>
      </c>
      <c r="H673" s="54"/>
      <c r="I673" s="26">
        <f t="shared" si="38"/>
        <v>0</v>
      </c>
      <c r="J673" s="54"/>
      <c r="K673" s="48">
        <f>I673/درآمد!$F$13*100</f>
        <v>0</v>
      </c>
      <c r="L673" s="54"/>
      <c r="M673" s="26">
        <v>0</v>
      </c>
      <c r="N673" s="54"/>
      <c r="O673" s="26">
        <v>0</v>
      </c>
      <c r="P673" s="54"/>
      <c r="Q673" s="26">
        <v>-716407396</v>
      </c>
      <c r="R673" s="54"/>
      <c r="S673" s="26">
        <f t="shared" si="37"/>
        <v>-716407396</v>
      </c>
      <c r="U673" s="23">
        <f>S673/درآمد!$F$13*100</f>
        <v>-5.8678969677399481E-2</v>
      </c>
    </row>
    <row r="674" spans="1:21" ht="18.75" x14ac:dyDescent="0.2">
      <c r="A674" s="29" t="s">
        <v>717</v>
      </c>
      <c r="C674" s="26">
        <v>0</v>
      </c>
      <c r="D674" s="54"/>
      <c r="E674" s="26">
        <v>0</v>
      </c>
      <c r="F674" s="54"/>
      <c r="G674" s="26">
        <v>0</v>
      </c>
      <c r="H674" s="54"/>
      <c r="I674" s="26">
        <f t="shared" si="38"/>
        <v>0</v>
      </c>
      <c r="J674" s="54"/>
      <c r="K674" s="48">
        <f>I674/درآمد!$F$13*100</f>
        <v>0</v>
      </c>
      <c r="L674" s="54"/>
      <c r="M674" s="26">
        <v>0</v>
      </c>
      <c r="N674" s="54"/>
      <c r="O674" s="26">
        <v>0</v>
      </c>
      <c r="P674" s="54"/>
      <c r="Q674" s="26">
        <v>-206435626</v>
      </c>
      <c r="R674" s="54"/>
      <c r="S674" s="26">
        <f t="shared" si="37"/>
        <v>-206435626</v>
      </c>
      <c r="U674" s="23">
        <f>S674/درآمد!$F$13*100</f>
        <v>-1.6908577306743746E-2</v>
      </c>
    </row>
    <row r="675" spans="1:21" ht="18.75" x14ac:dyDescent="0.2">
      <c r="A675" s="29" t="s">
        <v>719</v>
      </c>
      <c r="C675" s="26">
        <v>0</v>
      </c>
      <c r="D675" s="54"/>
      <c r="E675" s="26">
        <v>0</v>
      </c>
      <c r="F675" s="54"/>
      <c r="G675" s="26">
        <v>0</v>
      </c>
      <c r="H675" s="54"/>
      <c r="I675" s="26">
        <f t="shared" si="38"/>
        <v>0</v>
      </c>
      <c r="J675" s="54"/>
      <c r="K675" s="48">
        <f>I675/درآمد!$F$13*100</f>
        <v>0</v>
      </c>
      <c r="L675" s="54"/>
      <c r="M675" s="26">
        <v>0</v>
      </c>
      <c r="N675" s="54"/>
      <c r="O675" s="26">
        <v>0</v>
      </c>
      <c r="P675" s="54"/>
      <c r="Q675" s="26">
        <v>-286540071</v>
      </c>
      <c r="R675" s="54"/>
      <c r="S675" s="26">
        <f t="shared" si="37"/>
        <v>-286540071</v>
      </c>
      <c r="U675" s="23">
        <f>S675/درآمد!$F$13*100</f>
        <v>-2.3469713226646944E-2</v>
      </c>
    </row>
    <row r="676" spans="1:21" ht="18.75" x14ac:dyDescent="0.2">
      <c r="A676" s="29" t="s">
        <v>721</v>
      </c>
      <c r="C676" s="26">
        <v>0</v>
      </c>
      <c r="D676" s="54"/>
      <c r="E676" s="26">
        <v>0</v>
      </c>
      <c r="F676" s="54"/>
      <c r="G676" s="26">
        <v>0</v>
      </c>
      <c r="H676" s="54"/>
      <c r="I676" s="26">
        <f t="shared" si="38"/>
        <v>0</v>
      </c>
      <c r="J676" s="54"/>
      <c r="K676" s="48">
        <f>I676/درآمد!$F$13*100</f>
        <v>0</v>
      </c>
      <c r="L676" s="54"/>
      <c r="M676" s="26">
        <v>0</v>
      </c>
      <c r="N676" s="54"/>
      <c r="O676" s="26">
        <v>0</v>
      </c>
      <c r="P676" s="54"/>
      <c r="Q676" s="26">
        <v>-321451035</v>
      </c>
      <c r="R676" s="54"/>
      <c r="S676" s="26">
        <f t="shared" si="37"/>
        <v>-321451035</v>
      </c>
      <c r="U676" s="23">
        <f>S676/درآمد!$F$13*100</f>
        <v>-2.6329174769621839E-2</v>
      </c>
    </row>
    <row r="677" spans="1:21" ht="18.75" x14ac:dyDescent="0.2">
      <c r="A677" s="29" t="s">
        <v>335</v>
      </c>
      <c r="C677" s="26">
        <v>0</v>
      </c>
      <c r="D677" s="54"/>
      <c r="E677" s="26">
        <v>0</v>
      </c>
      <c r="F677" s="54"/>
      <c r="G677" s="26">
        <v>0</v>
      </c>
      <c r="H677" s="54"/>
      <c r="I677" s="26">
        <f t="shared" si="38"/>
        <v>0</v>
      </c>
      <c r="J677" s="54"/>
      <c r="K677" s="48">
        <f>I677/درآمد!$F$13*100</f>
        <v>0</v>
      </c>
      <c r="L677" s="54"/>
      <c r="M677" s="26">
        <v>0</v>
      </c>
      <c r="N677" s="54"/>
      <c r="O677" s="26">
        <v>0</v>
      </c>
      <c r="P677" s="54"/>
      <c r="Q677" s="26">
        <v>426621562</v>
      </c>
      <c r="R677" s="54"/>
      <c r="S677" s="26">
        <f t="shared" si="37"/>
        <v>426621562</v>
      </c>
      <c r="U677" s="23">
        <f>S677/درآمد!$F$13*100</f>
        <v>3.4943404884003743E-2</v>
      </c>
    </row>
    <row r="678" spans="1:21" ht="18.75" x14ac:dyDescent="0.2">
      <c r="A678" s="29" t="s">
        <v>729</v>
      </c>
      <c r="C678" s="26">
        <v>0</v>
      </c>
      <c r="D678" s="54"/>
      <c r="E678" s="26">
        <v>0</v>
      </c>
      <c r="F678" s="54"/>
      <c r="G678" s="26">
        <v>0</v>
      </c>
      <c r="H678" s="54"/>
      <c r="I678" s="26">
        <f t="shared" si="38"/>
        <v>0</v>
      </c>
      <c r="J678" s="54"/>
      <c r="K678" s="48">
        <f>I678/درآمد!$F$13*100</f>
        <v>0</v>
      </c>
      <c r="L678" s="54"/>
      <c r="M678" s="26">
        <v>0</v>
      </c>
      <c r="N678" s="54"/>
      <c r="O678" s="26">
        <v>0</v>
      </c>
      <c r="P678" s="54"/>
      <c r="Q678" s="26">
        <v>-281693605</v>
      </c>
      <c r="R678" s="54"/>
      <c r="S678" s="26">
        <f t="shared" si="37"/>
        <v>-281693605</v>
      </c>
      <c r="U678" s="23">
        <f>S678/درآمد!$F$13*100</f>
        <v>-2.3072752456777187E-2</v>
      </c>
    </row>
    <row r="679" spans="1:21" ht="18.75" x14ac:dyDescent="0.2">
      <c r="A679" s="29" t="s">
        <v>214</v>
      </c>
      <c r="C679" s="26">
        <v>0</v>
      </c>
      <c r="D679" s="54"/>
      <c r="E679" s="26">
        <v>0</v>
      </c>
      <c r="F679" s="54"/>
      <c r="G679" s="26">
        <v>0</v>
      </c>
      <c r="H679" s="54"/>
      <c r="I679" s="26">
        <f t="shared" si="38"/>
        <v>0</v>
      </c>
      <c r="J679" s="54"/>
      <c r="K679" s="48">
        <f>I679/درآمد!$F$13*100</f>
        <v>0</v>
      </c>
      <c r="L679" s="54"/>
      <c r="M679" s="26">
        <v>0</v>
      </c>
      <c r="N679" s="54"/>
      <c r="O679" s="26">
        <v>-447088715</v>
      </c>
      <c r="P679" s="54"/>
      <c r="Q679" s="26">
        <v>11970801</v>
      </c>
      <c r="R679" s="54"/>
      <c r="S679" s="26">
        <f t="shared" si="37"/>
        <v>-435117914</v>
      </c>
      <c r="U679" s="23">
        <f>S679/درآمد!$F$13*100</f>
        <v>-3.5639317829850151E-2</v>
      </c>
    </row>
    <row r="680" spans="1:21" ht="18.75" x14ac:dyDescent="0.2">
      <c r="A680" s="29" t="s">
        <v>149</v>
      </c>
      <c r="C680" s="26">
        <v>0</v>
      </c>
      <c r="D680" s="54"/>
      <c r="E680" s="26">
        <v>0</v>
      </c>
      <c r="F680" s="54"/>
      <c r="G680" s="26">
        <v>0</v>
      </c>
      <c r="H680" s="54"/>
      <c r="I680" s="26">
        <f t="shared" si="38"/>
        <v>0</v>
      </c>
      <c r="J680" s="54"/>
      <c r="K680" s="48">
        <f>I680/درآمد!$F$13*100</f>
        <v>0</v>
      </c>
      <c r="L680" s="54"/>
      <c r="M680" s="26">
        <v>0</v>
      </c>
      <c r="N680" s="54"/>
      <c r="O680" s="26">
        <v>0</v>
      </c>
      <c r="P680" s="54"/>
      <c r="Q680" s="26">
        <v>-14681102</v>
      </c>
      <c r="R680" s="54"/>
      <c r="S680" s="26">
        <f>M680+O680+Q680</f>
        <v>-14681102</v>
      </c>
      <c r="U680" s="23">
        <f>S680/درآمد!$F$13*100</f>
        <v>-1.2024888965395451E-3</v>
      </c>
    </row>
    <row r="681" spans="1:21" ht="19.5" thickBot="1" x14ac:dyDescent="0.25">
      <c r="A681" s="59" t="s">
        <v>74</v>
      </c>
      <c r="C681" s="49">
        <f>SUM(C671:C680)</f>
        <v>4000000</v>
      </c>
      <c r="D681" s="26"/>
      <c r="E681" s="49">
        <f>SUM(E671:E680)</f>
        <v>625879198009</v>
      </c>
      <c r="F681" s="26"/>
      <c r="G681" s="49">
        <f>SUM(G671:G680)</f>
        <v>155101182405</v>
      </c>
      <c r="H681" s="26"/>
      <c r="I681" s="49">
        <f>SUM(I671:I680)</f>
        <v>780984380414</v>
      </c>
      <c r="J681" s="26"/>
      <c r="K681" s="81">
        <f>SUM(K671:K680)</f>
        <v>63.96829378466623</v>
      </c>
      <c r="L681" s="26"/>
      <c r="M681" s="49">
        <f>SUM(M671:M680)</f>
        <v>157994443550</v>
      </c>
      <c r="N681" s="26"/>
      <c r="O681" s="49">
        <f>SUM(O671:O680)</f>
        <v>475320269716</v>
      </c>
      <c r="P681" s="26"/>
      <c r="Q681" s="49">
        <f>SUM(Q671:Q680)</f>
        <v>350213844090</v>
      </c>
      <c r="R681" s="26"/>
      <c r="S681" s="49">
        <f>SUM(S671:S680)</f>
        <v>983528557356</v>
      </c>
      <c r="U681" s="81">
        <f>SUM(U671:U680)</f>
        <v>80.558133146282131</v>
      </c>
    </row>
    <row r="682" spans="1:21" ht="13.5" thickTop="1" x14ac:dyDescent="0.2"/>
    <row r="683" spans="1:21" ht="18.75" x14ac:dyDescent="0.2">
      <c r="E683" s="34"/>
      <c r="G683" s="14"/>
      <c r="M683" s="34"/>
      <c r="O683" s="14"/>
      <c r="Q683" s="14"/>
      <c r="S683" s="54"/>
    </row>
    <row r="684" spans="1:21" ht="18.75" x14ac:dyDescent="0.2">
      <c r="E684" s="34"/>
      <c r="G684" s="14"/>
      <c r="M684" s="54"/>
      <c r="O684" s="34"/>
      <c r="Q684" s="14"/>
    </row>
    <row r="685" spans="1:21" x14ac:dyDescent="0.2">
      <c r="E685" s="34"/>
      <c r="G685" s="34"/>
      <c r="Q685" s="34"/>
    </row>
    <row r="686" spans="1:21" x14ac:dyDescent="0.2">
      <c r="G686" s="34"/>
      <c r="O686" s="34"/>
      <c r="Q686" s="34"/>
    </row>
    <row r="688" spans="1:21" x14ac:dyDescent="0.2">
      <c r="Q688" s="54"/>
    </row>
    <row r="689" spans="3:21" x14ac:dyDescent="0.2">
      <c r="M689" s="34"/>
    </row>
    <row r="690" spans="3:21" x14ac:dyDescent="0.2">
      <c r="M690" s="34"/>
    </row>
    <row r="695" spans="3:21" x14ac:dyDescent="0.2"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</row>
  </sheetData>
  <mergeCells count="84">
    <mergeCell ref="A1:U1"/>
    <mergeCell ref="M6:U6"/>
    <mergeCell ref="C6:K6"/>
    <mergeCell ref="A5:U5"/>
    <mergeCell ref="A3:U3"/>
    <mergeCell ref="A2:U2"/>
    <mergeCell ref="A48:U48"/>
    <mergeCell ref="A49:U49"/>
    <mergeCell ref="A50:U50"/>
    <mergeCell ref="A52:U52"/>
    <mergeCell ref="C53:K53"/>
    <mergeCell ref="M53:U53"/>
    <mergeCell ref="A98:U98"/>
    <mergeCell ref="A99:U99"/>
    <mergeCell ref="A100:U100"/>
    <mergeCell ref="A102:U102"/>
    <mergeCell ref="C103:K103"/>
    <mergeCell ref="M103:U103"/>
    <mergeCell ref="A150:U150"/>
    <mergeCell ref="A151:U151"/>
    <mergeCell ref="A152:U152"/>
    <mergeCell ref="A154:U154"/>
    <mergeCell ref="C155:K155"/>
    <mergeCell ref="M155:U155"/>
    <mergeCell ref="A202:U202"/>
    <mergeCell ref="A203:U203"/>
    <mergeCell ref="A204:U204"/>
    <mergeCell ref="A206:U206"/>
    <mergeCell ref="C207:K207"/>
    <mergeCell ref="M207:U207"/>
    <mergeCell ref="A253:U253"/>
    <mergeCell ref="A254:U254"/>
    <mergeCell ref="A255:U255"/>
    <mergeCell ref="A257:U257"/>
    <mergeCell ref="C258:K258"/>
    <mergeCell ref="M258:U258"/>
    <mergeCell ref="A302:U302"/>
    <mergeCell ref="A303:U303"/>
    <mergeCell ref="A304:U304"/>
    <mergeCell ref="A306:U306"/>
    <mergeCell ref="C307:K307"/>
    <mergeCell ref="M307:U307"/>
    <mergeCell ref="A351:U351"/>
    <mergeCell ref="A352:U352"/>
    <mergeCell ref="A353:U353"/>
    <mergeCell ref="A355:U355"/>
    <mergeCell ref="C356:K356"/>
    <mergeCell ref="M356:U356"/>
    <mergeCell ref="A403:U403"/>
    <mergeCell ref="A404:U404"/>
    <mergeCell ref="A405:U405"/>
    <mergeCell ref="A407:U407"/>
    <mergeCell ref="C408:K408"/>
    <mergeCell ref="M408:U408"/>
    <mergeCell ref="A455:U455"/>
    <mergeCell ref="A456:U456"/>
    <mergeCell ref="A457:U457"/>
    <mergeCell ref="A459:U459"/>
    <mergeCell ref="C460:K460"/>
    <mergeCell ref="M460:U460"/>
    <mergeCell ref="A507:U507"/>
    <mergeCell ref="A508:U508"/>
    <mergeCell ref="A509:U509"/>
    <mergeCell ref="A511:U511"/>
    <mergeCell ref="C512:K512"/>
    <mergeCell ref="M512:U512"/>
    <mergeCell ref="A559:U559"/>
    <mergeCell ref="A560:U560"/>
    <mergeCell ref="A561:U561"/>
    <mergeCell ref="A563:U563"/>
    <mergeCell ref="C564:K564"/>
    <mergeCell ref="M564:U564"/>
    <mergeCell ref="A611:U611"/>
    <mergeCell ref="A612:U612"/>
    <mergeCell ref="A613:U613"/>
    <mergeCell ref="A615:U615"/>
    <mergeCell ref="C616:K616"/>
    <mergeCell ref="M616:U616"/>
    <mergeCell ref="A663:U663"/>
    <mergeCell ref="A664:U664"/>
    <mergeCell ref="A665:U665"/>
    <mergeCell ref="A667:U667"/>
    <mergeCell ref="C668:K668"/>
    <mergeCell ref="M668:U668"/>
  </mergeCells>
  <pageMargins left="0.39" right="0.39" top="0.39" bottom="0.39" header="0" footer="0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صفحه اول</vt:lpstr>
      <vt:lpstr>سهام</vt:lpstr>
      <vt:lpstr>صندوق</vt:lpstr>
      <vt:lpstr>اوراق مشتقه</vt:lpstr>
      <vt:lpstr>اوراق</vt:lpstr>
      <vt:lpstr>تعدیل قیمت</vt:lpstr>
      <vt:lpstr>سپرده</vt:lpstr>
      <vt:lpstr>درآمد</vt:lpstr>
      <vt:lpstr>1-2</vt:lpstr>
      <vt:lpstr>2-2</vt:lpstr>
      <vt:lpstr>3-2</vt:lpstr>
      <vt:lpstr>4-2</vt:lpstr>
      <vt:lpstr>5-2</vt:lpstr>
      <vt:lpstr>سود اوراق بهادار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'1-2'!Print_Area</vt:lpstr>
      <vt:lpstr>'2-2'!Print_Area</vt:lpstr>
      <vt:lpstr>'3-2'!Print_Area</vt:lpstr>
      <vt:lpstr>'4-2'!Print_Area</vt:lpstr>
      <vt:lpstr>'5-2'!Print_Area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'صفحه اول'!Print_Area</vt:lpstr>
      <vt:lpstr>صندوق!Print_Area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cp:lastPrinted>2025-01-27T05:50:33Z</cp:lastPrinted>
  <dcterms:created xsi:type="dcterms:W3CDTF">2025-01-22T10:28:20Z</dcterms:created>
  <dcterms:modified xsi:type="dcterms:W3CDTF">2025-01-29T10:27:26Z</dcterms:modified>
</cp:coreProperties>
</file>