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4\14040131\"/>
    </mc:Choice>
  </mc:AlternateContent>
  <xr:revisionPtr revIDLastSave="0" documentId="13_ncr:1_{3A548826-9A3F-4BAE-B723-9A1C8B805072}" xr6:coauthVersionLast="47" xr6:coauthVersionMax="47" xr10:uidLastSave="{00000000-0000-0000-0000-000000000000}"/>
  <bookViews>
    <workbookView xWindow="14175" yWindow="3180" windowWidth="28800" windowHeight="7395" tabRatio="888" activeTab="14" xr2:uid="{00000000-000D-0000-FFFF-FFFF00000000}"/>
  </bookViews>
  <sheets>
    <sheet name="0" sheetId="24" r:id="rId1"/>
    <sheet name="سهام" sheetId="2" r:id="rId2"/>
    <sheet name="اوراق" sheetId="5" r:id="rId3"/>
    <sheet name="اوراق مشتقه" sheetId="3" r:id="rId4"/>
    <sheet name="تعدیل قیمت" sheetId="6" r:id="rId5"/>
    <sheet name="سپرده" sheetId="7" r:id="rId6"/>
    <sheet name="درآمد" sheetId="8" r:id="rId7"/>
    <sheet name="1-2" sheetId="9" r:id="rId8"/>
    <sheet name="2-2" sheetId="10" r:id="rId9"/>
    <sheet name="3-2" sheetId="11" r:id="rId10"/>
    <sheet name="4-2" sheetId="13" r:id="rId11"/>
    <sheet name="5-2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اعمال اختیار" sheetId="20" r:id="rId17"/>
    <sheet name="درآمد تغییر قیمت اوراق" sheetId="22" r:id="rId18"/>
    <sheet name="سود ترجیحی" sheetId="23" r:id="rId19"/>
  </sheets>
  <externalReferences>
    <externalReference r:id="rId20"/>
  </externalReferences>
  <definedNames>
    <definedName name="_xlnm.Print_Area" localSheetId="7">'1-2'!$A$1:$U$633</definedName>
    <definedName name="_xlnm.Print_Area" localSheetId="8">'2-2'!$A$1:$W$10</definedName>
    <definedName name="_xlnm.Print_Area" localSheetId="9">'3-2'!$A$1:$S$17</definedName>
    <definedName name="_xlnm.Print_Area" localSheetId="10">'4-2'!$A$1:$K$21</definedName>
    <definedName name="_xlnm.Print_Area" localSheetId="11">'5-2'!$A$1:$G$11</definedName>
    <definedName name="_xlnm.Print_Area" localSheetId="2">اوراق!$A$1:$AL$14</definedName>
    <definedName name="_xlnm.Print_Area" localSheetId="3">'اوراق مشتقه'!$A$1:$AQ$84</definedName>
    <definedName name="_xlnm.Print_Area" localSheetId="4">'تعدیل قیمت'!$A$1:$N$14</definedName>
    <definedName name="_xlnm.Print_Area" localSheetId="6">درآمد!$A$1:$K$14</definedName>
    <definedName name="_xlnm.Print_Area" localSheetId="16">'درآمد اعمال اختیار'!$A$1:$R$513</definedName>
    <definedName name="_xlnm.Print_Area" localSheetId="17">'درآمد تغییر قیمت اوراق'!$A$1:$Q$132</definedName>
    <definedName name="_xlnm.Print_Area" localSheetId="12">'درآمد سود سهام'!$A$1:$T$32</definedName>
    <definedName name="_xlnm.Print_Area" localSheetId="15">'درآمد ناشی از فروش'!$A$1:$Q$73</definedName>
    <definedName name="_xlnm.Print_Area" localSheetId="5">سپرده!$A$1:$L$14</definedName>
    <definedName name="_xlnm.Print_Area" localSheetId="13">'سود اوراق بهادار'!$A$1:$S$16</definedName>
    <definedName name="_xlnm.Print_Area" localSheetId="18">'سود ترجیحی'!$A$1:$H$20</definedName>
    <definedName name="_xlnm.Print_Area" localSheetId="14">'سود سپرده بانکی'!$A$1:$N$12</definedName>
    <definedName name="_xlnm.Print_Area" localSheetId="1">سهام!$A$1:$AC$43</definedName>
  </definedNames>
  <calcPr calcId="191029"/>
</workbook>
</file>

<file path=xl/calcChain.xml><?xml version="1.0" encoding="utf-8"?>
<calcChain xmlns="http://schemas.openxmlformats.org/spreadsheetml/2006/main">
  <c r="U633" i="9" l="1"/>
  <c r="K618" i="9"/>
  <c r="K633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U136" i="9"/>
  <c r="U137" i="9"/>
  <c r="U138" i="9"/>
  <c r="U139" i="9"/>
  <c r="U140" i="9"/>
  <c r="U141" i="9"/>
  <c r="U142" i="9"/>
  <c r="U143" i="9"/>
  <c r="U144" i="9"/>
  <c r="U145" i="9"/>
  <c r="U146" i="9"/>
  <c r="U147" i="9"/>
  <c r="U148" i="9"/>
  <c r="U149" i="9"/>
  <c r="U150" i="9"/>
  <c r="U151" i="9"/>
  <c r="U152" i="9"/>
  <c r="U153" i="9"/>
  <c r="U154" i="9"/>
  <c r="U155" i="9"/>
  <c r="U156" i="9"/>
  <c r="U157" i="9"/>
  <c r="U158" i="9"/>
  <c r="U159" i="9"/>
  <c r="U160" i="9"/>
  <c r="U161" i="9"/>
  <c r="U162" i="9"/>
  <c r="U163" i="9"/>
  <c r="U164" i="9"/>
  <c r="U165" i="9"/>
  <c r="U166" i="9"/>
  <c r="U167" i="9"/>
  <c r="U168" i="9"/>
  <c r="U169" i="9"/>
  <c r="U170" i="9"/>
  <c r="U171" i="9"/>
  <c r="U172" i="9"/>
  <c r="U173" i="9"/>
  <c r="U174" i="9"/>
  <c r="U175" i="9"/>
  <c r="U176" i="9"/>
  <c r="U177" i="9"/>
  <c r="U178" i="9"/>
  <c r="U179" i="9"/>
  <c r="U180" i="9"/>
  <c r="U181" i="9"/>
  <c r="U182" i="9"/>
  <c r="U183" i="9"/>
  <c r="U184" i="9"/>
  <c r="U185" i="9"/>
  <c r="U186" i="9"/>
  <c r="U187" i="9"/>
  <c r="U188" i="9"/>
  <c r="U189" i="9"/>
  <c r="U190" i="9"/>
  <c r="U191" i="9"/>
  <c r="U192" i="9"/>
  <c r="U193" i="9"/>
  <c r="U194" i="9"/>
  <c r="U195" i="9"/>
  <c r="U196" i="9"/>
  <c r="U197" i="9"/>
  <c r="U198" i="9"/>
  <c r="U199" i="9"/>
  <c r="U200" i="9"/>
  <c r="U201" i="9"/>
  <c r="U202" i="9"/>
  <c r="U203" i="9"/>
  <c r="U204" i="9"/>
  <c r="U205" i="9"/>
  <c r="U206" i="9"/>
  <c r="U207" i="9"/>
  <c r="U208" i="9"/>
  <c r="U209" i="9"/>
  <c r="U210" i="9"/>
  <c r="U211" i="9"/>
  <c r="U212" i="9"/>
  <c r="U213" i="9"/>
  <c r="U214" i="9"/>
  <c r="U215" i="9"/>
  <c r="U216" i="9"/>
  <c r="U217" i="9"/>
  <c r="U218" i="9"/>
  <c r="U219" i="9"/>
  <c r="U220" i="9"/>
  <c r="U221" i="9"/>
  <c r="U222" i="9"/>
  <c r="U223" i="9"/>
  <c r="U224" i="9"/>
  <c r="U225" i="9"/>
  <c r="U226" i="9"/>
  <c r="U227" i="9"/>
  <c r="U228" i="9"/>
  <c r="U229" i="9"/>
  <c r="U230" i="9"/>
  <c r="U231" i="9"/>
  <c r="U232" i="9"/>
  <c r="U233" i="9"/>
  <c r="U234" i="9"/>
  <c r="U235" i="9"/>
  <c r="U236" i="9"/>
  <c r="U237" i="9"/>
  <c r="U238" i="9"/>
  <c r="U239" i="9"/>
  <c r="U240" i="9"/>
  <c r="U241" i="9"/>
  <c r="U242" i="9"/>
  <c r="U243" i="9"/>
  <c r="U244" i="9"/>
  <c r="U245" i="9"/>
  <c r="U246" i="9"/>
  <c r="U247" i="9"/>
  <c r="U248" i="9"/>
  <c r="U249" i="9"/>
  <c r="U250" i="9"/>
  <c r="U251" i="9"/>
  <c r="U252" i="9"/>
  <c r="U253" i="9"/>
  <c r="U254" i="9"/>
  <c r="U255" i="9"/>
  <c r="U256" i="9"/>
  <c r="U257" i="9"/>
  <c r="U258" i="9"/>
  <c r="U259" i="9"/>
  <c r="U260" i="9"/>
  <c r="U261" i="9"/>
  <c r="U262" i="9"/>
  <c r="U263" i="9"/>
  <c r="U264" i="9"/>
  <c r="U265" i="9"/>
  <c r="U266" i="9"/>
  <c r="U267" i="9"/>
  <c r="U268" i="9"/>
  <c r="U269" i="9"/>
  <c r="U270" i="9"/>
  <c r="U271" i="9"/>
  <c r="U272" i="9"/>
  <c r="U273" i="9"/>
  <c r="U274" i="9"/>
  <c r="U275" i="9"/>
  <c r="U276" i="9"/>
  <c r="U277" i="9"/>
  <c r="U278" i="9"/>
  <c r="U279" i="9"/>
  <c r="U280" i="9"/>
  <c r="U281" i="9"/>
  <c r="U282" i="9"/>
  <c r="U283" i="9"/>
  <c r="U284" i="9"/>
  <c r="U285" i="9"/>
  <c r="U286" i="9"/>
  <c r="U287" i="9"/>
  <c r="U288" i="9"/>
  <c r="U289" i="9"/>
  <c r="U290" i="9"/>
  <c r="U291" i="9"/>
  <c r="U292" i="9"/>
  <c r="U293" i="9"/>
  <c r="U294" i="9"/>
  <c r="U295" i="9"/>
  <c r="U296" i="9"/>
  <c r="U297" i="9"/>
  <c r="U298" i="9"/>
  <c r="U299" i="9"/>
  <c r="U300" i="9"/>
  <c r="U301" i="9"/>
  <c r="U302" i="9"/>
  <c r="U303" i="9"/>
  <c r="U304" i="9"/>
  <c r="U305" i="9"/>
  <c r="U306" i="9"/>
  <c r="U307" i="9"/>
  <c r="U308" i="9"/>
  <c r="U309" i="9"/>
  <c r="U310" i="9"/>
  <c r="U311" i="9"/>
  <c r="U312" i="9"/>
  <c r="U313" i="9"/>
  <c r="U314" i="9"/>
  <c r="U315" i="9"/>
  <c r="U316" i="9"/>
  <c r="U317" i="9"/>
  <c r="U318" i="9"/>
  <c r="U319" i="9"/>
  <c r="U320" i="9"/>
  <c r="U321" i="9"/>
  <c r="U322" i="9"/>
  <c r="U323" i="9"/>
  <c r="U324" i="9"/>
  <c r="U325" i="9"/>
  <c r="U326" i="9"/>
  <c r="U327" i="9"/>
  <c r="U328" i="9"/>
  <c r="U329" i="9"/>
  <c r="U330" i="9"/>
  <c r="U331" i="9"/>
  <c r="U332" i="9"/>
  <c r="U333" i="9"/>
  <c r="U334" i="9"/>
  <c r="U335" i="9"/>
  <c r="U336" i="9"/>
  <c r="U337" i="9"/>
  <c r="U338" i="9"/>
  <c r="U339" i="9"/>
  <c r="U340" i="9"/>
  <c r="U341" i="9"/>
  <c r="U342" i="9"/>
  <c r="U343" i="9"/>
  <c r="U344" i="9"/>
  <c r="U345" i="9"/>
  <c r="U346" i="9"/>
  <c r="U347" i="9"/>
  <c r="U348" i="9"/>
  <c r="U349" i="9"/>
  <c r="U350" i="9"/>
  <c r="U351" i="9"/>
  <c r="U352" i="9"/>
  <c r="U353" i="9"/>
  <c r="U354" i="9"/>
  <c r="U355" i="9"/>
  <c r="U356" i="9"/>
  <c r="U357" i="9"/>
  <c r="U358" i="9"/>
  <c r="U359" i="9"/>
  <c r="U360" i="9"/>
  <c r="U361" i="9"/>
  <c r="U362" i="9"/>
  <c r="U363" i="9"/>
  <c r="U364" i="9"/>
  <c r="U365" i="9"/>
  <c r="U366" i="9"/>
  <c r="U367" i="9"/>
  <c r="U368" i="9"/>
  <c r="U369" i="9"/>
  <c r="U370" i="9"/>
  <c r="U371" i="9"/>
  <c r="U372" i="9"/>
  <c r="U373" i="9"/>
  <c r="U374" i="9"/>
  <c r="U375" i="9"/>
  <c r="U376" i="9"/>
  <c r="U377" i="9"/>
  <c r="U378" i="9"/>
  <c r="U379" i="9"/>
  <c r="U380" i="9"/>
  <c r="U381" i="9"/>
  <c r="U382" i="9"/>
  <c r="U383" i="9"/>
  <c r="U384" i="9"/>
  <c r="U385" i="9"/>
  <c r="U386" i="9"/>
  <c r="U387" i="9"/>
  <c r="U388" i="9"/>
  <c r="U389" i="9"/>
  <c r="U390" i="9"/>
  <c r="U391" i="9"/>
  <c r="U392" i="9"/>
  <c r="U393" i="9"/>
  <c r="U394" i="9"/>
  <c r="U395" i="9"/>
  <c r="U396" i="9"/>
  <c r="U397" i="9"/>
  <c r="U398" i="9"/>
  <c r="U399" i="9"/>
  <c r="U400" i="9"/>
  <c r="U401" i="9"/>
  <c r="U402" i="9"/>
  <c r="U403" i="9"/>
  <c r="U404" i="9"/>
  <c r="U405" i="9"/>
  <c r="U406" i="9"/>
  <c r="U407" i="9"/>
  <c r="U408" i="9"/>
  <c r="U409" i="9"/>
  <c r="U410" i="9"/>
  <c r="U411" i="9"/>
  <c r="U412" i="9"/>
  <c r="U413" i="9"/>
  <c r="U414" i="9"/>
  <c r="U415" i="9"/>
  <c r="U416" i="9"/>
  <c r="U417" i="9"/>
  <c r="U418" i="9"/>
  <c r="U419" i="9"/>
  <c r="U420" i="9"/>
  <c r="U421" i="9"/>
  <c r="U422" i="9"/>
  <c r="U423" i="9"/>
  <c r="U424" i="9"/>
  <c r="U425" i="9"/>
  <c r="U426" i="9"/>
  <c r="U427" i="9"/>
  <c r="U428" i="9"/>
  <c r="U429" i="9"/>
  <c r="U430" i="9"/>
  <c r="U431" i="9"/>
  <c r="U432" i="9"/>
  <c r="U433" i="9"/>
  <c r="U434" i="9"/>
  <c r="U435" i="9"/>
  <c r="U436" i="9"/>
  <c r="U437" i="9"/>
  <c r="U438" i="9"/>
  <c r="U439" i="9"/>
  <c r="U440" i="9"/>
  <c r="U441" i="9"/>
  <c r="U442" i="9"/>
  <c r="U443" i="9"/>
  <c r="U444" i="9"/>
  <c r="U445" i="9"/>
  <c r="U446" i="9"/>
  <c r="U447" i="9"/>
  <c r="U448" i="9"/>
  <c r="U449" i="9"/>
  <c r="U450" i="9"/>
  <c r="U451" i="9"/>
  <c r="U452" i="9"/>
  <c r="U453" i="9"/>
  <c r="U454" i="9"/>
  <c r="U455" i="9"/>
  <c r="U456" i="9"/>
  <c r="U457" i="9"/>
  <c r="U458" i="9"/>
  <c r="U459" i="9"/>
  <c r="U460" i="9"/>
  <c r="U461" i="9"/>
  <c r="U462" i="9"/>
  <c r="U463" i="9"/>
  <c r="U464" i="9"/>
  <c r="U465" i="9"/>
  <c r="U466" i="9"/>
  <c r="U467" i="9"/>
  <c r="U468" i="9"/>
  <c r="U469" i="9"/>
  <c r="U470" i="9"/>
  <c r="U471" i="9"/>
  <c r="U472" i="9"/>
  <c r="U473" i="9"/>
  <c r="U474" i="9"/>
  <c r="U475" i="9"/>
  <c r="U476" i="9"/>
  <c r="U477" i="9"/>
  <c r="U478" i="9"/>
  <c r="U479" i="9"/>
  <c r="U480" i="9"/>
  <c r="U481" i="9"/>
  <c r="U482" i="9"/>
  <c r="U483" i="9"/>
  <c r="U484" i="9"/>
  <c r="U485" i="9"/>
  <c r="U486" i="9"/>
  <c r="U487" i="9"/>
  <c r="U488" i="9"/>
  <c r="U489" i="9"/>
  <c r="U490" i="9"/>
  <c r="U491" i="9"/>
  <c r="U492" i="9"/>
  <c r="U493" i="9"/>
  <c r="U494" i="9"/>
  <c r="U495" i="9"/>
  <c r="U496" i="9"/>
  <c r="U497" i="9"/>
  <c r="U498" i="9"/>
  <c r="U499" i="9"/>
  <c r="U500" i="9"/>
  <c r="U501" i="9"/>
  <c r="U502" i="9"/>
  <c r="U503" i="9"/>
  <c r="U504" i="9"/>
  <c r="U505" i="9"/>
  <c r="U506" i="9"/>
  <c r="U507" i="9"/>
  <c r="U508" i="9"/>
  <c r="U509" i="9"/>
  <c r="U510" i="9"/>
  <c r="U511" i="9"/>
  <c r="U512" i="9"/>
  <c r="U513" i="9"/>
  <c r="U514" i="9"/>
  <c r="U515" i="9"/>
  <c r="U516" i="9"/>
  <c r="U517" i="9"/>
  <c r="U518" i="9"/>
  <c r="U519" i="9"/>
  <c r="U520" i="9"/>
  <c r="U521" i="9"/>
  <c r="U522" i="9"/>
  <c r="U523" i="9"/>
  <c r="U524" i="9"/>
  <c r="U525" i="9"/>
  <c r="U526" i="9"/>
  <c r="U527" i="9"/>
  <c r="U528" i="9"/>
  <c r="U529" i="9"/>
  <c r="U530" i="9"/>
  <c r="U531" i="9"/>
  <c r="U532" i="9"/>
  <c r="U533" i="9"/>
  <c r="U534" i="9"/>
  <c r="U535" i="9"/>
  <c r="U536" i="9"/>
  <c r="U537" i="9"/>
  <c r="U538" i="9"/>
  <c r="U539" i="9"/>
  <c r="U540" i="9"/>
  <c r="U541" i="9"/>
  <c r="U542" i="9"/>
  <c r="U543" i="9"/>
  <c r="U544" i="9"/>
  <c r="U545" i="9"/>
  <c r="U546" i="9"/>
  <c r="U547" i="9"/>
  <c r="U548" i="9"/>
  <c r="U549" i="9"/>
  <c r="U550" i="9"/>
  <c r="U551" i="9"/>
  <c r="U552" i="9"/>
  <c r="U553" i="9"/>
  <c r="U554" i="9"/>
  <c r="U555" i="9"/>
  <c r="U556" i="9"/>
  <c r="U557" i="9"/>
  <c r="U558" i="9"/>
  <c r="U559" i="9"/>
  <c r="U560" i="9"/>
  <c r="U561" i="9"/>
  <c r="U562" i="9"/>
  <c r="U563" i="9"/>
  <c r="U564" i="9"/>
  <c r="U565" i="9"/>
  <c r="U566" i="9"/>
  <c r="U567" i="9"/>
  <c r="U568" i="9"/>
  <c r="U569" i="9"/>
  <c r="U570" i="9"/>
  <c r="U571" i="9"/>
  <c r="U572" i="9"/>
  <c r="U573" i="9"/>
  <c r="U574" i="9"/>
  <c r="U575" i="9"/>
  <c r="U576" i="9"/>
  <c r="U577" i="9"/>
  <c r="U578" i="9"/>
  <c r="U579" i="9"/>
  <c r="U580" i="9"/>
  <c r="U581" i="9"/>
  <c r="U582" i="9"/>
  <c r="U583" i="9"/>
  <c r="U584" i="9"/>
  <c r="U585" i="9"/>
  <c r="U586" i="9"/>
  <c r="U587" i="9"/>
  <c r="U588" i="9"/>
  <c r="U589" i="9"/>
  <c r="U590" i="9"/>
  <c r="U591" i="9"/>
  <c r="U592" i="9"/>
  <c r="U593" i="9"/>
  <c r="U594" i="9"/>
  <c r="U595" i="9"/>
  <c r="U596" i="9"/>
  <c r="U597" i="9"/>
  <c r="U598" i="9"/>
  <c r="U599" i="9"/>
  <c r="U600" i="9"/>
  <c r="U601" i="9"/>
  <c r="U602" i="9"/>
  <c r="U603" i="9"/>
  <c r="U604" i="9"/>
  <c r="U605" i="9"/>
  <c r="U606" i="9"/>
  <c r="U607" i="9"/>
  <c r="U608" i="9"/>
  <c r="U609" i="9"/>
  <c r="U610" i="9"/>
  <c r="U611" i="9"/>
  <c r="U612" i="9"/>
  <c r="U613" i="9"/>
  <c r="U614" i="9"/>
  <c r="U615" i="9"/>
  <c r="U616" i="9"/>
  <c r="U617" i="9"/>
  <c r="U618" i="9"/>
  <c r="U619" i="9"/>
  <c r="U620" i="9"/>
  <c r="U621" i="9"/>
  <c r="U622" i="9"/>
  <c r="U623" i="9"/>
  <c r="U624" i="9"/>
  <c r="U625" i="9"/>
  <c r="U626" i="9"/>
  <c r="U627" i="9"/>
  <c r="U628" i="9"/>
  <c r="U629" i="9"/>
  <c r="U630" i="9"/>
  <c r="U631" i="9"/>
  <c r="U632" i="9"/>
  <c r="U9" i="9"/>
  <c r="I513" i="20"/>
  <c r="F13" i="23"/>
  <c r="D13" i="23"/>
  <c r="E12" i="23"/>
  <c r="E11" i="23"/>
  <c r="E10" i="23"/>
  <c r="E9" i="23"/>
  <c r="E13" i="23" s="1"/>
  <c r="I74" i="22"/>
  <c r="Q132" i="22"/>
  <c r="I132" i="22"/>
  <c r="C132" i="22"/>
  <c r="E132" i="22"/>
  <c r="G132" i="22"/>
  <c r="O132" i="22"/>
  <c r="M132" i="22"/>
  <c r="K132" i="22"/>
  <c r="D21" i="13"/>
  <c r="F17" i="11"/>
  <c r="J12" i="8" l="1"/>
  <c r="J11" i="8"/>
  <c r="J10" i="8"/>
  <c r="J9" i="8"/>
  <c r="P42" i="2"/>
  <c r="O513" i="20" l="1"/>
  <c r="E513" i="20"/>
  <c r="M12" i="18" l="1"/>
  <c r="N16" i="17" l="1"/>
  <c r="L16" i="17"/>
  <c r="R16" i="17"/>
  <c r="P16" i="17"/>
  <c r="H16" i="17"/>
  <c r="S628" i="9"/>
  <c r="I627" i="9"/>
  <c r="I628" i="9"/>
  <c r="I629" i="9"/>
  <c r="I630" i="9"/>
  <c r="I631" i="9"/>
  <c r="I632" i="9"/>
  <c r="Q633" i="9"/>
  <c r="O633" i="9"/>
  <c r="M633" i="9"/>
  <c r="G633" i="9"/>
  <c r="C633" i="9"/>
  <c r="D11" i="14" l="1"/>
  <c r="F11" i="14"/>
  <c r="K14" i="7" l="1"/>
  <c r="I14" i="7"/>
  <c r="G14" i="7"/>
  <c r="E14" i="7"/>
  <c r="C14" i="7"/>
  <c r="AJ14" i="5"/>
  <c r="P14" i="5"/>
  <c r="R14" i="5"/>
  <c r="T14" i="5"/>
  <c r="V14" i="5"/>
  <c r="X14" i="5"/>
  <c r="AD14" i="5"/>
  <c r="AH14" i="5"/>
  <c r="H42" i="2"/>
  <c r="F42" i="2"/>
  <c r="X42" i="2"/>
  <c r="Z42" i="2"/>
  <c r="M513" i="20" l="1"/>
  <c r="K14" i="20" l="1"/>
  <c r="K15" i="20"/>
  <c r="K16" i="20"/>
  <c r="K17" i="20"/>
  <c r="K18" i="20"/>
  <c r="K20" i="20"/>
  <c r="K21" i="20"/>
  <c r="K22" i="20"/>
  <c r="K24" i="20"/>
  <c r="K25" i="20"/>
  <c r="K26" i="20"/>
  <c r="K27" i="20"/>
  <c r="K30" i="20"/>
  <c r="K33" i="20"/>
  <c r="K10" i="20"/>
  <c r="K11" i="20"/>
  <c r="K12" i="20"/>
  <c r="K13" i="20"/>
  <c r="K9" i="20"/>
  <c r="S115" i="9"/>
  <c r="S116" i="9"/>
  <c r="S117" i="9"/>
  <c r="S118" i="9"/>
  <c r="S119" i="9"/>
  <c r="S120" i="9"/>
  <c r="S121" i="9"/>
  <c r="S122" i="9"/>
  <c r="S113" i="9"/>
  <c r="S114" i="9"/>
  <c r="S123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S193" i="9"/>
  <c r="S194" i="9"/>
  <c r="S195" i="9"/>
  <c r="S196" i="9"/>
  <c r="S197" i="9"/>
  <c r="S198" i="9"/>
  <c r="S199" i="9"/>
  <c r="S200" i="9"/>
  <c r="S201" i="9"/>
  <c r="S202" i="9"/>
  <c r="S203" i="9"/>
  <c r="S204" i="9"/>
  <c r="S205" i="9"/>
  <c r="S206" i="9"/>
  <c r="S207" i="9"/>
  <c r="S208" i="9"/>
  <c r="S209" i="9"/>
  <c r="S210" i="9"/>
  <c r="S211" i="9"/>
  <c r="S212" i="9"/>
  <c r="S213" i="9"/>
  <c r="S214" i="9"/>
  <c r="S215" i="9"/>
  <c r="S216" i="9"/>
  <c r="S217" i="9"/>
  <c r="S218" i="9"/>
  <c r="S219" i="9"/>
  <c r="S220" i="9"/>
  <c r="S221" i="9"/>
  <c r="S222" i="9"/>
  <c r="S223" i="9"/>
  <c r="S224" i="9"/>
  <c r="S225" i="9"/>
  <c r="S226" i="9"/>
  <c r="S227" i="9"/>
  <c r="S228" i="9"/>
  <c r="S229" i="9"/>
  <c r="S230" i="9"/>
  <c r="S231" i="9"/>
  <c r="S232" i="9"/>
  <c r="S233" i="9"/>
  <c r="S234" i="9"/>
  <c r="S235" i="9"/>
  <c r="S236" i="9"/>
  <c r="S237" i="9"/>
  <c r="S238" i="9"/>
  <c r="S239" i="9"/>
  <c r="S240" i="9"/>
  <c r="S241" i="9"/>
  <c r="S242" i="9"/>
  <c r="S243" i="9"/>
  <c r="S244" i="9"/>
  <c r="S245" i="9"/>
  <c r="S246" i="9"/>
  <c r="S247" i="9"/>
  <c r="S248" i="9"/>
  <c r="S249" i="9"/>
  <c r="S250" i="9"/>
  <c r="S251" i="9"/>
  <c r="S252" i="9"/>
  <c r="S253" i="9"/>
  <c r="S254" i="9"/>
  <c r="S255" i="9"/>
  <c r="S256" i="9"/>
  <c r="S257" i="9"/>
  <c r="S258" i="9"/>
  <c r="S259" i="9"/>
  <c r="S260" i="9"/>
  <c r="S261" i="9"/>
  <c r="S262" i="9"/>
  <c r="S263" i="9"/>
  <c r="S264" i="9"/>
  <c r="S265" i="9"/>
  <c r="S266" i="9"/>
  <c r="S267" i="9"/>
  <c r="S268" i="9"/>
  <c r="S269" i="9"/>
  <c r="S270" i="9"/>
  <c r="S271" i="9"/>
  <c r="S272" i="9"/>
  <c r="S273" i="9"/>
  <c r="S274" i="9"/>
  <c r="S275" i="9"/>
  <c r="S276" i="9"/>
  <c r="S277" i="9"/>
  <c r="S278" i="9"/>
  <c r="S279" i="9"/>
  <c r="S280" i="9"/>
  <c r="S281" i="9"/>
  <c r="S282" i="9"/>
  <c r="S283" i="9"/>
  <c r="S284" i="9"/>
  <c r="S285" i="9"/>
  <c r="S286" i="9"/>
  <c r="S287" i="9"/>
  <c r="S288" i="9"/>
  <c r="S289" i="9"/>
  <c r="S290" i="9"/>
  <c r="S291" i="9"/>
  <c r="S292" i="9"/>
  <c r="S293" i="9"/>
  <c r="S294" i="9"/>
  <c r="S295" i="9"/>
  <c r="S296" i="9"/>
  <c r="S297" i="9"/>
  <c r="S298" i="9"/>
  <c r="S299" i="9"/>
  <c r="S300" i="9"/>
  <c r="S301" i="9"/>
  <c r="S302" i="9"/>
  <c r="S303" i="9"/>
  <c r="S304" i="9"/>
  <c r="S305" i="9"/>
  <c r="S306" i="9"/>
  <c r="S307" i="9"/>
  <c r="S308" i="9"/>
  <c r="S309" i="9"/>
  <c r="S310" i="9"/>
  <c r="S311" i="9"/>
  <c r="S312" i="9"/>
  <c r="S313" i="9"/>
  <c r="S314" i="9"/>
  <c r="S315" i="9"/>
  <c r="S316" i="9"/>
  <c r="S317" i="9"/>
  <c r="S318" i="9"/>
  <c r="S319" i="9"/>
  <c r="S320" i="9"/>
  <c r="S321" i="9"/>
  <c r="S322" i="9"/>
  <c r="S323" i="9"/>
  <c r="S324" i="9"/>
  <c r="S325" i="9"/>
  <c r="S326" i="9"/>
  <c r="S327" i="9"/>
  <c r="S328" i="9"/>
  <c r="S329" i="9"/>
  <c r="S330" i="9"/>
  <c r="S331" i="9"/>
  <c r="S332" i="9"/>
  <c r="S333" i="9"/>
  <c r="S334" i="9"/>
  <c r="S335" i="9"/>
  <c r="S336" i="9"/>
  <c r="S337" i="9"/>
  <c r="S338" i="9"/>
  <c r="S339" i="9"/>
  <c r="S340" i="9"/>
  <c r="S341" i="9"/>
  <c r="S342" i="9"/>
  <c r="S343" i="9"/>
  <c r="S344" i="9"/>
  <c r="S345" i="9"/>
  <c r="S346" i="9"/>
  <c r="S347" i="9"/>
  <c r="S348" i="9"/>
  <c r="S349" i="9"/>
  <c r="S350" i="9"/>
  <c r="S351" i="9"/>
  <c r="S352" i="9"/>
  <c r="S353" i="9"/>
  <c r="S354" i="9"/>
  <c r="S355" i="9"/>
  <c r="S356" i="9"/>
  <c r="S357" i="9"/>
  <c r="S358" i="9"/>
  <c r="S359" i="9"/>
  <c r="S360" i="9"/>
  <c r="S361" i="9"/>
  <c r="S362" i="9"/>
  <c r="S363" i="9"/>
  <c r="S364" i="9"/>
  <c r="S365" i="9"/>
  <c r="S366" i="9"/>
  <c r="S367" i="9"/>
  <c r="S368" i="9"/>
  <c r="S369" i="9"/>
  <c r="S370" i="9"/>
  <c r="S371" i="9"/>
  <c r="S372" i="9"/>
  <c r="S373" i="9"/>
  <c r="S374" i="9"/>
  <c r="S375" i="9"/>
  <c r="S376" i="9"/>
  <c r="S377" i="9"/>
  <c r="S378" i="9"/>
  <c r="S379" i="9"/>
  <c r="S380" i="9"/>
  <c r="S381" i="9"/>
  <c r="S382" i="9"/>
  <c r="S383" i="9"/>
  <c r="S384" i="9"/>
  <c r="S385" i="9"/>
  <c r="S386" i="9"/>
  <c r="S387" i="9"/>
  <c r="S388" i="9"/>
  <c r="S389" i="9"/>
  <c r="S390" i="9"/>
  <c r="S391" i="9"/>
  <c r="S392" i="9"/>
  <c r="S393" i="9"/>
  <c r="S394" i="9"/>
  <c r="S395" i="9"/>
  <c r="S396" i="9"/>
  <c r="S397" i="9"/>
  <c r="S398" i="9"/>
  <c r="S399" i="9"/>
  <c r="S400" i="9"/>
  <c r="S401" i="9"/>
  <c r="S402" i="9"/>
  <c r="S403" i="9"/>
  <c r="S404" i="9"/>
  <c r="S405" i="9"/>
  <c r="S406" i="9"/>
  <c r="S407" i="9"/>
  <c r="S408" i="9"/>
  <c r="S409" i="9"/>
  <c r="S410" i="9"/>
  <c r="S411" i="9"/>
  <c r="S412" i="9"/>
  <c r="S413" i="9"/>
  <c r="S414" i="9"/>
  <c r="S415" i="9"/>
  <c r="S416" i="9"/>
  <c r="S417" i="9"/>
  <c r="S418" i="9"/>
  <c r="S419" i="9"/>
  <c r="S420" i="9"/>
  <c r="S421" i="9"/>
  <c r="S422" i="9"/>
  <c r="S423" i="9"/>
  <c r="S424" i="9"/>
  <c r="S425" i="9"/>
  <c r="S426" i="9"/>
  <c r="S427" i="9"/>
  <c r="S428" i="9"/>
  <c r="S429" i="9"/>
  <c r="S430" i="9"/>
  <c r="S431" i="9"/>
  <c r="S432" i="9"/>
  <c r="S433" i="9"/>
  <c r="S434" i="9"/>
  <c r="S435" i="9"/>
  <c r="S436" i="9"/>
  <c r="S437" i="9"/>
  <c r="S438" i="9"/>
  <c r="S439" i="9"/>
  <c r="S440" i="9"/>
  <c r="S441" i="9"/>
  <c r="S442" i="9"/>
  <c r="S443" i="9"/>
  <c r="S444" i="9"/>
  <c r="S445" i="9"/>
  <c r="S446" i="9"/>
  <c r="S447" i="9"/>
  <c r="S448" i="9"/>
  <c r="S449" i="9"/>
  <c r="S450" i="9"/>
  <c r="S451" i="9"/>
  <c r="S452" i="9"/>
  <c r="S453" i="9"/>
  <c r="S454" i="9"/>
  <c r="S455" i="9"/>
  <c r="S456" i="9"/>
  <c r="S457" i="9"/>
  <c r="S458" i="9"/>
  <c r="S459" i="9"/>
  <c r="S460" i="9"/>
  <c r="S461" i="9"/>
  <c r="S462" i="9"/>
  <c r="S463" i="9"/>
  <c r="S464" i="9"/>
  <c r="S465" i="9"/>
  <c r="S466" i="9"/>
  <c r="S467" i="9"/>
  <c r="S468" i="9"/>
  <c r="S469" i="9"/>
  <c r="S470" i="9"/>
  <c r="S471" i="9"/>
  <c r="S472" i="9"/>
  <c r="S473" i="9"/>
  <c r="S474" i="9"/>
  <c r="S475" i="9"/>
  <c r="S476" i="9"/>
  <c r="S477" i="9"/>
  <c r="S478" i="9"/>
  <c r="S479" i="9"/>
  <c r="S480" i="9"/>
  <c r="S481" i="9"/>
  <c r="S482" i="9"/>
  <c r="S483" i="9"/>
  <c r="S484" i="9"/>
  <c r="S485" i="9"/>
  <c r="S486" i="9"/>
  <c r="S487" i="9"/>
  <c r="S488" i="9"/>
  <c r="S489" i="9"/>
  <c r="S490" i="9"/>
  <c r="S491" i="9"/>
  <c r="S492" i="9"/>
  <c r="S493" i="9"/>
  <c r="S494" i="9"/>
  <c r="S495" i="9"/>
  <c r="S496" i="9"/>
  <c r="S497" i="9"/>
  <c r="S498" i="9"/>
  <c r="S499" i="9"/>
  <c r="S500" i="9"/>
  <c r="S501" i="9"/>
  <c r="S502" i="9"/>
  <c r="S503" i="9"/>
  <c r="S504" i="9"/>
  <c r="S505" i="9"/>
  <c r="S506" i="9"/>
  <c r="S507" i="9"/>
  <c r="S508" i="9"/>
  <c r="S509" i="9"/>
  <c r="S510" i="9"/>
  <c r="S511" i="9"/>
  <c r="S512" i="9"/>
  <c r="S513" i="9"/>
  <c r="S514" i="9"/>
  <c r="S515" i="9"/>
  <c r="S516" i="9"/>
  <c r="S517" i="9"/>
  <c r="S518" i="9"/>
  <c r="S519" i="9"/>
  <c r="S520" i="9"/>
  <c r="S521" i="9"/>
  <c r="S522" i="9"/>
  <c r="S523" i="9"/>
  <c r="S524" i="9"/>
  <c r="S525" i="9"/>
  <c r="S526" i="9"/>
  <c r="S527" i="9"/>
  <c r="S528" i="9"/>
  <c r="S529" i="9"/>
  <c r="S530" i="9"/>
  <c r="S531" i="9"/>
  <c r="S532" i="9"/>
  <c r="S533" i="9"/>
  <c r="S534" i="9"/>
  <c r="S535" i="9"/>
  <c r="S536" i="9"/>
  <c r="S537" i="9"/>
  <c r="S538" i="9"/>
  <c r="S539" i="9"/>
  <c r="S540" i="9"/>
  <c r="S541" i="9"/>
  <c r="S542" i="9"/>
  <c r="S543" i="9"/>
  <c r="S544" i="9"/>
  <c r="S545" i="9"/>
  <c r="S546" i="9"/>
  <c r="S547" i="9"/>
  <c r="S548" i="9"/>
  <c r="S549" i="9"/>
  <c r="S550" i="9"/>
  <c r="S551" i="9"/>
  <c r="S552" i="9"/>
  <c r="S553" i="9"/>
  <c r="S554" i="9"/>
  <c r="S555" i="9"/>
  <c r="S556" i="9"/>
  <c r="S557" i="9"/>
  <c r="S558" i="9"/>
  <c r="S559" i="9"/>
  <c r="S560" i="9"/>
  <c r="S561" i="9"/>
  <c r="S562" i="9"/>
  <c r="S563" i="9"/>
  <c r="S564" i="9"/>
  <c r="S565" i="9"/>
  <c r="S566" i="9"/>
  <c r="S567" i="9"/>
  <c r="S568" i="9"/>
  <c r="S569" i="9"/>
  <c r="S570" i="9"/>
  <c r="S571" i="9"/>
  <c r="S572" i="9"/>
  <c r="S573" i="9"/>
  <c r="S574" i="9"/>
  <c r="S575" i="9"/>
  <c r="S576" i="9"/>
  <c r="S577" i="9"/>
  <c r="S578" i="9"/>
  <c r="S579" i="9"/>
  <c r="S580" i="9"/>
  <c r="S581" i="9"/>
  <c r="S582" i="9"/>
  <c r="S583" i="9"/>
  <c r="S584" i="9"/>
  <c r="S585" i="9"/>
  <c r="S586" i="9"/>
  <c r="S587" i="9"/>
  <c r="S588" i="9"/>
  <c r="S589" i="9"/>
  <c r="S590" i="9"/>
  <c r="S591" i="9"/>
  <c r="S592" i="9"/>
  <c r="S593" i="9"/>
  <c r="S594" i="9"/>
  <c r="S595" i="9"/>
  <c r="S596" i="9"/>
  <c r="S597" i="9"/>
  <c r="S598" i="9"/>
  <c r="S599" i="9"/>
  <c r="S600" i="9"/>
  <c r="S601" i="9"/>
  <c r="S602" i="9"/>
  <c r="S603" i="9"/>
  <c r="S604" i="9"/>
  <c r="S605" i="9"/>
  <c r="S606" i="9"/>
  <c r="S607" i="9"/>
  <c r="S608" i="9"/>
  <c r="S609" i="9"/>
  <c r="S610" i="9"/>
  <c r="S611" i="9"/>
  <c r="S612" i="9"/>
  <c r="S613" i="9"/>
  <c r="S614" i="9"/>
  <c r="S615" i="9"/>
  <c r="S616" i="9"/>
  <c r="S617" i="9"/>
  <c r="S618" i="9"/>
  <c r="S619" i="9"/>
  <c r="S620" i="9"/>
  <c r="S621" i="9"/>
  <c r="S622" i="9"/>
  <c r="S623" i="9"/>
  <c r="S624" i="9"/>
  <c r="S625" i="9"/>
  <c r="S626" i="9"/>
  <c r="S627" i="9"/>
  <c r="I66" i="9"/>
  <c r="I67" i="9"/>
  <c r="I68" i="9"/>
  <c r="I60" i="9"/>
  <c r="I65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1" i="9"/>
  <c r="I122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S10" i="9"/>
  <c r="S11" i="9"/>
  <c r="S12" i="9"/>
  <c r="S13" i="9"/>
  <c r="S19" i="9"/>
  <c r="S21" i="9"/>
  <c r="S22" i="9"/>
  <c r="S23" i="9"/>
  <c r="S24" i="9"/>
  <c r="S25" i="9"/>
  <c r="S27" i="9"/>
  <c r="S28" i="9"/>
  <c r="S31" i="9"/>
  <c r="S37" i="9"/>
  <c r="S40" i="9"/>
  <c r="S41" i="9"/>
  <c r="S42" i="9"/>
  <c r="S44" i="9"/>
  <c r="S45" i="9"/>
  <c r="S48" i="9"/>
  <c r="S49" i="9"/>
  <c r="S50" i="9"/>
  <c r="S51" i="9"/>
  <c r="S54" i="9"/>
  <c r="S56" i="9"/>
  <c r="S57" i="9"/>
  <c r="S59" i="9"/>
  <c r="S9" i="9"/>
  <c r="I304" i="9"/>
  <c r="I305" i="9"/>
  <c r="I306" i="9"/>
  <c r="I309" i="9"/>
  <c r="I310" i="9"/>
  <c r="I312" i="9"/>
  <c r="I313" i="9"/>
  <c r="I314" i="9"/>
  <c r="I315" i="9"/>
  <c r="I321" i="9"/>
  <c r="I322" i="9"/>
  <c r="I333" i="9"/>
  <c r="I334" i="9"/>
  <c r="I345" i="9"/>
  <c r="I346" i="9"/>
  <c r="I357" i="9"/>
  <c r="I358" i="9"/>
  <c r="I369" i="9"/>
  <c r="I370" i="9"/>
  <c r="I381" i="9"/>
  <c r="I382" i="9"/>
  <c r="I393" i="9"/>
  <c r="I394" i="9"/>
  <c r="I405" i="9"/>
  <c r="I406" i="9"/>
  <c r="I417" i="9"/>
  <c r="I418" i="9"/>
  <c r="I429" i="9"/>
  <c r="I430" i="9"/>
  <c r="I441" i="9"/>
  <c r="I442" i="9"/>
  <c r="I453" i="9"/>
  <c r="I454" i="9"/>
  <c r="I465" i="9"/>
  <c r="I466" i="9"/>
  <c r="I477" i="9"/>
  <c r="I478" i="9"/>
  <c r="I489" i="9"/>
  <c r="I490" i="9"/>
  <c r="I501" i="9"/>
  <c r="I502" i="9"/>
  <c r="I513" i="9"/>
  <c r="I514" i="9"/>
  <c r="I525" i="9"/>
  <c r="I526" i="9"/>
  <c r="I537" i="9"/>
  <c r="I538" i="9"/>
  <c r="I549" i="9"/>
  <c r="I550" i="9"/>
  <c r="I561" i="9"/>
  <c r="I562" i="9"/>
  <c r="I573" i="9"/>
  <c r="I574" i="9"/>
  <c r="I585" i="9"/>
  <c r="I586" i="9"/>
  <c r="I597" i="9"/>
  <c r="I598" i="9"/>
  <c r="I609" i="9"/>
  <c r="I610" i="9"/>
  <c r="I621" i="9"/>
  <c r="I622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7" i="9"/>
  <c r="I308" i="9"/>
  <c r="I311" i="9"/>
  <c r="I316" i="9"/>
  <c r="I317" i="9"/>
  <c r="I318" i="9"/>
  <c r="I319" i="9"/>
  <c r="I320" i="9"/>
  <c r="I323" i="9"/>
  <c r="I324" i="9"/>
  <c r="I325" i="9"/>
  <c r="I326" i="9"/>
  <c r="I327" i="9"/>
  <c r="I328" i="9"/>
  <c r="I329" i="9"/>
  <c r="I330" i="9"/>
  <c r="I331" i="9"/>
  <c r="I332" i="9"/>
  <c r="I335" i="9"/>
  <c r="I336" i="9"/>
  <c r="I337" i="9"/>
  <c r="I338" i="9"/>
  <c r="I339" i="9"/>
  <c r="I340" i="9"/>
  <c r="I341" i="9"/>
  <c r="I342" i="9"/>
  <c r="I343" i="9"/>
  <c r="I344" i="9"/>
  <c r="I347" i="9"/>
  <c r="I348" i="9"/>
  <c r="I349" i="9"/>
  <c r="I350" i="9"/>
  <c r="I351" i="9"/>
  <c r="I352" i="9"/>
  <c r="I353" i="9"/>
  <c r="I354" i="9"/>
  <c r="I355" i="9"/>
  <c r="I356" i="9"/>
  <c r="I359" i="9"/>
  <c r="I360" i="9"/>
  <c r="I361" i="9"/>
  <c r="I362" i="9"/>
  <c r="I363" i="9"/>
  <c r="I364" i="9"/>
  <c r="I365" i="9"/>
  <c r="I366" i="9"/>
  <c r="I367" i="9"/>
  <c r="I368" i="9"/>
  <c r="I371" i="9"/>
  <c r="I372" i="9"/>
  <c r="I373" i="9"/>
  <c r="I374" i="9"/>
  <c r="I375" i="9"/>
  <c r="I376" i="9"/>
  <c r="I377" i="9"/>
  <c r="I379" i="9"/>
  <c r="I380" i="9"/>
  <c r="I383" i="9"/>
  <c r="I384" i="9"/>
  <c r="I385" i="9"/>
  <c r="I386" i="9"/>
  <c r="I387" i="9"/>
  <c r="I388" i="9"/>
  <c r="I389" i="9"/>
  <c r="I390" i="9"/>
  <c r="I391" i="9"/>
  <c r="I392" i="9"/>
  <c r="I395" i="9"/>
  <c r="I396" i="9"/>
  <c r="I397" i="9"/>
  <c r="I398" i="9"/>
  <c r="I399" i="9"/>
  <c r="I400" i="9"/>
  <c r="I401" i="9"/>
  <c r="I402" i="9"/>
  <c r="I403" i="9"/>
  <c r="I404" i="9"/>
  <c r="I407" i="9"/>
  <c r="I408" i="9"/>
  <c r="I409" i="9"/>
  <c r="I410" i="9"/>
  <c r="I411" i="9"/>
  <c r="I412" i="9"/>
  <c r="I413" i="9"/>
  <c r="I414" i="9"/>
  <c r="I415" i="9"/>
  <c r="I416" i="9"/>
  <c r="I419" i="9"/>
  <c r="I420" i="9"/>
  <c r="I421" i="9"/>
  <c r="I422" i="9"/>
  <c r="I423" i="9"/>
  <c r="I424" i="9"/>
  <c r="I425" i="9"/>
  <c r="I426" i="9"/>
  <c r="I427" i="9"/>
  <c r="I428" i="9"/>
  <c r="I431" i="9"/>
  <c r="I432" i="9"/>
  <c r="I433" i="9"/>
  <c r="I434" i="9"/>
  <c r="I435" i="9"/>
  <c r="I436" i="9"/>
  <c r="I437" i="9"/>
  <c r="I438" i="9"/>
  <c r="I439" i="9"/>
  <c r="I440" i="9"/>
  <c r="I443" i="9"/>
  <c r="I444" i="9"/>
  <c r="I445" i="9"/>
  <c r="I446" i="9"/>
  <c r="I447" i="9"/>
  <c r="I448" i="9"/>
  <c r="I449" i="9"/>
  <c r="I450" i="9"/>
  <c r="I451" i="9"/>
  <c r="I452" i="9"/>
  <c r="I455" i="9"/>
  <c r="I456" i="9"/>
  <c r="I457" i="9"/>
  <c r="I458" i="9"/>
  <c r="I459" i="9"/>
  <c r="I460" i="9"/>
  <c r="I461" i="9"/>
  <c r="I462" i="9"/>
  <c r="I463" i="9"/>
  <c r="I464" i="9"/>
  <c r="I467" i="9"/>
  <c r="I468" i="9"/>
  <c r="I469" i="9"/>
  <c r="I470" i="9"/>
  <c r="I471" i="9"/>
  <c r="I472" i="9"/>
  <c r="I473" i="9"/>
  <c r="I474" i="9"/>
  <c r="I475" i="9"/>
  <c r="I476" i="9"/>
  <c r="I479" i="9"/>
  <c r="I480" i="9"/>
  <c r="I481" i="9"/>
  <c r="I482" i="9"/>
  <c r="I483" i="9"/>
  <c r="I484" i="9"/>
  <c r="I485" i="9"/>
  <c r="I486" i="9"/>
  <c r="I487" i="9"/>
  <c r="I488" i="9"/>
  <c r="I491" i="9"/>
  <c r="I492" i="9"/>
  <c r="I493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2" i="9"/>
  <c r="I515" i="9"/>
  <c r="I516" i="9"/>
  <c r="I517" i="9"/>
  <c r="I518" i="9"/>
  <c r="I519" i="9"/>
  <c r="I520" i="9"/>
  <c r="I521" i="9"/>
  <c r="I522" i="9"/>
  <c r="I523" i="9"/>
  <c r="I524" i="9"/>
  <c r="I527" i="9"/>
  <c r="I528" i="9"/>
  <c r="I529" i="9"/>
  <c r="I530" i="9"/>
  <c r="I531" i="9"/>
  <c r="I532" i="9"/>
  <c r="I533" i="9"/>
  <c r="I534" i="9"/>
  <c r="I535" i="9"/>
  <c r="I536" i="9"/>
  <c r="I539" i="9"/>
  <c r="I540" i="9"/>
  <c r="I541" i="9"/>
  <c r="I542" i="9"/>
  <c r="I543" i="9"/>
  <c r="I544" i="9"/>
  <c r="I545" i="9"/>
  <c r="I546" i="9"/>
  <c r="I547" i="9"/>
  <c r="I548" i="9"/>
  <c r="I551" i="9"/>
  <c r="I552" i="9"/>
  <c r="I553" i="9"/>
  <c r="I554" i="9"/>
  <c r="I555" i="9"/>
  <c r="I556" i="9"/>
  <c r="I557" i="9"/>
  <c r="I558" i="9"/>
  <c r="I559" i="9"/>
  <c r="I560" i="9"/>
  <c r="I563" i="9"/>
  <c r="I564" i="9"/>
  <c r="I565" i="9"/>
  <c r="I566" i="9"/>
  <c r="I567" i="9"/>
  <c r="I568" i="9"/>
  <c r="I569" i="9"/>
  <c r="I570" i="9"/>
  <c r="I571" i="9"/>
  <c r="I572" i="9"/>
  <c r="I575" i="9"/>
  <c r="I576" i="9"/>
  <c r="I577" i="9"/>
  <c r="I578" i="9"/>
  <c r="I579" i="9"/>
  <c r="I580" i="9"/>
  <c r="I581" i="9"/>
  <c r="I582" i="9"/>
  <c r="I583" i="9"/>
  <c r="I584" i="9"/>
  <c r="I587" i="9"/>
  <c r="I588" i="9"/>
  <c r="I589" i="9"/>
  <c r="I590" i="9"/>
  <c r="I591" i="9"/>
  <c r="I592" i="9"/>
  <c r="I593" i="9"/>
  <c r="I594" i="9"/>
  <c r="I595" i="9"/>
  <c r="I596" i="9"/>
  <c r="I599" i="9"/>
  <c r="I600" i="9"/>
  <c r="I601" i="9"/>
  <c r="I602" i="9"/>
  <c r="I603" i="9"/>
  <c r="I604" i="9"/>
  <c r="I605" i="9"/>
  <c r="I606" i="9"/>
  <c r="I607" i="9"/>
  <c r="I608" i="9"/>
  <c r="I611" i="9"/>
  <c r="I612" i="9"/>
  <c r="I613" i="9"/>
  <c r="I614" i="9"/>
  <c r="I615" i="9"/>
  <c r="I616" i="9"/>
  <c r="I617" i="9"/>
  <c r="I618" i="9"/>
  <c r="I619" i="9"/>
  <c r="I620" i="9"/>
  <c r="I623" i="9"/>
  <c r="I624" i="9"/>
  <c r="I625" i="9"/>
  <c r="I626" i="9"/>
  <c r="I19" i="9"/>
  <c r="I20" i="9"/>
  <c r="I21" i="9"/>
  <c r="I23" i="9"/>
  <c r="I25" i="9"/>
  <c r="I26" i="9"/>
  <c r="I27" i="9"/>
  <c r="I30" i="9"/>
  <c r="I32" i="9"/>
  <c r="I33" i="9"/>
  <c r="I35" i="9"/>
  <c r="I36" i="9"/>
  <c r="I37" i="9"/>
  <c r="I40" i="9"/>
  <c r="I41" i="9"/>
  <c r="I42" i="9"/>
  <c r="I43" i="9"/>
  <c r="I44" i="9"/>
  <c r="I46" i="9"/>
  <c r="I49" i="9"/>
  <c r="I50" i="9"/>
  <c r="I51" i="9"/>
  <c r="I53" i="9"/>
  <c r="I55" i="9"/>
  <c r="I56" i="9"/>
  <c r="I57" i="9"/>
  <c r="I58" i="9"/>
  <c r="I59" i="9"/>
  <c r="I11" i="9"/>
  <c r="I12" i="9"/>
  <c r="I13" i="9"/>
  <c r="I9" i="9"/>
  <c r="I18" i="9"/>
  <c r="I24" i="9"/>
  <c r="I123" i="9"/>
  <c r="S29" i="9"/>
  <c r="S30" i="9"/>
  <c r="S32" i="9"/>
  <c r="S33" i="9"/>
  <c r="S35" i="9"/>
  <c r="S36" i="9"/>
  <c r="S47" i="9"/>
  <c r="S52" i="9"/>
  <c r="S53" i="9"/>
  <c r="S60" i="9"/>
  <c r="S16" i="9"/>
  <c r="S17" i="9"/>
  <c r="S18" i="9"/>
  <c r="S20" i="9"/>
  <c r="Q513" i="20"/>
  <c r="Q73" i="19"/>
  <c r="O73" i="19"/>
  <c r="M73" i="19"/>
  <c r="K73" i="19"/>
  <c r="I73" i="19"/>
  <c r="G73" i="19"/>
  <c r="E73" i="19"/>
  <c r="C73" i="19"/>
  <c r="E633" i="9" l="1"/>
  <c r="S26" i="9"/>
  <c r="S38" i="9"/>
  <c r="I148" i="9"/>
  <c r="I47" i="9"/>
  <c r="I45" i="9"/>
  <c r="I378" i="9"/>
  <c r="I39" i="9"/>
  <c r="I120" i="9"/>
  <c r="I64" i="9"/>
  <c r="I63" i="9"/>
  <c r="I62" i="9"/>
  <c r="I28" i="9"/>
  <c r="I633" i="9" s="1"/>
  <c r="I61" i="9"/>
  <c r="K513" i="20"/>
  <c r="S46" i="9"/>
  <c r="S34" i="9"/>
  <c r="S58" i="9"/>
  <c r="I48" i="9"/>
  <c r="S43" i="9"/>
  <c r="I54" i="9"/>
  <c r="S55" i="9"/>
  <c r="S39" i="9"/>
  <c r="S15" i="9"/>
  <c r="I34" i="9"/>
  <c r="I22" i="9"/>
  <c r="I52" i="9"/>
  <c r="I31" i="9"/>
  <c r="S14" i="9"/>
  <c r="S633" i="9" s="1"/>
  <c r="I16" i="9"/>
  <c r="I15" i="9"/>
  <c r="I14" i="9"/>
  <c r="I38" i="9"/>
  <c r="I29" i="9"/>
  <c r="I17" i="9"/>
  <c r="I10" i="9"/>
  <c r="F8" i="8" l="1"/>
  <c r="J8" i="8" s="1"/>
  <c r="J13" i="8" s="1"/>
  <c r="F12" i="8" l="1"/>
  <c r="F11" i="8"/>
  <c r="F9" i="8"/>
  <c r="R14" i="11"/>
  <c r="R15" i="11"/>
  <c r="R16" i="11"/>
  <c r="T10" i="10"/>
  <c r="R10" i="10"/>
  <c r="N17" i="11"/>
  <c r="D10" i="11"/>
  <c r="J10" i="11" s="1"/>
  <c r="D11" i="11"/>
  <c r="J11" i="11" s="1"/>
  <c r="D12" i="11"/>
  <c r="J12" i="11" s="1"/>
  <c r="D13" i="11"/>
  <c r="J13" i="11" s="1"/>
  <c r="D14" i="11"/>
  <c r="J14" i="11" s="1"/>
  <c r="D15" i="11"/>
  <c r="J15" i="11" s="1"/>
  <c r="D16" i="11"/>
  <c r="J16" i="11" s="1"/>
  <c r="D9" i="11"/>
  <c r="J9" i="11" s="1"/>
  <c r="L17" i="11"/>
  <c r="P10" i="11"/>
  <c r="R10" i="11" s="1"/>
  <c r="P11" i="11"/>
  <c r="R11" i="11" s="1"/>
  <c r="P12" i="11"/>
  <c r="R12" i="11" s="1"/>
  <c r="P13" i="11"/>
  <c r="R13" i="11" s="1"/>
  <c r="P9" i="11"/>
  <c r="H21" i="13"/>
  <c r="J9" i="13" s="1"/>
  <c r="J12" i="13"/>
  <c r="J13" i="13"/>
  <c r="J14" i="13"/>
  <c r="J15" i="13"/>
  <c r="J16" i="13"/>
  <c r="J17" i="13"/>
  <c r="J18" i="13"/>
  <c r="J19" i="13"/>
  <c r="J20" i="13"/>
  <c r="J8" i="13"/>
  <c r="F9" i="13"/>
  <c r="F10" i="13"/>
  <c r="F11" i="13"/>
  <c r="F12" i="13"/>
  <c r="F13" i="13"/>
  <c r="F14" i="13"/>
  <c r="F15" i="13"/>
  <c r="F16" i="13"/>
  <c r="F17" i="13"/>
  <c r="F18" i="13"/>
  <c r="F21" i="13" s="1"/>
  <c r="F19" i="13"/>
  <c r="F20" i="13"/>
  <c r="F8" i="13"/>
  <c r="J16" i="17"/>
  <c r="C12" i="18"/>
  <c r="E12" i="18"/>
  <c r="G12" i="18"/>
  <c r="I12" i="18"/>
  <c r="K12" i="18"/>
  <c r="O32" i="15"/>
  <c r="Q32" i="15"/>
  <c r="M32" i="15"/>
  <c r="K32" i="15"/>
  <c r="I32" i="15"/>
  <c r="S9" i="15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32" i="15" s="1"/>
  <c r="S27" i="15"/>
  <c r="S28" i="15"/>
  <c r="S29" i="15"/>
  <c r="S30" i="15"/>
  <c r="S31" i="15"/>
  <c r="S8" i="15"/>
  <c r="P17" i="11" l="1"/>
  <c r="J17" i="11"/>
  <c r="R9" i="11"/>
  <c r="R17" i="11" s="1"/>
  <c r="F10" i="8" s="1"/>
  <c r="D17" i="11"/>
  <c r="J11" i="13"/>
  <c r="J10" i="13"/>
  <c r="J21" i="13" s="1"/>
  <c r="AL9" i="5"/>
  <c r="C14" i="6"/>
  <c r="K14" i="6"/>
  <c r="K10" i="7"/>
  <c r="K11" i="7"/>
  <c r="K12" i="7"/>
  <c r="K13" i="7"/>
  <c r="K9" i="7"/>
  <c r="AL14" i="5"/>
  <c r="AL10" i="5"/>
  <c r="AL11" i="5"/>
  <c r="AL12" i="5"/>
  <c r="AL13" i="5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9" i="2"/>
  <c r="K83" i="3"/>
  <c r="AK83" i="3"/>
  <c r="AB42" i="2" l="1"/>
  <c r="F13" i="8"/>
  <c r="T42" i="2"/>
  <c r="R42" i="2"/>
  <c r="N42" i="2"/>
  <c r="L42" i="2"/>
  <c r="J42" i="2"/>
  <c r="V9" i="10" l="1"/>
  <c r="H9" i="8"/>
  <c r="H10" i="8"/>
  <c r="H11" i="8"/>
  <c r="H12" i="8"/>
  <c r="H8" i="8"/>
  <c r="V10" i="10"/>
  <c r="H13" i="8" l="1"/>
</calcChain>
</file>

<file path=xl/sharedStrings.xml><?xml version="1.0" encoding="utf-8"?>
<sst xmlns="http://schemas.openxmlformats.org/spreadsheetml/2006/main" count="2913" uniqueCount="847">
  <si>
    <t>صندوق سهامی حفظ ارزش دماوند</t>
  </si>
  <si>
    <t>صورت وضعیت پرتفوی</t>
  </si>
  <si>
    <t>برای ماه منتهی به 1404/01/31</t>
  </si>
  <si>
    <t>-1</t>
  </si>
  <si>
    <t>سرمایه گذاری ها</t>
  </si>
  <si>
    <t>-1-1</t>
  </si>
  <si>
    <t>سرمایه گذاری در سهام و حق تقدم سهام</t>
  </si>
  <si>
    <t>1403/12/30</t>
  </si>
  <si>
    <t>تغییرات طی دوره</t>
  </si>
  <si>
    <t>1404/01/31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</si>
  <si>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</si>
  <si>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</si>
  <si>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</si>
  <si>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</si>
  <si>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</si>
  <si>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</si>
  <si>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</si>
  <si>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</si>
  <si>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</si>
  <si>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</si>
  <si>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آهن و فولاد غدیر ایرانیان</t>
  </si>
  <si>
    <t>اختیارخ شتاب-14000-1404/01/20</t>
  </si>
  <si>
    <t>اختیارخ شتاب-15000-1404/02/10</t>
  </si>
  <si>
    <t>اختیارخ وبملت-1907-1404/01/27</t>
  </si>
  <si>
    <t>اخشان خراسان</t>
  </si>
  <si>
    <t>ایران خودرو دیزل</t>
  </si>
  <si>
    <t>ایران‌ خودرو</t>
  </si>
  <si>
    <t>ایمن خودرو شرق</t>
  </si>
  <si>
    <t>بانک تجارت</t>
  </si>
  <si>
    <t>بانک صادرات ایران</t>
  </si>
  <si>
    <t>بانک ملت</t>
  </si>
  <si>
    <t>توسعه نیشکر و  صنایع جانبی</t>
  </si>
  <si>
    <t>تولید انرژی برق شمس پاسارگاد</t>
  </si>
  <si>
    <t>ذوب آهن اصفهان</t>
  </si>
  <si>
    <t>سایپا</t>
  </si>
  <si>
    <t>سرمایه گذاری تامین اجتماعی</t>
  </si>
  <si>
    <t>صبا فولاد خلیج فارس</t>
  </si>
  <si>
    <t>صنایع ارتباطی آوا</t>
  </si>
  <si>
    <t>صنایع الکترونیک مادیران</t>
  </si>
  <si>
    <t>صنعتی‌ آما</t>
  </si>
  <si>
    <t>فرآورده های دامی ولبنی دالاهو</t>
  </si>
  <si>
    <t>فراوردههای غذایی وقند چهارمحال</t>
  </si>
  <si>
    <t>فولاد امیرکبیرکاشان</t>
  </si>
  <si>
    <t>فولاد مبارکه اصفهان</t>
  </si>
  <si>
    <t>گروه‌صنعتی‌سپاهان‌</t>
  </si>
  <si>
    <t>گواهي سپرده کالايي شمش طلا</t>
  </si>
  <si>
    <t>مدیریت نیروگاهی ایرانیان مپنا</t>
  </si>
  <si>
    <t>نساجی هدیه البرز مشهد</t>
  </si>
  <si>
    <t>اختیارخ شتاب-13000-1404/03/13</t>
  </si>
  <si>
    <t>گسترش‌سرمایه‌گذاری‌ایران‌خودرو</t>
  </si>
  <si>
    <t>سرمایه گذاری پایا تدبیرپارسا</t>
  </si>
  <si>
    <t>سرمایه‌گذاری‌نیرو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</si>
  <si>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</si>
  <si>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</si>
  <si>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</si>
  <si>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</si>
  <si>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</si>
  <si>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</si>
  <si>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</si>
  <si>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</si>
  <si>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</si>
  <si>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</si>
  <si>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وبملت-1643-1404/01/27</t>
  </si>
  <si>
    <t>اختیار خرید</t>
  </si>
  <si>
    <t>موقعیت فروش</t>
  </si>
  <si>
    <t>-</t>
  </si>
  <si>
    <t>1404/01/27</t>
  </si>
  <si>
    <t>اختیارخ خودرو-2800-1404/01/06</t>
  </si>
  <si>
    <t>1404/01/06</t>
  </si>
  <si>
    <t>اختیارخ خودرو-3500-1404/01/06</t>
  </si>
  <si>
    <t>اختیارخ شستا-600-1404/01/20</t>
  </si>
  <si>
    <t>1404/01/20</t>
  </si>
  <si>
    <t>اختیارخ وتجارت-2200-1404/02/17</t>
  </si>
  <si>
    <t>1404/02/17</t>
  </si>
  <si>
    <t>اختیارخ وبملت-2054-1404/03/21</t>
  </si>
  <si>
    <t>1404/03/21</t>
  </si>
  <si>
    <t>اختیارخ خودرو-441-1404/02/03</t>
  </si>
  <si>
    <t>1404/02/03</t>
  </si>
  <si>
    <t>اختیارخ خساپا-3500-1404/03/28</t>
  </si>
  <si>
    <t>1404/03/28</t>
  </si>
  <si>
    <t>اختیارخ خودرو-259-1404/02/03</t>
  </si>
  <si>
    <t>اختیارخ خودرو-3250-1404/01/06</t>
  </si>
  <si>
    <t>اختیارخ ذوب-400-1404/03/21</t>
  </si>
  <si>
    <t>اختیارخ ذوب-500-1404/03/21</t>
  </si>
  <si>
    <t>اختیارخ وبملت-1760-1404/03/21</t>
  </si>
  <si>
    <t>اختیارخ شستا-1100-1404/04/11</t>
  </si>
  <si>
    <t>1404/04/11</t>
  </si>
  <si>
    <t>اختیارخ خساپا-3250-1404/03/28</t>
  </si>
  <si>
    <t>اختیارخ وبملت-1760-1404/01/27</t>
  </si>
  <si>
    <t>اختیارخ خساپا-3000-1404/03/28</t>
  </si>
  <si>
    <t>اختیارخ وبملت-1907-1404/03/21</t>
  </si>
  <si>
    <t>اختیارخ خساپا-3500-1404/02/31</t>
  </si>
  <si>
    <t>1404/02/31</t>
  </si>
  <si>
    <t>اختیارخ وبملت-1526-1404/01/27</t>
  </si>
  <si>
    <t>اختیارخ شستا-1300-1404/02/10</t>
  </si>
  <si>
    <t>1404/02/10</t>
  </si>
  <si>
    <t>اختیارخ خودرو-412-1404/02/03</t>
  </si>
  <si>
    <t>اختیارخ خودرو-2000-1404/01/06</t>
  </si>
  <si>
    <t>اختیارخ شستا-1900-1404/02/10</t>
  </si>
  <si>
    <t>اختیارخ ذوب-400-1404/02/24</t>
  </si>
  <si>
    <t>1404/02/24</t>
  </si>
  <si>
    <t>اختیارخ خودرو-282-1404/03/07</t>
  </si>
  <si>
    <t>1404/03/07</t>
  </si>
  <si>
    <t>اختیارخ ذوب-400-1404/01/20</t>
  </si>
  <si>
    <t>اختیارخ خودرو-353-1404/02/03</t>
  </si>
  <si>
    <t>اختیارخ خودرو-3750-1404/01/06</t>
  </si>
  <si>
    <t>اختیارخ شستا-2200-1404/04/11</t>
  </si>
  <si>
    <t>اختیارخ خساپا-2800-1404/03/28</t>
  </si>
  <si>
    <t>اختیارخ ذوب-400-1404/04/25</t>
  </si>
  <si>
    <t>1404/04/25</t>
  </si>
  <si>
    <t>اختیارخ خساپا-3000-1404/01/27</t>
  </si>
  <si>
    <t>اختیارخ شستا-1400-1404/01/20</t>
  </si>
  <si>
    <t>اختیارخ ذوب-500-1404/04/25</t>
  </si>
  <si>
    <t>اختیارخ ذوب-500-1404/02/24</t>
  </si>
  <si>
    <t>اختیارخ وبملت-2054-1404/01/27</t>
  </si>
  <si>
    <t>اختیارخ خساپا-3250-1404/02/31</t>
  </si>
  <si>
    <t>اختیارخ خودرو-3000-1404/01/06</t>
  </si>
  <si>
    <t>اختیارخ خودرو-235-1404/02/03</t>
  </si>
  <si>
    <t>اختیارخ خودرو-471-1404/03/07</t>
  </si>
  <si>
    <t>اختیارخ شستا-1200-1404/01/20</t>
  </si>
  <si>
    <t>اختیارخ خودرو-329-1404/02/03</t>
  </si>
  <si>
    <t>اختیارخ شستا-1400-1404/02/10</t>
  </si>
  <si>
    <t>اختیارخ ذوب-600-1404/02/24</t>
  </si>
  <si>
    <t>اختیارخ خودرو-2600-1404/01/06</t>
  </si>
  <si>
    <t>اختیارخ ذوب-500-1404/01/20</t>
  </si>
  <si>
    <t>اختیارخ شستا-1100-1404/01/20</t>
  </si>
  <si>
    <t>اختیارخ شستا-1200-1404/02/10</t>
  </si>
  <si>
    <t>اختیارخ خودرو-382-1404/02/03</t>
  </si>
  <si>
    <t>اختیارخ شستا-1300-1404/01/20</t>
  </si>
  <si>
    <t>اختیارخ وبملت-2200-1404/01/27</t>
  </si>
  <si>
    <t>اختیارخ وبملت-2347-1404/01/27</t>
  </si>
  <si>
    <t>اختیارخ شستا-1200-1404/04/11</t>
  </si>
  <si>
    <t>اختیارخ شستا-900-1404/01/20</t>
  </si>
  <si>
    <t>اختیارخ وبصادر-500-1404/05/22</t>
  </si>
  <si>
    <t>1404/05/22</t>
  </si>
  <si>
    <t>اختیارخ وبصادر-500-1404/03/21</t>
  </si>
  <si>
    <t>اختیارخ وتجارت-2000-1404/02/17</t>
  </si>
  <si>
    <t>اختیارخ ذوب-600-1404/03/21</t>
  </si>
  <si>
    <t>اختیارخ وتجارت-2600-1404/02/17</t>
  </si>
  <si>
    <t>اختیارخ ذوب-600-1404/04/25</t>
  </si>
  <si>
    <t>اختیارخ وبصادر-600-1404/05/22</t>
  </si>
  <si>
    <t>اختیارخ وبصادر-600-1404/03/21</t>
  </si>
  <si>
    <t>اختیارخ ذوب-700-1404/03/21</t>
  </si>
  <si>
    <t>اختیارخ وتجارت-700-1404/04/18</t>
  </si>
  <si>
    <t>1404/04/18</t>
  </si>
  <si>
    <t>اختیارخ ذوب-300-1404/02/24</t>
  </si>
  <si>
    <t>اختیارخ ذوب-300-1404/03/21</t>
  </si>
  <si>
    <t>اختیارخ خگستر-5500-1404/04/04</t>
  </si>
  <si>
    <t>1404/04/04</t>
  </si>
  <si>
    <t>اختیارخ وبملت-2934-1404/03/21</t>
  </si>
  <si>
    <t>اختیارخ وتجارت-2400-1404/02/17</t>
  </si>
  <si>
    <t>اختیارخ وبصادر-700-1404/05/22</t>
  </si>
  <si>
    <t>اختیارخ وبملت-2640-1404/03/21</t>
  </si>
  <si>
    <t>موقعیت خرید</t>
  </si>
  <si>
    <t>1404/03/13</t>
  </si>
  <si>
    <t>صندوق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</si>
  <si>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</si>
  <si>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</si>
  <si>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</si>
  <si>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</si>
  <si>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</si>
  <si>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</si>
  <si>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</si>
  <si>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</si>
  <si>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</si>
  <si>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اخابر61-3ماهه23%</t>
  </si>
  <si>
    <t>بله</t>
  </si>
  <si>
    <t>1402/11/14</t>
  </si>
  <si>
    <t>1406/11/14</t>
  </si>
  <si>
    <t>صکوک مرابحه فولاژ612-بدون ضامن</t>
  </si>
  <si>
    <t>1402/12/22</t>
  </si>
  <si>
    <t>1406/12/22</t>
  </si>
  <si>
    <t>مرابحه سمگا-دماوند060907</t>
  </si>
  <si>
    <t>1402/09/07</t>
  </si>
  <si>
    <t>1406/09/07</t>
  </si>
  <si>
    <t>صکوک مرابحه اندیمشک07-6ماهه23%</t>
  </si>
  <si>
    <t>1402/10/06</t>
  </si>
  <si>
    <t>1407/10/06</t>
  </si>
  <si>
    <t>صکوک اجاره گل گهر054-3ماهه23%</t>
  </si>
  <si>
    <t>1403/04/18</t>
  </si>
  <si>
    <t>1405/04/18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</si>
  <si>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</si>
  <si>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</si>
  <si>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</si>
  <si>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</si>
  <si>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</si>
  <si>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</si>
  <si>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</si>
  <si>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</si>
  <si>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11.21%</t>
  </si>
  <si>
    <t>سایر</t>
  </si>
  <si>
    <t>0.00%</t>
  </si>
  <si>
    <t>2.46%</t>
  </si>
  <si>
    <t>-4.76%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</si>
  <si>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</si>
  <si>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</si>
  <si>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</si>
  <si>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</si>
  <si>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</si>
  <si>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</si>
  <si>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</si>
  <si>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</si>
  <si>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</si>
  <si>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</si>
  <si>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</si>
  <si>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</si>
  <si>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</si>
  <si>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</si>
  <si>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</si>
  <si>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</si>
  <si>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</si>
  <si>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</si>
  <si>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</si>
  <si>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</si>
  <si>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</si>
  <si>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</si>
  <si>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</si>
  <si>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</si>
  <si>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</si>
  <si>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</si>
  <si>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</si>
  <si>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</si>
  <si>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اختیارخ خودرو-3000-1403/09/07</t>
  </si>
  <si>
    <t>گروه سرمایه گذاری سپهر صادرات</t>
  </si>
  <si>
    <t>پالایش نفت اصفهان</t>
  </si>
  <si>
    <t>کانی کربن طبس</t>
  </si>
  <si>
    <t>فولاد سیرجان ایرانیان</t>
  </si>
  <si>
    <t>اختیارخ خودرو-2800-1403/04/06</t>
  </si>
  <si>
    <t>نساجی بابکان</t>
  </si>
  <si>
    <t>بیمه اتکایی ایران معین</t>
  </si>
  <si>
    <t>پارس خودرو</t>
  </si>
  <si>
    <t>س. توسعه و عمران استان کرمان</t>
  </si>
  <si>
    <t>فرابورس ایران</t>
  </si>
  <si>
    <t>اختیارخ رویین-11000-14031226</t>
  </si>
  <si>
    <t>پالایش نفت تهران</t>
  </si>
  <si>
    <t>اختیارخ وبصادر-2200-1403/09/21</t>
  </si>
  <si>
    <t>نورایستا پلاستیک</t>
  </si>
  <si>
    <t>گروه دارویی برکت</t>
  </si>
  <si>
    <t>بین المللی توسعه ص. معادن غدیر</t>
  </si>
  <si>
    <t>اختیارخ خودرو-2800-1403/09/07</t>
  </si>
  <si>
    <t>دانش بنیان پویا نیرو</t>
  </si>
  <si>
    <t>بهار رز عالیس چناران</t>
  </si>
  <si>
    <t>دارویی و نهاده های زاگرس دارو</t>
  </si>
  <si>
    <t>پالایش نفت بندرعباس</t>
  </si>
  <si>
    <t>زامیاد</t>
  </si>
  <si>
    <t>ملی‌ صنایع‌ مس‌ ایران‌</t>
  </si>
  <si>
    <t>بانک دی</t>
  </si>
  <si>
    <t>تامین سرمایه دماوند</t>
  </si>
  <si>
    <t>تولیدی برنا باطری</t>
  </si>
  <si>
    <t>اختیارخ خساپا-2600-1403/10/26</t>
  </si>
  <si>
    <t>اختیارخ شستا-1050-1403/09/14</t>
  </si>
  <si>
    <t>اختیارخ رویین-12000-14031226</t>
  </si>
  <si>
    <t>داده گسترعصرنوین-های وب</t>
  </si>
  <si>
    <t>سرمایه گذاری صدرتامین</t>
  </si>
  <si>
    <t>گ.س.وت.ص.پتروشیمی خلیج فارس</t>
  </si>
  <si>
    <t>گسترش سوخت سبززاگرس(سهامی عام)</t>
  </si>
  <si>
    <t>بانک سامان</t>
  </si>
  <si>
    <t>آنتی بیوتیک سازی ایران</t>
  </si>
  <si>
    <t>بیمه کوثر</t>
  </si>
  <si>
    <t>-2-2</t>
  </si>
  <si>
    <t>درآمد حاصل از سرمایه­گذاری در واحدهای صندوق</t>
  </si>
  <si>
    <t>درآمد سود صندوق</t>
  </si>
  <si>
    <t>صندوق س.بخشی صنایع سورنا-ب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</si>
  <si>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</si>
  <si>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</si>
  <si>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</si>
  <si>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</si>
  <si>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مرابحه ماموت تریلرمانا 080210</t>
  </si>
  <si>
    <t>صکوک اجاره گل گهر504-3ماهه23%</t>
  </si>
  <si>
    <t>مرابحه اتومبیل سازی فردا061023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</si>
  <si>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</si>
  <si>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</si>
  <si>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</si>
  <si>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</si>
  <si>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</si>
  <si>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</si>
  <si>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</si>
  <si>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</si>
  <si>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</si>
  <si>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</si>
  <si>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</si>
  <si>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</si>
  <si>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</si>
  <si>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</si>
  <si>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</si>
  <si>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</si>
  <si>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</si>
  <si>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1403/04/28</t>
  </si>
  <si>
    <t>1403/03/30</t>
  </si>
  <si>
    <t>1403/03/31</t>
  </si>
  <si>
    <t>1403/04/24</t>
  </si>
  <si>
    <t>1403/10/15</t>
  </si>
  <si>
    <t>1403/04/13</t>
  </si>
  <si>
    <t>1403/05/30</t>
  </si>
  <si>
    <t>1403/03/19</t>
  </si>
  <si>
    <t>1403/07/28</t>
  </si>
  <si>
    <t>1403/03/23</t>
  </si>
  <si>
    <t>1403/04/23</t>
  </si>
  <si>
    <t>1403/04/20</t>
  </si>
  <si>
    <t>1403/12/20</t>
  </si>
  <si>
    <t>1403/12/22</t>
  </si>
  <si>
    <t>سود اوراق بهادار با درآمد ثابت</t>
  </si>
  <si>
    <t>نرخ سود علی الحساب</t>
  </si>
  <si>
    <t>درآمد سود</t>
  </si>
  <si>
    <t>خالص درآمد</t>
  </si>
  <si>
    <t>1408/02/10</t>
  </si>
  <si>
    <t>1406/10/23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</si>
  <si>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</si>
  <si>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</si>
  <si>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</si>
  <si>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</si>
  <si>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</si>
  <si>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نام اختیار</t>
  </si>
  <si>
    <t>بهای تمام شده سهم</t>
  </si>
  <si>
    <t>کارمزد اعمال</t>
  </si>
  <si>
    <t>مالیات اعمال</t>
  </si>
  <si>
    <t>سود(زیان)اعمال</t>
  </si>
  <si>
    <t>1404/01/26</t>
  </si>
  <si>
    <t>درآمد ناشی از تغییر قیمت اوراق بهادار</t>
  </si>
  <si>
    <t>سود و زیان ناشی از تغییر قیمت</t>
  </si>
  <si>
    <t>4-1-سرمایه‌گذاری در  سپرده‌ بانکی</t>
  </si>
  <si>
    <t xml:space="preserve">سپرده کوتاه مدت بانک پاسارگاد جهان کودک </t>
  </si>
  <si>
    <t xml:space="preserve">سپرده کوتاه مدت بانک سینا گیشا </t>
  </si>
  <si>
    <t xml:space="preserve">سپرده کوتاه مدت بانک سامان میدان سرو </t>
  </si>
  <si>
    <t xml:space="preserve">سپرده کوتاه مدت بانک شهر خیابان خرمشهر </t>
  </si>
  <si>
    <t xml:space="preserve">سپرده بلند مدت بانک پاسارگاد جهان کودک </t>
  </si>
  <si>
    <t>سپرده بلند مدت بانک پاسارگاد جهان کودک</t>
  </si>
  <si>
    <t>اختيارخ وتجارت-454-1404/02/17</t>
  </si>
  <si>
    <t>اختیارخ آساس-45000-14031030</t>
  </si>
  <si>
    <t>اختیارخ آساس-45000-14030618</t>
  </si>
  <si>
    <t>اختیارخ آساس-40000-14030827</t>
  </si>
  <si>
    <t>اختیارخ شبندر-12000-1403/04/06</t>
  </si>
  <si>
    <t>اختیارخ شتاب-9000-1403/10/12</t>
  </si>
  <si>
    <t>اختیارخ شتاب-8000-1403/06/07</t>
  </si>
  <si>
    <t>اختیارخ شتاب-9000-1403/06/07</t>
  </si>
  <si>
    <t>اختیارخ شتاب-11000-1403/06/07</t>
  </si>
  <si>
    <t>اختیارخ شتاب-12000-1403/06/07</t>
  </si>
  <si>
    <t>اختیارخ شتاب-8000-1403/08/23</t>
  </si>
  <si>
    <t>اختیارخ شتاب-9000-1403/09/14</t>
  </si>
  <si>
    <t>اختیارخ توان-20000-14031002</t>
  </si>
  <si>
    <t>اختیارخ وتجارت-1400-1403/10/19</t>
  </si>
  <si>
    <t>اختیارخ وتجارت-1500-1403/10/19</t>
  </si>
  <si>
    <t>اختیارخ وتجارت-1700-1403/10/19</t>
  </si>
  <si>
    <t>اختیارخ وتجارت-1900-1403/10/19</t>
  </si>
  <si>
    <t>اختیارخ وتجارت-2000-1403/10/19</t>
  </si>
  <si>
    <t>اختیارخ وتجارت-2200-1403/10/19</t>
  </si>
  <si>
    <t>اختیارخ وتجارت-1700-1403/12/15</t>
  </si>
  <si>
    <t>اختیارخ وتجارت-1800-1403/12/15</t>
  </si>
  <si>
    <t>اختیارخ وتجارت-1900-1403/12/15</t>
  </si>
  <si>
    <t>اختیارخ وتجارت-2000-1403/12/15</t>
  </si>
  <si>
    <t>اختیارخ وتجارت-2200-1403/12/15</t>
  </si>
  <si>
    <t>اختیارخ وتجارت-1134-1403/04/13</t>
  </si>
  <si>
    <t>اختیارخ وتجارت-1234-1403/04/13</t>
  </si>
  <si>
    <t>اختیارخ وتجارت-1334-1403/06/21</t>
  </si>
  <si>
    <t>اختیارخ وتجارت-1534-1403/06/21</t>
  </si>
  <si>
    <t>اختیارخ وتجارت-1634-1403/06/21</t>
  </si>
  <si>
    <t>اختیارخ وتجارت-1734-1403/06/21</t>
  </si>
  <si>
    <t>اختیارخ وتجارت-1300-1403/07/11</t>
  </si>
  <si>
    <t>اختیارخ وتجارت-1400-1403/08/16</t>
  </si>
  <si>
    <t>اختیارخ وتجارت-1500-1403/08/16</t>
  </si>
  <si>
    <t>اختیارخ خاور-2074-14030320</t>
  </si>
  <si>
    <t>اختیارخ خاور-2228-14030320</t>
  </si>
  <si>
    <t>اختیارخ خاور-2383-14030320</t>
  </si>
  <si>
    <t>اختیارخ خپارس-850-14030410</t>
  </si>
  <si>
    <t>اختیارخ خپارس-900-14030410</t>
  </si>
  <si>
    <t>اختیارخ خپارس-950-14030410</t>
  </si>
  <si>
    <t>اختیارخ خپارس-1050-14030410</t>
  </si>
  <si>
    <t>اختیارخ خپارس-800-14030514</t>
  </si>
  <si>
    <t>اختیارخ خودرو-1900-1403/10/05</t>
  </si>
  <si>
    <t>اختیارخ خودرو-2000-1403/10/05</t>
  </si>
  <si>
    <t>اختیارخ خودرو-2400-1403/10/05</t>
  </si>
  <si>
    <t>اختیارخ خودرو-2600-1403/10/05</t>
  </si>
  <si>
    <t>اختیارخ خودرو-2800-1403/10/05</t>
  </si>
  <si>
    <t>اختیارخ خودرو-3000-1403/10/05</t>
  </si>
  <si>
    <t>اختیارخ خودرو-3250-1403/10/05</t>
  </si>
  <si>
    <t>اختیارخ خودرو-3500-1403/10/05</t>
  </si>
  <si>
    <t>اختیارخ خودرو-3750-1403/10/05</t>
  </si>
  <si>
    <t>اختیارخ خودرو-1900-1403/11/03</t>
  </si>
  <si>
    <t>اختیارخ خودرو-2000-1403/11/03</t>
  </si>
  <si>
    <t>اختیارخ خودرو-2200-1403/11/03</t>
  </si>
  <si>
    <t>اختیارخ خودرو-2400-1403/11/03</t>
  </si>
  <si>
    <t>اختیارخ خودرو-2600-1403/11/03</t>
  </si>
  <si>
    <t>اختیارخ خودرو-2800-1403/11/03</t>
  </si>
  <si>
    <t>اختیارخ خودرو-3000-1403/11/03</t>
  </si>
  <si>
    <t>اختیارخ خودرو-3250-1403/11/03</t>
  </si>
  <si>
    <t>اختیارخ خودرو-3500-1403/11/03</t>
  </si>
  <si>
    <t>اختیارخ خودرو-3750-1403/11/03</t>
  </si>
  <si>
    <t>اختیارخ خودرو-4000-1403/11/03</t>
  </si>
  <si>
    <t>اختیارخ خودرو-2200-1403/12/01</t>
  </si>
  <si>
    <t>اختیارخ خودرو-2400-1403/12/01</t>
  </si>
  <si>
    <t>اختیارخ خودرو-2600-1403/12/01</t>
  </si>
  <si>
    <t>اختیارخ خودرو-2800-1403/12/01</t>
  </si>
  <si>
    <t>اختیارخ خودرو-3000-1403/12/01</t>
  </si>
  <si>
    <t>اختیارخ خودرو-3250-1403/12/01</t>
  </si>
  <si>
    <t>اختیارخ خودرو-3500-1403/12/01</t>
  </si>
  <si>
    <t>اختیارخ خودرو-3750-1403/12/01</t>
  </si>
  <si>
    <t>اختیارخ خودرو-4000-1403/12/01</t>
  </si>
  <si>
    <t>اختیارخ خودرو-4500-1403/12/01</t>
  </si>
  <si>
    <t>اختیارخ خودرو-5000-1403/12/01</t>
  </si>
  <si>
    <t>اختیارخ خودرو-1900-1403/03/09</t>
  </si>
  <si>
    <t>اختیارخ خودرو-2000-1403/03/09</t>
  </si>
  <si>
    <t>اختیارخ خودرو-2200-1403/03/09</t>
  </si>
  <si>
    <t>اختیارخ خودرو-2400-1403/03/09</t>
  </si>
  <si>
    <t>اختیارخ خودرو-2600-1403/03/09</t>
  </si>
  <si>
    <t>اختیارخ خودرو-2800-1403/03/09</t>
  </si>
  <si>
    <t>اختیارخ خودرو-1800-1403/04/06</t>
  </si>
  <si>
    <t>اختیارخ خودرو-1900-1403/04/06</t>
  </si>
  <si>
    <t>اختیارخ خودرو-2000-1403/04/06</t>
  </si>
  <si>
    <t>اختیارخ خودرو-2200-1403/04/06</t>
  </si>
  <si>
    <t>اختیارخ خودرو-2400-1403/04/06</t>
  </si>
  <si>
    <t>اختیارخ خودرو-2600-1403/04/06</t>
  </si>
  <si>
    <t>اختیارخ خودرو-3000-1403/04/06</t>
  </si>
  <si>
    <t>اختیارخ خودرو-3250-1403/04/06</t>
  </si>
  <si>
    <t>اختیارخ خودرو-2200-1403/05/10</t>
  </si>
  <si>
    <t>اختیارخ خودرو-2600-1403/05/10</t>
  </si>
  <si>
    <t>اختیارخ خودرو-2800-1403/05/10</t>
  </si>
  <si>
    <t>اختیارخ خودرو-3000-1403/05/10</t>
  </si>
  <si>
    <t>اختیارخ خودرو-3250-1403/05/10</t>
  </si>
  <si>
    <t>اختیارخ خودرو-2200-1403/06/07</t>
  </si>
  <si>
    <t>اختیارخ خودرو-2400-1403/06/07</t>
  </si>
  <si>
    <t>اختیارخ خودرو-2600-1403/06/07</t>
  </si>
  <si>
    <t>اختیارخ خودرو-2800-1403/06/07</t>
  </si>
  <si>
    <t>اختیارخ خودرو-3000-1403/06/07</t>
  </si>
  <si>
    <t>اختیارخ خودرو-3250-1403/06/07</t>
  </si>
  <si>
    <t>اختیارخ خودرو-1900-1403/07/04</t>
  </si>
  <si>
    <t>اختیارخ خودرو-2200-1403/07/04</t>
  </si>
  <si>
    <t>اختیارخ خودرو-2400-1403/07/04</t>
  </si>
  <si>
    <t>اختیارخ خودرو-2600-1403/07/04</t>
  </si>
  <si>
    <t>اختیارخ خودرو-2800-1403/07/04</t>
  </si>
  <si>
    <t>اختیارخ خودرو-1900-1403/08/02</t>
  </si>
  <si>
    <t>اختیارخ خودرو-2000-1403/08/02</t>
  </si>
  <si>
    <t>اختیارخ خودرو-2200-1403/08/02</t>
  </si>
  <si>
    <t>اختیارخ خودرو-2400-1403/08/02</t>
  </si>
  <si>
    <t>اختیارخ خودرو-2600-1403/08/02</t>
  </si>
  <si>
    <t>اختیارخ خودرو-2800-1403/08/02</t>
  </si>
  <si>
    <t>اختیارخ خودرو-1900-1403/09/07</t>
  </si>
  <si>
    <t>اختیارخ خودرو-2000-1403/09/07</t>
  </si>
  <si>
    <t>اختیارخ خودرو-2200-1403/09/07</t>
  </si>
  <si>
    <t>اختیارخ خودرو-2400-1403/09/07</t>
  </si>
  <si>
    <t>اختیارخ خودرو-2600-1403/09/07</t>
  </si>
  <si>
    <t>اختیارخ دی-750-14030410</t>
  </si>
  <si>
    <t>اختیارخ دی-800-14030410</t>
  </si>
  <si>
    <t>اختیارخ دی-850-14030410</t>
  </si>
  <si>
    <t>اختیارخ دی-900-14030410</t>
  </si>
  <si>
    <t>اختیارخ دی-950-14030410</t>
  </si>
  <si>
    <t>اختیارخ دی-1000-14030410</t>
  </si>
  <si>
    <t>اختیارخ دی-650-14030605</t>
  </si>
  <si>
    <t>اختیارخ ذوب-600-1404/01/20</t>
  </si>
  <si>
    <t>اختیارخ ذوب-500-1403/10/26</t>
  </si>
  <si>
    <t>اختیارخ ذوب-200-1403/11/24</t>
  </si>
  <si>
    <t>اختیارخ ذوب-300-1403/11/24</t>
  </si>
  <si>
    <t>اختیارخ ذوب-400-1403/11/24</t>
  </si>
  <si>
    <t>اختیارخ ذوب-500-1403/11/24</t>
  </si>
  <si>
    <t>اختیارخ ذوب-600-1403/11/24</t>
  </si>
  <si>
    <t>اختیارخ ذوب-700-1403/11/24</t>
  </si>
  <si>
    <t>اختیارخ ذوب-800-1403/11/24</t>
  </si>
  <si>
    <t>اختیارخ ذوب-900-1403/11/24</t>
  </si>
  <si>
    <t>اختیارخ ذوب-1000-1403/11/24</t>
  </si>
  <si>
    <t>اختیارخ ذوب-300-1403/12/22</t>
  </si>
  <si>
    <t>اختیارخ ذوب-400-1403/12/22</t>
  </si>
  <si>
    <t>اختیارخ ذوب-500-1403/12/22</t>
  </si>
  <si>
    <t>اختیارخ ذوب-600-1403/12/22</t>
  </si>
  <si>
    <t>اختیارخ ذوب-345-1403/03/23</t>
  </si>
  <si>
    <t>اختیارخ ذوب-424-1403/03/23</t>
  </si>
  <si>
    <t>اختیارخ ذوب-530-1403/03/23</t>
  </si>
  <si>
    <t>اختیارخ ذوب-200-1403/05/24</t>
  </si>
  <si>
    <t>اختیارخ ذوب-300-1403/05/24</t>
  </si>
  <si>
    <t>اختیارخ ذوب-400-1403/05/24</t>
  </si>
  <si>
    <t>اختیارخ ذوب-500-1403/05/24</t>
  </si>
  <si>
    <t>اختیارخ ذوب-300-1403/07/22</t>
  </si>
  <si>
    <t>اختیارخ ذوب-400-1403/07/22</t>
  </si>
  <si>
    <t>اختیارخ ذوب-400-1403/09/28</t>
  </si>
  <si>
    <t>اختیارخ ذوب-500-1403/09/28</t>
  </si>
  <si>
    <t>اختیارخ پترول-1300-1403/04/27</t>
  </si>
  <si>
    <t>اختیارخ خساپا-2200-1403/10/26</t>
  </si>
  <si>
    <t>اختیارخ خساپا-2400-1403/10/26</t>
  </si>
  <si>
    <t>اختیارخ خساپا-2800-1403/10/26</t>
  </si>
  <si>
    <t>اختیارخ خساپا-3000-1403/10/26</t>
  </si>
  <si>
    <t>اختیارخ خساپا-3250-1403/10/26</t>
  </si>
  <si>
    <t>اختیارخ خساپا-2200-1403/11/24</t>
  </si>
  <si>
    <t>اختیارخ خساپا-2400-1403/11/24</t>
  </si>
  <si>
    <t>اختیارخ خساپا-2600-1403/11/24</t>
  </si>
  <si>
    <t>اختیارخ خساپا-2800-1403/11/24</t>
  </si>
  <si>
    <t>اختیارخ خساپا-3000-1403/11/24</t>
  </si>
  <si>
    <t>اختیارخ خساپا-2400-1403/12/22</t>
  </si>
  <si>
    <t>اختیارخ خساپا-2600-1403/12/22</t>
  </si>
  <si>
    <t>اختیارخ خساپا-2800-1403/12/22</t>
  </si>
  <si>
    <t>اختیارخ خساپا-3000-1403/12/22</t>
  </si>
  <si>
    <t>اختیارخ خساپا-3250-1403/12/22</t>
  </si>
  <si>
    <t>اختیارخ خساپا-3500-1403/12/22</t>
  </si>
  <si>
    <t>اختیارخ خساپا-1900-1403/04/20</t>
  </si>
  <si>
    <t>اختیارخ خساپا-2200-1403/04/20</t>
  </si>
  <si>
    <t>اختیارخ خساپا-2400-1403/04/20</t>
  </si>
  <si>
    <t>اختیارخ خساپا-2600-1403/04/20</t>
  </si>
  <si>
    <t>اختیارخ خساپا-2800-1403/04/20</t>
  </si>
  <si>
    <t>اختیارخ خساپا-2200-1403/05/24</t>
  </si>
  <si>
    <t>اختیارخ خساپا-2400-1403/05/24</t>
  </si>
  <si>
    <t>اختیارخ خساپا-2600-1403/05/24</t>
  </si>
  <si>
    <t>اختیارخ خساپا-2800-1403/05/24</t>
  </si>
  <si>
    <t>اختیارخ خساپا-3000-1403/05/24</t>
  </si>
  <si>
    <t>اختیارخ خساپا-2200-1403/06/28</t>
  </si>
  <si>
    <t>اختیارخ خساپا-2400-1403/06/28</t>
  </si>
  <si>
    <t>اختیارخ خساپا-2600-1403/06/28</t>
  </si>
  <si>
    <t>اختیارخ خساپا-2400-1403/07/25</t>
  </si>
  <si>
    <t>اختیارخ خساپا-2600-1403/07/25</t>
  </si>
  <si>
    <t>اختیارخ خساپا-1700-1403/08/30</t>
  </si>
  <si>
    <t>اختیارخ خساپا-1800-1403/08/30</t>
  </si>
  <si>
    <t>اختیارخ خساپا-1900-1403/08/30</t>
  </si>
  <si>
    <t>اختیارخ خساپا-2000-1403/08/30</t>
  </si>
  <si>
    <t>اختیارخ خساپا-2200-1403/08/30</t>
  </si>
  <si>
    <t>اختیارخ خساپا-2400-1403/08/30</t>
  </si>
  <si>
    <t>اختیارخ خساپا-2600-1403/08/30</t>
  </si>
  <si>
    <t>اختیارخ خساپا-1800-1403/09/21</t>
  </si>
  <si>
    <t>اختیارخ خساپا-2000-1403/09/21</t>
  </si>
  <si>
    <t>اختیارخ خساپا-2200-1403/09/21</t>
  </si>
  <si>
    <t>اختیارخ خساپا-2400-1403/09/21</t>
  </si>
  <si>
    <t>اختیارخ خساپا-2600-1403/09/21</t>
  </si>
  <si>
    <t>اختیارخ خساپا-2800-1403/09/21</t>
  </si>
  <si>
    <t>اختیارخ شستا-650-1403/10/12</t>
  </si>
  <si>
    <t>اختیارخ شستا-750-1403/10/12</t>
  </si>
  <si>
    <t>اختیارخ شستا-850-1403/10/12</t>
  </si>
  <si>
    <t>اختیارخ شستا-950-1403/10/12</t>
  </si>
  <si>
    <t>اختیارخ شستا-1050-1403/10/12</t>
  </si>
  <si>
    <t>اختیارخ شستا-1150-1403/10/12</t>
  </si>
  <si>
    <t>اختیارخ شستا-1250-1403/10/12</t>
  </si>
  <si>
    <t>اختیارخ شستا-1350-1403/10/12</t>
  </si>
  <si>
    <t>اختیارخ شستا-650-1403/11/10</t>
  </si>
  <si>
    <t>اختیارخ شستا-850-1403/11/10</t>
  </si>
  <si>
    <t>اختیارخ شستا-950-1403/11/10</t>
  </si>
  <si>
    <t>اختیارخ شستا-1050-1403/11/10</t>
  </si>
  <si>
    <t>اختیارخ شستا-1150-1403/11/10</t>
  </si>
  <si>
    <t>اختیارخ شستا-1250-1403/11/10</t>
  </si>
  <si>
    <t>اختیارخ شستا-1350-1403/11/10</t>
  </si>
  <si>
    <t>اختیارخ شستا-1450-1403/11/10</t>
  </si>
  <si>
    <t>اختیارخ شستا-1550-1403/11/10</t>
  </si>
  <si>
    <t>اختیارخ شستا-1650-1403/11/10</t>
  </si>
  <si>
    <t>اختیارخ شستا-750-1403/12/08</t>
  </si>
  <si>
    <t>اختیارخ شستا-850-1403/12/08</t>
  </si>
  <si>
    <t>اختیارخ شستا-1050-1403/12/08</t>
  </si>
  <si>
    <t>اختیارخ شستا-1150-1403/12/08</t>
  </si>
  <si>
    <t>اختیارخ شستا-1250-1403/12/08</t>
  </si>
  <si>
    <t>اختیارخ شستا-1350-1403/12/08</t>
  </si>
  <si>
    <t>اختیارخ شستا-1450-1403/12/08</t>
  </si>
  <si>
    <t>اختیارخ شستا-1550-1403/12/08</t>
  </si>
  <si>
    <t>اختیارخ شستا-1650-1403/12/08</t>
  </si>
  <si>
    <t>اختیارخ شستا-800-1403/03/09</t>
  </si>
  <si>
    <t>اختیارخ شستا-900-1403/03/09</t>
  </si>
  <si>
    <t>اختیارخ شستا-1000-1403/03/09</t>
  </si>
  <si>
    <t>اختیارخ شستا-1100-1403/03/09</t>
  </si>
  <si>
    <t>اختیارخ شستا-700-1403/04/13</t>
  </si>
  <si>
    <t>اختیارخ شستا-800-1403/04/13</t>
  </si>
  <si>
    <t>اختیارخ شستا-900-1403/04/13</t>
  </si>
  <si>
    <t>اختیارخ شستا-1000-1403/04/13</t>
  </si>
  <si>
    <t>اختیارخ شستا-1100-1403/04/13</t>
  </si>
  <si>
    <t>اختیارخ شستا-1200-1403/04/13</t>
  </si>
  <si>
    <t>اختیارخ شستا-1300-1403/04/13</t>
  </si>
  <si>
    <t>اختیارخ شستا-800-1403/05/03</t>
  </si>
  <si>
    <t>اختیارخ شستا-900-1403/05/03</t>
  </si>
  <si>
    <t>اختیارخ شستا-1000-1403/05/03</t>
  </si>
  <si>
    <t>اختیارخ شستا-1100-1403/05/03</t>
  </si>
  <si>
    <t>اختیارخ شستا-1200-1403/05/03</t>
  </si>
  <si>
    <t>اختیارخ شستا-1300-1403/05/03</t>
  </si>
  <si>
    <t>اختیارخ شستا-700-1403/06/11</t>
  </si>
  <si>
    <t>اختیارخ شستا-800-1403/06/11</t>
  </si>
  <si>
    <t>اختیارخ شستا-900-1403/06/11</t>
  </si>
  <si>
    <t>اختیارخ شستا-1000-1403/06/11</t>
  </si>
  <si>
    <t>اختیارخ شستا-1100-1403/06/11</t>
  </si>
  <si>
    <t>اختیارخ شستا-1200-1403/06/11</t>
  </si>
  <si>
    <t>اختیارخ شستا-1300-1403/06/11</t>
  </si>
  <si>
    <t>اختیارخ شستا-700-1403/07/11</t>
  </si>
  <si>
    <t>اختیارخ شستا-800-1403/07/11</t>
  </si>
  <si>
    <t>اختیارخ شستا-1000-1403/07/11</t>
  </si>
  <si>
    <t>اختیارخ شستا-1100-1403/07/11</t>
  </si>
  <si>
    <t>اختیارخ شستا-1200-1403/07/11</t>
  </si>
  <si>
    <t>اختیارخ شستا-550-1403/08/09</t>
  </si>
  <si>
    <t>اختیارخ شستا-650-1403/08/09</t>
  </si>
  <si>
    <t>اختیارخ شستا-850-1403/08/09</t>
  </si>
  <si>
    <t>اختیارخ شستا-550-1403/09/14</t>
  </si>
  <si>
    <t>اختیارخ شستا-650-1403/09/14</t>
  </si>
  <si>
    <t>اختیارخ شستا-950-1403/09/14</t>
  </si>
  <si>
    <t>اختیارخ شستا-1150-1403/09/14</t>
  </si>
  <si>
    <t>اختیارخ شستا-1250-1403/09/14</t>
  </si>
  <si>
    <t>اختیارخ شپنا-3500-1403/10/12</t>
  </si>
  <si>
    <t>اختیارخ شپنا-3750-1403/10/12</t>
  </si>
  <si>
    <t>اختیارخ شپنا-4000-1403/10/12</t>
  </si>
  <si>
    <t>اختیارخ شپنا-3500-1403/12/08</t>
  </si>
  <si>
    <t>اختیارخ شپنا-5500-1403/04/13</t>
  </si>
  <si>
    <t>اختیارخ شپنا-6000-1403/04/13</t>
  </si>
  <si>
    <t>اختیارخ شپنا-6500-1403/04/13</t>
  </si>
  <si>
    <t>اختیارخ شپنا-4390-1403/06/21</t>
  </si>
  <si>
    <t>اختیارخ شپنا-3890-1403/08/09</t>
  </si>
  <si>
    <t>اختیارخ شپنا-4390-1403/08/09</t>
  </si>
  <si>
    <t>اختیارخ وبصادر-413-1403/11/17</t>
  </si>
  <si>
    <t>اختیارخ وبصادر-495-1403/11/17</t>
  </si>
  <si>
    <t>اختیارخ وبصادر-523-1403/11/17</t>
  </si>
  <si>
    <t>اختیارخ وبصادر-551-1403/11/17</t>
  </si>
  <si>
    <t>اختیارخ وبصادر-606-1403/11/17</t>
  </si>
  <si>
    <t>اختیارخ وبصادر-716-1403/11/17</t>
  </si>
  <si>
    <t>اختیارخ وبصادر-771-1403/11/17</t>
  </si>
  <si>
    <t>اختیارخ وبصادر-1400-1403/03/23</t>
  </si>
  <si>
    <t>اختیارخ وبصادر-1700-1403/03/23</t>
  </si>
  <si>
    <t>اختیارخ وبصادر-1900-1403/03/23</t>
  </si>
  <si>
    <t>اختیارخ وبصادر-2000-1403/03/23</t>
  </si>
  <si>
    <t>اختیارخ وبصادر-1683-1403/05/17</t>
  </si>
  <si>
    <t>اختیارخ وبصادر-1600-1403/07/18</t>
  </si>
  <si>
    <t>اختیارخ وبصادر-1700-1403/07/18</t>
  </si>
  <si>
    <t>اختیارخ وبصادر-1800-1403/07/18</t>
  </si>
  <si>
    <t>اختیارخ وبصادر-1600-1403/09/21</t>
  </si>
  <si>
    <t>اختیارخ وبصادر-1800-1403/09/21</t>
  </si>
  <si>
    <t>اختیارخ وبصادر-1900-1403/09/21</t>
  </si>
  <si>
    <t>اختیارخ وبصادر-2000-1403/09/21</t>
  </si>
  <si>
    <t>اختیارخ فصبا-3600-14031114</t>
  </si>
  <si>
    <t>اختیارخ فصبا-3800-14031114</t>
  </si>
  <si>
    <t>اختیارخ فصبا-4100-14030320</t>
  </si>
  <si>
    <t>اختیارخ فصبا-4600-14030320</t>
  </si>
  <si>
    <t>اختیارخ فصبا-3200-14030521</t>
  </si>
  <si>
    <t>اختیارخ فصبا-3400-14030918</t>
  </si>
  <si>
    <t>اختیارخ فولاد-4500-1403/12/01</t>
  </si>
  <si>
    <t>اختیارخ فولاد-5000-1403/12/01</t>
  </si>
  <si>
    <t>اختیارخ فولاد-5500-1403/12/01</t>
  </si>
  <si>
    <t>اختیارخ فولاد-6000-1403/12/01</t>
  </si>
  <si>
    <t>اختیارخ فولاد-6500-1403/12/01</t>
  </si>
  <si>
    <t>اختیارخ فولاد-5000-1403/03/30</t>
  </si>
  <si>
    <t>اختیارخ فولاد-5500-1403/03/30</t>
  </si>
  <si>
    <t>اختیارخ فولاد-4100-1403/05/31</t>
  </si>
  <si>
    <t>اختیارخ فولاد-4600-1403/05/31</t>
  </si>
  <si>
    <t>اختیارخ فولاد-5100-1403/05/31</t>
  </si>
  <si>
    <t>اختیارخ فولاد-4600-1403/07/18</t>
  </si>
  <si>
    <t>اختیارخ فولاد-4000-1403/09/21</t>
  </si>
  <si>
    <t>اختیارخ فولاد-4500-1403/09/21</t>
  </si>
  <si>
    <t>اختیارخ فولاد-5000-1403/09/21</t>
  </si>
  <si>
    <t>اختیارخ کرمان-850-14031016</t>
  </si>
  <si>
    <t>اختیارخ کرمان-1100-14031016</t>
  </si>
  <si>
    <t>اختیارخ کرمان-1000-14030417</t>
  </si>
  <si>
    <t>اختیارخ کرمان-1200-14030417</t>
  </si>
  <si>
    <t>اختیارخ کرمان-950-14030514</t>
  </si>
  <si>
    <t>اختیارخ کرمان-1100-14030514</t>
  </si>
  <si>
    <t>اختیارخ کرمان-800-14030625</t>
  </si>
  <si>
    <t>اختیارخ کرمان-900-14030625</t>
  </si>
  <si>
    <t>اختیارخ کرمان-950-14030625</t>
  </si>
  <si>
    <t>اختیارخ کرمان-1000-14030625</t>
  </si>
  <si>
    <t>اختیارخ کرمان-900-14030715</t>
  </si>
  <si>
    <t>اختیارخ کرمان-950-14030715</t>
  </si>
  <si>
    <t>اختیارخ کرمان-800-14030820</t>
  </si>
  <si>
    <t>اختیارخ کرمان-900-14030820</t>
  </si>
  <si>
    <t>اختیارخ کرمان-1000-14030820</t>
  </si>
  <si>
    <t>اختیارخ کرمان-1100-14030820</t>
  </si>
  <si>
    <t>اختیارخ کرمان-1200-14030820</t>
  </si>
  <si>
    <t>اختیارخ کرمان-1300-14030820</t>
  </si>
  <si>
    <t>اختیارخ کرمان-1400-14030820</t>
  </si>
  <si>
    <t>اختیارخ کرمان-1500-14030820</t>
  </si>
  <si>
    <t>اختیارخ کرمان-1100-14030918</t>
  </si>
  <si>
    <t>اختیارخ کوثر-1612-14030702</t>
  </si>
  <si>
    <t>اختیارخ کوثر-1812-14030702</t>
  </si>
  <si>
    <t>اختیارخ وبملت-1800-1403/11/24</t>
  </si>
  <si>
    <t>اختیارخ وبملت-1900-1403/11/24</t>
  </si>
  <si>
    <t>اختیارخ وبملت-2000-1403/11/24</t>
  </si>
  <si>
    <t>اختیارخ وبملت-2200-1403/11/24</t>
  </si>
  <si>
    <t>اختیارخ وبملت-2400-1403/11/24</t>
  </si>
  <si>
    <t>اختیارخ وبملت-2600-1403/11/24</t>
  </si>
  <si>
    <t>اختیارخ وبملت-2800-1403/11/24</t>
  </si>
  <si>
    <t>اختیارخ وبملت-3000-1403/11/24</t>
  </si>
  <si>
    <t>اختیارخ وبملت-3250-1403/11/24</t>
  </si>
  <si>
    <t>اختیارخ وبملت-3500-1403/11/24</t>
  </si>
  <si>
    <t>اختیارخ وبملت-3750-1403/11/24</t>
  </si>
  <si>
    <t>اختیارخ وبملت-1600-1403/03/23</t>
  </si>
  <si>
    <t>اختیارخ وبملت-1700-1403/03/23</t>
  </si>
  <si>
    <t>اختیارخ وبملت-1800-1403/03/23</t>
  </si>
  <si>
    <t>اختیارخ وبملت-1900-1403/03/23</t>
  </si>
  <si>
    <t>اختیارخ وبملت-2000-1403/03/23</t>
  </si>
  <si>
    <t>اختیارخ وبملت-2200-1403/03/23</t>
  </si>
  <si>
    <t>اختیارخ وبملت-2400-1403/03/23</t>
  </si>
  <si>
    <t>اختیارخ وبملت-1818-1403/05/24</t>
  </si>
  <si>
    <t>اختیارخ وبملت-2118-1403/05/24</t>
  </si>
  <si>
    <t>اختیارخ وبملت-2318-1403/05/24</t>
  </si>
  <si>
    <t>اختیارخ وبملت-1900-1403/07/25</t>
  </si>
  <si>
    <t>اختیارخ وبملت-2000-1403/07/25</t>
  </si>
  <si>
    <t>اختیارخ وبملت-2200-1403/07/25</t>
  </si>
  <si>
    <t>اختیارخ وبملت-1500-1403/09/28</t>
  </si>
  <si>
    <t>اختیارخ وبملت-1800-1403/09/28</t>
  </si>
  <si>
    <t>اختیارخ وبملت-1900-1403/09/28</t>
  </si>
  <si>
    <t>اختیارخ وبملت-2000-1403/09/28</t>
  </si>
  <si>
    <t>اختیارخ وبملت-2200-1403/09/28</t>
  </si>
  <si>
    <t>اختیارخ وبملت-2400-1403/09/28</t>
  </si>
  <si>
    <t>اختیارخ وبملت-2600-1403/09/28</t>
  </si>
  <si>
    <t>اختیارخ وبملت-3000-1403/09/28</t>
  </si>
  <si>
    <t>اختیارخ فملی-5769-1403/03/13</t>
  </si>
  <si>
    <t>اختیارخ فملی-7692-1403/03/13</t>
  </si>
  <si>
    <t>اختیارخ فملی-4130-1403/07/04</t>
  </si>
  <si>
    <t>اختیارخ فملی-6130-1403/07/04</t>
  </si>
  <si>
    <t>اختیارخ فملی-7130-1403/07/04</t>
  </si>
  <si>
    <t>اختیارخ فملی-6500-1403/09/07</t>
  </si>
  <si>
    <t>اختیارخ های وب-800-1403/03/30</t>
  </si>
  <si>
    <t>اختیارخ های وب-850-1403/03/30</t>
  </si>
  <si>
    <t>اختیارخ های وب-950-1403/03/30</t>
  </si>
  <si>
    <t>اختیارخ های وب-1000-1403/03/30</t>
  </si>
  <si>
    <t>اختیارخ های وب-678-1403/05/28</t>
  </si>
  <si>
    <t>اختیارخ های وب-778-1403/05/28</t>
  </si>
  <si>
    <t>اختیارخ های وب-678-1403/07/18</t>
  </si>
  <si>
    <t>اختیارخ های وب-700-1403/09/14</t>
  </si>
  <si>
    <t>اختیارخ اهرم-16000-1403/06/28</t>
  </si>
  <si>
    <t>اختیارخ اهرم-18000-1403/06/28</t>
  </si>
  <si>
    <t>اختیارخ اهرم-20000-1403/07/25</t>
  </si>
  <si>
    <t>اختیارخ اهرم-20000-1403/08/30</t>
  </si>
  <si>
    <t>اختیارخ اهرم-20000-1403/09/28</t>
  </si>
  <si>
    <t>اختیارف خودرو-2800-1403/10/05</t>
  </si>
  <si>
    <t>اختیارف خودرو-2800-1403/03/09</t>
  </si>
  <si>
    <t>اختیارف خودرو-3000-1403/04/06</t>
  </si>
  <si>
    <t>اختیارف خودرو-2200-1403/09/07</t>
  </si>
  <si>
    <t>اختیارف رویین-11000-14031226</t>
  </si>
  <si>
    <t xml:space="preserve">اختیار معامله خرید شمش طلا GBAB03C470 سررسید27 آبان (قیمت 4،700،000 ریال) </t>
  </si>
  <si>
    <t>اختیارخ آساس-40000-14031226</t>
  </si>
  <si>
    <t>اختیارخ شتاب-10000-1403/04/20</t>
  </si>
  <si>
    <t>اختیارخ شتاب-9000-1403/08/23</t>
  </si>
  <si>
    <t>اختیارخ شتاب-11000-1403/04/20</t>
  </si>
  <si>
    <t>اختیارخ آساس-40000-14030618</t>
  </si>
  <si>
    <t>اختیارخ شتاب-10000-1403/06/07</t>
  </si>
  <si>
    <t>اختیارخ اهرم-18000-1403/08/30</t>
  </si>
  <si>
    <t>اختیارخ فصبا-3600-14030715</t>
  </si>
  <si>
    <t>اختیارخ شتاب-7500-1403/06/07</t>
  </si>
  <si>
    <t>اختیارخ فصبا-3400-14030715</t>
  </si>
  <si>
    <t>اختیارف خودرو-3000-1403/10/05</t>
  </si>
  <si>
    <t>اختیارخ آساس-36000-14030618</t>
  </si>
  <si>
    <t>اختیارخ آساس-38000-14030618</t>
  </si>
  <si>
    <t>اختیارخ موج-12500-14030403</t>
  </si>
  <si>
    <t>اختیارف اهرم-18000-1403/04/27</t>
  </si>
  <si>
    <t>اختیارف خودرو-2400-1403/09/07</t>
  </si>
  <si>
    <t>اختیارخ فصبا-3900-14030320</t>
  </si>
  <si>
    <t>اختیارخ اهرم-20000-1403/03/23</t>
  </si>
  <si>
    <t>اختیارف اهرم-22000-1403/04/27</t>
  </si>
  <si>
    <t>اختیارخ هم وزن-12000-14030604</t>
  </si>
  <si>
    <t>اختیارخ شتاب-6000-1403/08/23</t>
  </si>
  <si>
    <t>اختیارخ اهرم-15000-1403/06/28</t>
  </si>
  <si>
    <t>اختیارخ شتاب-9000-1403/04/20</t>
  </si>
  <si>
    <t>اختیارخ توان-18000-14030327</t>
  </si>
  <si>
    <t>اختیارف اهرم-20000-1403/04/27</t>
  </si>
  <si>
    <t>اختیارخ فصبا-3400-14030521</t>
  </si>
  <si>
    <t>اختیارخ وتجارت-1000-1403/04/13</t>
  </si>
  <si>
    <t>اختیارف خودرو-2000-1403/09/07</t>
  </si>
  <si>
    <t>اختیارخ فصبا-4000-14030521</t>
  </si>
  <si>
    <t>اختیارخ سرو-140000-1403/03/09</t>
  </si>
  <si>
    <t>اختیارف خودرو-3000-1403/03/09</t>
  </si>
  <si>
    <t>اختیارخ اهرم-22000-1403/03/23</t>
  </si>
  <si>
    <t>اختیارخ وکغدیر-16000-03/05/10</t>
  </si>
  <si>
    <t>اختیارف اهرم-22000-1403/05/31</t>
  </si>
  <si>
    <t>اختیارخ توان-22000-14030327</t>
  </si>
  <si>
    <t>اختیارخ فصبا-3800-14030521</t>
  </si>
  <si>
    <t>اختیارخ فصبا-5600-14030320</t>
  </si>
  <si>
    <t>اختیارخ فصبا-3200-14030715</t>
  </si>
  <si>
    <t>اختیارخ شتاب-7500-1403/08/23</t>
  </si>
  <si>
    <t>اختیارخ فصبا-3000-14030918</t>
  </si>
  <si>
    <t>اختیارخ برکت-6000-1403/04/20</t>
  </si>
  <si>
    <t>اختیارخ دی-650-14030507</t>
  </si>
  <si>
    <t>اختیارف خودرو-2600-1403/03/09</t>
  </si>
  <si>
    <t>اختیارخ خاور-2200-14030521</t>
  </si>
  <si>
    <t>اختیارخ وتجارت-1800-1403/10/19</t>
  </si>
  <si>
    <t>اختیارخ شپنا-4000-1403/12/08</t>
  </si>
  <si>
    <t>اختیارخ خاور-1800-14030521</t>
  </si>
  <si>
    <t>اختیارخ خاور-1700-14030521</t>
  </si>
  <si>
    <t>اختیارخ فملی-4500-1403/05/17</t>
  </si>
  <si>
    <t>اختیارخ توان-18000-14031002</t>
  </si>
  <si>
    <t>اختیارخ جهش-10000-1403/10/12</t>
  </si>
  <si>
    <t>اختیارخ کرمان-1198-14030302</t>
  </si>
  <si>
    <t>اختیارخ فرابورس-7000-14030302</t>
  </si>
  <si>
    <t>اختیارخ کرمان-1298-14030302</t>
  </si>
  <si>
    <t>اختیارخ برکت-5500-1403/04/20</t>
  </si>
  <si>
    <t>اختیارخ دی-700-14030507</t>
  </si>
  <si>
    <t>اختیارخ وتجارت-1600-1403/04/13</t>
  </si>
  <si>
    <t>اختیارخ کرمان-998-14030302</t>
  </si>
  <si>
    <t>اختیارخ ذوب-4500-1403/03/23</t>
  </si>
  <si>
    <t>اختیارخ هم وزن-13000-14030904</t>
  </si>
  <si>
    <t>اختیارخ توان-19000-14031002</t>
  </si>
  <si>
    <t>اختیارخ وتجارت-1500-1403/04/13</t>
  </si>
  <si>
    <t>اختیارخ وبصادر-1800-1403/05/17</t>
  </si>
  <si>
    <t>اختیارخ آساس-34000-14030618</t>
  </si>
  <si>
    <t>اختیارخ کرمان-1098-14030302</t>
  </si>
  <si>
    <t>اختیارخ وبملت-1700-1403/05/24</t>
  </si>
  <si>
    <t>اختیارخ شتاب-7000-1403/08/23</t>
  </si>
  <si>
    <t>اختیارخ رویین-10000-14031030</t>
  </si>
  <si>
    <t>اختیارخ فصبا-4000-14031114</t>
  </si>
  <si>
    <t>اختیارخ شستا-1000-1403/09/14</t>
  </si>
  <si>
    <t>اختیارخ شتاب-8000-1403/09/14</t>
  </si>
  <si>
    <t>اختیارخ رویین-9000-14031030</t>
  </si>
  <si>
    <t>اختیارخ فصبا-3400-14031114</t>
  </si>
  <si>
    <t>اختیارخ فصبا-3200-14030918</t>
  </si>
  <si>
    <t>اختیارخ رویین-9500-14031030</t>
  </si>
  <si>
    <t>اختیارخ وبصادر-2400-1403/11/17</t>
  </si>
  <si>
    <t>اختیارخ وبملت-2000-1403/05/24</t>
  </si>
  <si>
    <t>اختیارخ رویین-11000-14031030</t>
  </si>
  <si>
    <t>اختیارخ اهرم-18000-1403/09/28</t>
  </si>
  <si>
    <t>اختیارخ وتجارت-1500-1403/06/21</t>
  </si>
  <si>
    <t>اختیارخ شتاب-12000-1403/10/12</t>
  </si>
  <si>
    <t>اختیارخ توان-17000-14031002</t>
  </si>
  <si>
    <t>اختیارخ شستا-1200-1403/08/09</t>
  </si>
  <si>
    <t>اختیارخ آساس-45000-14031226</t>
  </si>
  <si>
    <t>اختیارخ شتاب-8000-1403/10/12</t>
  </si>
  <si>
    <t>اختیارخ شستا-1100-1403/08/09</t>
  </si>
  <si>
    <t>اختیارخ شتاب-10000-1403/10/12</t>
  </si>
  <si>
    <t>اختیارخ آساس-40000-14031030</t>
  </si>
  <si>
    <t>اختیارف اهرم-18000-1403/07/25</t>
  </si>
  <si>
    <t>اختیارخ وتجارت-1100-1403/04/13</t>
  </si>
  <si>
    <t>1-2-درآمد حاصل از سرمایه­گذاری در سهام و حق تقدم سهام</t>
  </si>
  <si>
    <t>اختیار معامله خرید شمش طلا GBAB03C470 سررسید27 آبان (قیمت 4،700،000 ریال)</t>
  </si>
  <si>
    <t>اختیارخ وبملت-2600-1404/01/27</t>
  </si>
  <si>
    <t>اختیارخ وبملت-2800-1404/01/27</t>
  </si>
  <si>
    <t>اختیارخ وبملت-3000-1404/01/27</t>
  </si>
  <si>
    <t>اختیارخ وبملت-3250-1404/01/27</t>
  </si>
  <si>
    <t>اختیارخ وبملت-3500-1404/01/27</t>
  </si>
  <si>
    <t>برای ماه منتهی به 1403/12/30</t>
  </si>
  <si>
    <t>سود (زیان) ناشی از اعمال اختیار معامله سهام</t>
  </si>
  <si>
    <t>1404/01/10</t>
  </si>
  <si>
    <t>اختیارخ خودرو-2000-1404/02/03</t>
  </si>
  <si>
    <t>اختیارخ خودرو-2200-1404/02/03</t>
  </si>
  <si>
    <t>اختیارخ خودرو-2400-1404/03/07</t>
  </si>
  <si>
    <t>اختیارخ خودرو-2800-1404/02/03</t>
  </si>
  <si>
    <t>اختیارخ خودرو-3000-1404/02/03</t>
  </si>
  <si>
    <t>اختیارخ خودرو-3250-1404/02/03</t>
  </si>
  <si>
    <t>اختیارخ خودرو-3500-1404/02/03</t>
  </si>
  <si>
    <t>اختیارخ خودرو-3750-1404/02/03</t>
  </si>
  <si>
    <t>اختیارخ خودرو-4000-1404/03/07</t>
  </si>
  <si>
    <t>اختیارخ وبملت-3000-1404/03/21</t>
  </si>
  <si>
    <t>اختیارخ وبملت-3250-1404/03/21</t>
  </si>
  <si>
    <t>اختیارخ وبملت-3500-1404/03/21</t>
  </si>
  <si>
    <t>سهام اختیارخ شتاب-14000-1404/01/20</t>
  </si>
  <si>
    <t>جزئیات قراردادهای خرید و نگهداری اوراق بهادار با درآمد ثابت</t>
  </si>
  <si>
    <t>طرف معامله</t>
  </si>
  <si>
    <t>نوع وابستگی</t>
  </si>
  <si>
    <t>نام ورقه بهادار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</si>
  <si>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</si>
  <si>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</si>
  <si>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</si>
  <si>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</si>
  <si>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تأمین سرمایه دماوند</t>
  </si>
  <si>
    <t>مدیر صندوق</t>
  </si>
  <si>
    <t>صکوک اجاره اخابر61-3ماهه23%25 (صخابر61)</t>
  </si>
  <si>
    <t>32/5</t>
  </si>
  <si>
    <t>صکوک مرابحه فولاژ612-بدون ضامن (صفولا612)</t>
  </si>
  <si>
    <t>35</t>
  </si>
  <si>
    <t>صکوک مرابحه اندیمشک07-6ماهه23%25 (صزاگرس07)</t>
  </si>
  <si>
    <t>33</t>
  </si>
  <si>
    <t>مرابحه سمگا-دماوند060907 (سمگا061)</t>
  </si>
  <si>
    <t>30</t>
  </si>
  <si>
    <t>.</t>
  </si>
  <si>
    <t>در اجرای ابلاغیه شماره 12020093 مورخ 1396/09/05 سازمان بورس و اوراق بهادار</t>
  </si>
  <si>
    <t>‫صورت وضعیت پورتفوی</t>
  </si>
  <si>
    <t>‫صندوق سهامی حفظ ارزش دماوند</t>
  </si>
  <si>
    <t>‫برای ماه منتهی به 31 فروردین ماه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</si>
</sst>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)_ ;_ * \(#,##0.00\)_ ;_ * &quot;-&quot;??_)_ ;_ @_ "/>
    <numFmt numFmtId="164" formatCode="_(* #,##0.00_);_(* \(#,##0.00\);_(* &quot;-&quot;??_);_(@_)"/>
    <numFmt numFmtId="165" formatCode="[$-3000401]#,##0"/>
    <numFmt numFmtId="166" formatCode="0_);\(0\)"/>
    <numFmt numFmtId="168" formatCode="_(* #,##0_);_(* \(#,##0\);_(* &quot;-&quot;??_);_(@_)"/>
    <numFmt numFmtId="169" formatCode="#,##0_-;\(#,##0\)"/>
  </numFmts>
  <fonts count="22">
    <font>
      <sz val="10"/>
      <color rgb="FF000000"/>
      <name val="Arial"/>
      <charset val="1"/>
    </font>
    <font>
      <sz val="11"/>
      <color theme="1"/>
      <name val="Calibri"/>
      <family val="2"/>
      <scheme val="minor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2"/>
      <name val="B Nazanin"/>
      <charset val="178"/>
    </font>
    <font>
      <b/>
      <sz val="10"/>
      <color theme="1"/>
      <name val="B Zar"/>
      <charset val="178"/>
    </font>
    <font>
      <sz val="11"/>
      <color indexed="8"/>
      <name val="B Nazanin"/>
      <charset val="178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sz val="12"/>
      <color theme="0"/>
      <name val="B Nazanin"/>
      <charset val="178"/>
    </font>
    <font>
      <sz val="12"/>
      <color indexed="8"/>
      <name val="B Nazanin"/>
      <charset val="178"/>
    </font>
    <font>
      <b/>
      <u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1" fillId="0" borderId="0"/>
    <xf numFmtId="164" fontId="1" fillId="0" borderId="0" applyFont="0" applyFill="0" applyBorder="0" applyAlignment="0" applyProtection="0"/>
    <xf numFmtId="0" fontId="17" fillId="0" borderId="0"/>
    <xf numFmtId="0" fontId="11" fillId="0" borderId="0"/>
  </cellStyleXfs>
  <cellXfs count="12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4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5" fillId="0" borderId="6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37" fontId="5" fillId="0" borderId="6" xfId="0" applyNumberFormat="1" applyFont="1" applyBorder="1" applyAlignment="1">
      <alignment horizontal="center" vertical="top"/>
    </xf>
    <xf numFmtId="37" fontId="0" fillId="0" borderId="0" xfId="0" applyNumberFormat="1" applyAlignment="1">
      <alignment horizontal="center"/>
    </xf>
    <xf numFmtId="37" fontId="5" fillId="0" borderId="5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7" fontId="5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top"/>
    </xf>
    <xf numFmtId="37" fontId="5" fillId="0" borderId="2" xfId="0" applyNumberFormat="1" applyFont="1" applyBorder="1" applyAlignment="1">
      <alignment horizontal="center" vertical="top"/>
    </xf>
    <xf numFmtId="37" fontId="5" fillId="0" borderId="4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 shrinkToFit="1" readingOrder="2"/>
    </xf>
    <xf numFmtId="165" fontId="0" fillId="0" borderId="0" xfId="0" applyNumberFormat="1" applyAlignment="1">
      <alignment horizontal="center"/>
    </xf>
    <xf numFmtId="37" fontId="4" fillId="0" borderId="3" xfId="0" applyNumberFormat="1" applyFont="1" applyBorder="1" applyAlignment="1">
      <alignment horizontal="center" vertical="center" wrapText="1"/>
    </xf>
    <xf numFmtId="37" fontId="0" fillId="0" borderId="2" xfId="0" applyNumberFormat="1" applyBorder="1" applyAlignment="1">
      <alignment horizontal="center"/>
    </xf>
    <xf numFmtId="3" fontId="5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center" readingOrder="2"/>
    </xf>
    <xf numFmtId="39" fontId="5" fillId="0" borderId="6" xfId="0" applyNumberFormat="1" applyFont="1" applyBorder="1" applyAlignment="1">
      <alignment horizontal="center" vertical="top"/>
    </xf>
    <xf numFmtId="39" fontId="5" fillId="0" borderId="5" xfId="0" applyNumberFormat="1" applyFont="1" applyBorder="1" applyAlignment="1">
      <alignment horizontal="center" vertical="top"/>
    </xf>
    <xf numFmtId="168" fontId="0" fillId="0" borderId="0" xfId="2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3" fontId="0" fillId="0" borderId="0" xfId="0" applyNumberFormat="1" applyAlignment="1">
      <alignment horizontal="left"/>
    </xf>
    <xf numFmtId="4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3"/>
    <xf numFmtId="0" fontId="11" fillId="0" borderId="0" xfId="4"/>
    <xf numFmtId="0" fontId="13" fillId="2" borderId="8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 wrapText="1"/>
    </xf>
    <xf numFmtId="0" fontId="14" fillId="0" borderId="11" xfId="4" applyFont="1" applyBorder="1" applyAlignment="1">
      <alignment horizontal="center" vertical="center" wrapText="1"/>
    </xf>
    <xf numFmtId="37" fontId="14" fillId="0" borderId="11" xfId="4" applyNumberFormat="1" applyFont="1" applyBorder="1" applyAlignment="1">
      <alignment horizontal="center" vertical="center" wrapText="1"/>
    </xf>
    <xf numFmtId="49" fontId="14" fillId="0" borderId="11" xfId="4" applyNumberFormat="1" applyFont="1" applyBorder="1" applyAlignment="1">
      <alignment horizontal="center" vertical="center" wrapText="1"/>
    </xf>
    <xf numFmtId="168" fontId="1" fillId="0" borderId="0" xfId="3" applyNumberFormat="1"/>
    <xf numFmtId="37" fontId="14" fillId="0" borderId="14" xfId="4" applyNumberFormat="1" applyFont="1" applyBorder="1" applyAlignment="1">
      <alignment horizontal="center" vertical="center" wrapText="1"/>
    </xf>
    <xf numFmtId="37" fontId="15" fillId="0" borderId="7" xfId="5" applyNumberFormat="1" applyFont="1" applyFill="1" applyBorder="1" applyAlignment="1">
      <alignment horizontal="center" vertical="center" shrinkToFit="1"/>
    </xf>
    <xf numFmtId="37" fontId="15" fillId="0" borderId="15" xfId="5" applyNumberFormat="1" applyFont="1" applyFill="1" applyBorder="1" applyAlignment="1">
      <alignment horizontal="center" vertical="center" shrinkToFit="1"/>
    </xf>
    <xf numFmtId="37" fontId="14" fillId="0" borderId="0" xfId="4" applyNumberFormat="1" applyFont="1" applyAlignment="1">
      <alignment horizontal="center" vertical="center" wrapText="1"/>
    </xf>
    <xf numFmtId="37" fontId="16" fillId="0" borderId="0" xfId="5" applyNumberFormat="1" applyFont="1" applyFill="1" applyBorder="1" applyAlignment="1">
      <alignment horizontal="center" vertical="center" shrinkToFit="1"/>
    </xf>
    <xf numFmtId="0" fontId="1" fillId="0" borderId="0" xfId="3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/>
    </xf>
    <xf numFmtId="169" fontId="12" fillId="0" borderId="0" xfId="4" applyNumberFormat="1" applyFont="1" applyAlignment="1">
      <alignment horizontal="right" vertical="center"/>
    </xf>
    <xf numFmtId="169" fontId="11" fillId="0" borderId="0" xfId="4" applyNumberFormat="1"/>
    <xf numFmtId="0" fontId="9" fillId="0" borderId="10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18" fillId="0" borderId="0" xfId="6" applyFont="1"/>
    <xf numFmtId="0" fontId="19" fillId="0" borderId="0" xfId="6" applyFont="1"/>
    <xf numFmtId="0" fontId="20" fillId="0" borderId="0" xfId="7" applyFont="1"/>
    <xf numFmtId="37" fontId="21" fillId="0" borderId="0" xfId="7" applyNumberFormat="1" applyFont="1" applyAlignment="1">
      <alignment horizontal="center" vertical="center"/>
    </xf>
    <xf numFmtId="37" fontId="21" fillId="0" borderId="0" xfId="7" applyNumberFormat="1" applyFont="1" applyAlignment="1">
      <alignment horizontal="center" vertical="center" wrapText="1"/>
    </xf>
    <xf numFmtId="168" fontId="5" fillId="0" borderId="2" xfId="2" applyNumberFormat="1" applyFont="1" applyBorder="1" applyAlignment="1">
      <alignment horizontal="center" vertical="center"/>
    </xf>
    <xf numFmtId="168" fontId="0" fillId="0" borderId="0" xfId="2" applyNumberFormat="1" applyFont="1" applyAlignment="1">
      <alignment horizontal="center" vertical="center"/>
    </xf>
    <xf numFmtId="168" fontId="5" fillId="0" borderId="0" xfId="2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8" fontId="5" fillId="0" borderId="5" xfId="2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0" fontId="5" fillId="0" borderId="0" xfId="2" applyNumberFormat="1" applyFont="1" applyAlignment="1">
      <alignment horizontal="center" vertical="center"/>
    </xf>
    <xf numFmtId="10" fontId="5" fillId="0" borderId="5" xfId="2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</cellXfs>
  <cellStyles count="8">
    <cellStyle name="Comma" xfId="2" builtinId="3"/>
    <cellStyle name="Comma 2" xfId="1" xr:uid="{BF73ACD0-EB06-443A-9BA5-7F0D884B8D29}"/>
    <cellStyle name="Comma 2 2" xfId="5" xr:uid="{5FEE5DF0-0C76-4347-AC97-D07C16DA87DC}"/>
    <cellStyle name="Normal" xfId="0" builtinId="0"/>
    <cellStyle name="Normal 2" xfId="3" xr:uid="{5C520B9A-C00E-4CEA-A491-3586F11E3031}"/>
    <cellStyle name="Normal 2 2" xfId="4" xr:uid="{ABF08C51-68AD-403F-B567-82EE2080C018}"/>
    <cellStyle name="Normal 2 3" xfId="6" xr:uid="{C7A63BC8-E037-4753-87EE-103D7ECDBE59}"/>
    <cellStyle name="Normal 4" xfId="7" xr:uid="{BD27AE70-F1E3-4004-8BB8-4816AADB84F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586809</xdr:colOff>
      <xdr:row>1</xdr:row>
      <xdr:rowOff>51027</xdr:rowOff>
    </xdr:from>
    <xdr:ext cx="2869405" cy="2449286"/>
    <xdr:pic>
      <xdr:nvPicPr>
        <xdr:cNvPr id="2" name="Picture 1">
          <a:extLst>
            <a:ext uri="{FF2B5EF4-FFF2-40B4-BE49-F238E27FC236}">
              <a16:creationId xmlns:a16="http://schemas.microsoft.com/office/drawing/2014/main" id="{4E8E5CC5-0873-4D2D-86FA-A8F4F8C29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3620586" y="241527"/>
          <a:ext cx="2869405" cy="244928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nikomaram\Downloads\&#1578;&#1585;&#1575;&#1586;%20&#1570;&#1586;&#1605;&#1575;&#1740;&#1588;&#1740;%20&#1705;&#1604;%20(6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"/>
    </sheetNames>
    <sheetDataSet>
      <sheetData sheetId="0"/>
      <sheetData sheetId="1"/>
      <sheetData sheetId="2"/>
      <sheetData sheetId="3">
        <row r="2">
          <cell r="A2" t="str">
            <v>اختیارخ خساپا-3000-1404/01/27</v>
          </cell>
          <cell r="B2">
            <v>2242500</v>
          </cell>
        </row>
        <row r="3">
          <cell r="A3" t="str">
            <v>اختیارخ خگستر-5500-1404/04/04</v>
          </cell>
          <cell r="B3">
            <v>2976981</v>
          </cell>
        </row>
        <row r="4">
          <cell r="A4" t="str">
            <v>اختیارخ خودرو-2000-1404/01/06</v>
          </cell>
          <cell r="B4">
            <v>306000</v>
          </cell>
        </row>
        <row r="5">
          <cell r="A5" t="str">
            <v>اختیارخ خودرو-2600-1404/01/06</v>
          </cell>
          <cell r="B5">
            <v>3939000</v>
          </cell>
        </row>
        <row r="6">
          <cell r="A6" t="str">
            <v>اختیارخ خودرو-2800-1404/01/06</v>
          </cell>
          <cell r="B6">
            <v>159600</v>
          </cell>
        </row>
        <row r="7">
          <cell r="A7" t="str">
            <v>اختیارخ خودرو-3000-1404/01/06</v>
          </cell>
          <cell r="B7">
            <v>3564000</v>
          </cell>
        </row>
        <row r="8">
          <cell r="A8" t="str">
            <v>اختیارخ خودرو-3250-1404/01/06</v>
          </cell>
          <cell r="B8">
            <v>9158500</v>
          </cell>
        </row>
        <row r="9">
          <cell r="A9" t="str">
            <v>اختیارخ خودرو-3500-1404/01/06</v>
          </cell>
          <cell r="B9">
            <v>53634000</v>
          </cell>
        </row>
        <row r="10">
          <cell r="A10" t="str">
            <v>اختیارخ خودرو-3750-1404/01/06</v>
          </cell>
          <cell r="B10">
            <v>9883125</v>
          </cell>
        </row>
        <row r="11">
          <cell r="A11" t="str">
            <v>اختیارخ ذوب-300-1404/02/24</v>
          </cell>
          <cell r="B11">
            <v>499017</v>
          </cell>
        </row>
        <row r="12">
          <cell r="A12" t="str">
            <v>اختیارخ ذوب-300-1404/03/21</v>
          </cell>
          <cell r="B12">
            <v>14600</v>
          </cell>
        </row>
        <row r="13">
          <cell r="A13" t="str">
            <v>اختیارخ ذوب-400-1404/01/20</v>
          </cell>
          <cell r="B13">
            <v>428400</v>
          </cell>
        </row>
        <row r="14">
          <cell r="A14" t="str">
            <v>اختیارخ ذوب-400-1404/02/24</v>
          </cell>
          <cell r="B14">
            <v>5577447</v>
          </cell>
        </row>
        <row r="15">
          <cell r="A15" t="str">
            <v xml:space="preserve">اختیارخ ذوب-400-1404/03/21 </v>
          </cell>
          <cell r="B15">
            <v>3748066</v>
          </cell>
        </row>
        <row r="16">
          <cell r="A16" t="str">
            <v>اختیارخ ذوب-400-1404/04/25</v>
          </cell>
          <cell r="B16">
            <v>1425678</v>
          </cell>
        </row>
        <row r="17">
          <cell r="A17" t="str">
            <v>اختیارخ ذوب-500-1404/02/24</v>
          </cell>
          <cell r="B17">
            <v>4006002</v>
          </cell>
        </row>
        <row r="18">
          <cell r="A18" t="str">
            <v xml:space="preserve">اختیارخ ذوب-500-1404/03/21 </v>
          </cell>
          <cell r="B18">
            <v>2063311</v>
          </cell>
        </row>
        <row r="19">
          <cell r="A19" t="str">
            <v>اختیارخ ذوب-500-1404/04/25</v>
          </cell>
          <cell r="B19">
            <v>194419</v>
          </cell>
        </row>
        <row r="20">
          <cell r="A20" t="str">
            <v>اختیارخ ذوب-600-1404/02/24</v>
          </cell>
          <cell r="B20">
            <v>696208</v>
          </cell>
        </row>
        <row r="21">
          <cell r="A21" t="str">
            <v xml:space="preserve">اختیارخ ذوب-600-1404/03/21 </v>
          </cell>
          <cell r="B21">
            <v>144026</v>
          </cell>
        </row>
        <row r="22">
          <cell r="A22" t="str">
            <v>اختیارخ ذوب-600-1404/04/25</v>
          </cell>
          <cell r="B22">
            <v>267544</v>
          </cell>
        </row>
        <row r="23">
          <cell r="A23" t="str">
            <v>اختیارخ ذوب-700-1404/03/21</v>
          </cell>
          <cell r="B23">
            <v>5590</v>
          </cell>
        </row>
        <row r="24">
          <cell r="A24" t="str">
            <v>اختیارخ شستا-1100-1404/01/20</v>
          </cell>
          <cell r="B24">
            <v>1672000</v>
          </cell>
        </row>
        <row r="25">
          <cell r="A25" t="str">
            <v>اختیارخ شستا-1200-1404/01/20</v>
          </cell>
          <cell r="B25">
            <v>25743600</v>
          </cell>
        </row>
        <row r="26">
          <cell r="A26" t="str">
            <v>اختیارخ شستا-1300-1404/01/20</v>
          </cell>
          <cell r="B26">
            <v>36808850</v>
          </cell>
        </row>
        <row r="27">
          <cell r="A27" t="str">
            <v>اختیارخ شستا-1300-1404/02/10</v>
          </cell>
          <cell r="B27">
            <v>397806</v>
          </cell>
        </row>
        <row r="28">
          <cell r="A28" t="str">
            <v>اختیارخ شستا-1400-1404/02/10</v>
          </cell>
          <cell r="B28">
            <v>76195</v>
          </cell>
        </row>
        <row r="29">
          <cell r="A29" t="str">
            <v>اختیارخ شستا-600-1404/01/20</v>
          </cell>
          <cell r="B29">
            <v>2100</v>
          </cell>
        </row>
        <row r="30">
          <cell r="A30" t="str">
            <v>اختیارخ شستا-900-1404/01/20</v>
          </cell>
          <cell r="B30">
            <v>89100</v>
          </cell>
        </row>
        <row r="31">
          <cell r="A31" t="str">
            <v>اختیارخ وبصادر-500-1404/03/21</v>
          </cell>
          <cell r="B31">
            <v>4207317</v>
          </cell>
        </row>
        <row r="32">
          <cell r="A32" t="str">
            <v>اختیارخ وبصادر-500-1404/05/22</v>
          </cell>
          <cell r="B32">
            <v>1960842</v>
          </cell>
        </row>
        <row r="33">
          <cell r="A33" t="str">
            <v>اختیارخ وبصادر-600-1404/03/21</v>
          </cell>
          <cell r="B33">
            <v>1843413</v>
          </cell>
        </row>
        <row r="34">
          <cell r="A34" t="str">
            <v>اختیارخ وبصادر-600-1404/05/22</v>
          </cell>
          <cell r="B34">
            <v>1672986</v>
          </cell>
        </row>
        <row r="35">
          <cell r="A35" t="str">
            <v xml:space="preserve">اختیارخ وبصادر-700-1404/05/22 </v>
          </cell>
          <cell r="B35">
            <v>16351</v>
          </cell>
        </row>
        <row r="36">
          <cell r="A36" t="str">
            <v>اختیارخ وبملت-1526-1404/01/27</v>
          </cell>
          <cell r="B36">
            <v>10558534</v>
          </cell>
        </row>
        <row r="37">
          <cell r="A37" t="str">
            <v>اختیارخ وبملت-1643-1404/01/27</v>
          </cell>
          <cell r="B37">
            <v>22237795</v>
          </cell>
        </row>
        <row r="38">
          <cell r="A38" t="str">
            <v>اختیارخ وبملت-1760-1404/01/27</v>
          </cell>
          <cell r="B38">
            <v>46549599</v>
          </cell>
        </row>
        <row r="39">
          <cell r="A39" t="str">
            <v>اختیارخ وبملت-2054-1404/01/27</v>
          </cell>
          <cell r="B39">
            <v>13394561</v>
          </cell>
        </row>
        <row r="40">
          <cell r="A40" t="str">
            <v>اختیارخ وبملت-2640-1404/03/21</v>
          </cell>
          <cell r="B40">
            <v>2871805</v>
          </cell>
        </row>
        <row r="41">
          <cell r="A41" t="str">
            <v xml:space="preserve">اختیارخ وبملت-2934-1404/03/21 </v>
          </cell>
          <cell r="B41">
            <v>748919</v>
          </cell>
        </row>
        <row r="42">
          <cell r="A42" t="str">
            <v>اختیارخ وتجارت-2000-1404/02/17</v>
          </cell>
          <cell r="B42">
            <v>911315</v>
          </cell>
        </row>
        <row r="43">
          <cell r="A43" t="str">
            <v>اختیارخ وتجارت-2200-1404/02/17</v>
          </cell>
          <cell r="B43">
            <v>2658295</v>
          </cell>
        </row>
        <row r="44">
          <cell r="A44" t="str">
            <v>اختیارخ وتجارت-2400-1404/02/17</v>
          </cell>
          <cell r="B44">
            <v>5184341</v>
          </cell>
        </row>
        <row r="45">
          <cell r="A45" t="str">
            <v>اختیارخ وتجارت-2600-1404/02/17</v>
          </cell>
          <cell r="B45">
            <v>618353</v>
          </cell>
        </row>
        <row r="46">
          <cell r="A46" t="str">
            <v>اختیارخ وتجارت-700-1404/04/18</v>
          </cell>
          <cell r="B46">
            <v>703634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3087-3BC6-4F81-9862-A3FD97A58E05}">
  <dimension ref="A15:I27"/>
  <sheetViews>
    <sheetView rightToLeft="1" view="pageBreakPreview" topLeftCell="A13" zoomScaleNormal="100" zoomScaleSheetLayoutView="100" workbookViewId="0">
      <selection activeCell="A19" sqref="A19"/>
    </sheetView>
  </sheetViews>
  <sheetFormatPr defaultRowHeight="18.75"/>
  <cols>
    <col min="1" max="16384" width="9.140625" style="110"/>
  </cols>
  <sheetData>
    <row r="15" spans="1:9" ht="33.75" customHeight="1">
      <c r="A15" s="113" t="s">
        <v>845</v>
      </c>
      <c r="B15" s="113"/>
      <c r="C15" s="113"/>
      <c r="D15" s="113"/>
      <c r="E15" s="113"/>
      <c r="F15" s="113"/>
      <c r="G15" s="113"/>
      <c r="H15" s="113"/>
      <c r="I15" s="113"/>
    </row>
    <row r="16" spans="1:9" ht="33.75" customHeight="1">
      <c r="A16" s="113" t="s">
        <v>844</v>
      </c>
      <c r="B16" s="113"/>
      <c r="C16" s="113"/>
      <c r="D16" s="113"/>
      <c r="E16" s="113"/>
      <c r="F16" s="113"/>
      <c r="G16" s="113"/>
      <c r="H16" s="113"/>
      <c r="I16" s="113"/>
    </row>
    <row r="17" spans="1:9" ht="33.75" customHeight="1">
      <c r="A17" s="114" t="s">
        <v>843</v>
      </c>
      <c r="B17" s="114"/>
      <c r="C17" s="114"/>
      <c r="D17" s="114"/>
      <c r="E17" s="114"/>
      <c r="F17" s="114"/>
      <c r="G17" s="114"/>
      <c r="H17" s="114"/>
      <c r="I17" s="114"/>
    </row>
    <row r="18" spans="1:9" ht="33.75" customHeight="1">
      <c r="A18" s="113" t="s">
        <v>846</v>
      </c>
      <c r="B18" s="113"/>
      <c r="C18" s="113"/>
      <c r="D18" s="113"/>
      <c r="E18" s="113"/>
      <c r="F18" s="113"/>
      <c r="G18" s="113"/>
      <c r="H18" s="113"/>
      <c r="I18" s="113"/>
    </row>
    <row r="19" spans="1:9">
      <c r="A19" s="112"/>
      <c r="B19" s="112"/>
      <c r="C19" s="112"/>
      <c r="D19" s="112"/>
      <c r="E19" s="112"/>
      <c r="F19" s="112"/>
      <c r="G19" s="112"/>
      <c r="H19" s="112"/>
      <c r="I19" s="112"/>
    </row>
    <row r="20" spans="1:9">
      <c r="A20" s="112"/>
      <c r="B20" s="112"/>
      <c r="C20" s="112"/>
      <c r="D20" s="112"/>
      <c r="E20" s="112"/>
      <c r="F20" s="112"/>
      <c r="G20" s="112"/>
      <c r="H20" s="112"/>
      <c r="I20" s="112"/>
    </row>
    <row r="21" spans="1:9">
      <c r="A21" s="112"/>
      <c r="B21" s="112"/>
      <c r="C21" s="112"/>
      <c r="D21" s="112"/>
      <c r="E21" s="112"/>
      <c r="F21" s="112"/>
      <c r="G21" s="112"/>
      <c r="H21" s="112"/>
      <c r="I21" s="112"/>
    </row>
    <row r="22" spans="1:9">
      <c r="A22" s="112"/>
      <c r="B22" s="112"/>
      <c r="C22" s="112"/>
      <c r="D22" s="112"/>
      <c r="E22" s="112"/>
      <c r="F22" s="112"/>
      <c r="G22" s="112"/>
      <c r="H22" s="112"/>
      <c r="I22" s="112"/>
    </row>
    <row r="23" spans="1:9">
      <c r="A23" s="112"/>
      <c r="B23" s="112"/>
      <c r="C23" s="112"/>
      <c r="D23" s="112"/>
      <c r="E23" s="112"/>
      <c r="F23" s="112"/>
      <c r="G23" s="112"/>
      <c r="H23" s="112"/>
      <c r="I23" s="112"/>
    </row>
    <row r="24" spans="1:9" ht="34.5" customHeight="1">
      <c r="A24" s="112"/>
      <c r="B24" s="112"/>
      <c r="C24" s="112"/>
      <c r="D24" s="112"/>
      <c r="E24" s="112"/>
      <c r="F24" s="112"/>
      <c r="G24" s="112"/>
      <c r="H24" s="112"/>
      <c r="I24" s="112"/>
    </row>
    <row r="27" spans="1:9">
      <c r="C27" s="111" t="s">
        <v>842</v>
      </c>
    </row>
  </sheetData>
  <mergeCells count="4">
    <mergeCell ref="A15:I15"/>
    <mergeCell ref="A16:I16"/>
    <mergeCell ref="A17:I17"/>
    <mergeCell ref="A18:I18"/>
  </mergeCells>
  <printOptions horizontalCentered="1"/>
  <pageMargins left="0.2" right="0.2" top="0" bottom="0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7"/>
  <sheetViews>
    <sheetView rightToLeft="1" view="pageBreakPreview" topLeftCell="A4" zoomScale="124" zoomScaleNormal="100" zoomScaleSheetLayoutView="124" workbookViewId="0">
      <selection activeCell="G24" sqref="G24"/>
    </sheetView>
  </sheetViews>
  <sheetFormatPr defaultRowHeight="12.75"/>
  <cols>
    <col min="1" max="1" width="6.7109375" style="6" bestFit="1" customWidth="1"/>
    <col min="2" max="2" width="25.140625" style="6" customWidth="1"/>
    <col min="3" max="3" width="1.28515625" style="6" customWidth="1"/>
    <col min="4" max="4" width="14.85546875" style="6" bestFit="1" customWidth="1"/>
    <col min="5" max="5" width="1.28515625" style="6" customWidth="1"/>
    <col min="6" max="6" width="15.7109375" style="6" bestFit="1" customWidth="1"/>
    <col min="7" max="7" width="1.28515625" style="6" customWidth="1"/>
    <col min="8" max="8" width="11.28515625" style="6" bestFit="1" customWidth="1"/>
    <col min="9" max="9" width="1.28515625" style="6" customWidth="1"/>
    <col min="10" max="10" width="15.7109375" style="6" bestFit="1" customWidth="1"/>
    <col min="11" max="11" width="1.28515625" style="6" customWidth="1"/>
    <col min="12" max="12" width="16.7109375" style="6" bestFit="1" customWidth="1"/>
    <col min="13" max="13" width="1.28515625" style="6" customWidth="1"/>
    <col min="14" max="14" width="15.5703125" style="6" bestFit="1" customWidth="1"/>
    <col min="15" max="15" width="1.28515625" style="6" customWidth="1"/>
    <col min="16" max="16" width="16" style="6" bestFit="1" customWidth="1"/>
    <col min="17" max="17" width="1.28515625" style="6" customWidth="1"/>
    <col min="18" max="18" width="16.85546875" style="6" bestFit="1" customWidth="1"/>
    <col min="19" max="19" width="0.28515625" style="6" customWidth="1"/>
    <col min="20" max="16384" width="9.140625" style="6"/>
  </cols>
  <sheetData>
    <row r="1" spans="1:18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18" ht="21.75" customHeight="1">
      <c r="A2" s="82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8" ht="14.45" customHeight="1"/>
    <row r="5" spans="1:18" ht="14.45" customHeight="1">
      <c r="A5" s="7" t="s">
        <v>263</v>
      </c>
      <c r="B5" s="91" t="s">
        <v>264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18" ht="14.45" customHeight="1">
      <c r="D6" s="87" t="s">
        <v>215</v>
      </c>
      <c r="E6" s="87"/>
      <c r="F6" s="87"/>
      <c r="G6" s="87"/>
      <c r="H6" s="87"/>
      <c r="I6" s="87"/>
      <c r="J6" s="87"/>
      <c r="L6" s="87" t="s">
        <v>216</v>
      </c>
      <c r="M6" s="87"/>
      <c r="N6" s="87"/>
      <c r="O6" s="87"/>
      <c r="P6" s="87"/>
      <c r="Q6" s="87"/>
      <c r="R6" s="87"/>
    </row>
    <row r="7" spans="1:18" ht="14.45" customHeight="1">
      <c r="D7" s="8"/>
      <c r="E7" s="8"/>
      <c r="F7" s="8"/>
      <c r="G7" s="8"/>
      <c r="H7" s="8"/>
      <c r="I7" s="8"/>
      <c r="J7" s="8"/>
      <c r="L7" s="8"/>
      <c r="M7" s="8"/>
      <c r="N7" s="8"/>
      <c r="O7" s="8"/>
      <c r="P7" s="8"/>
      <c r="Q7" s="8"/>
      <c r="R7" s="8"/>
    </row>
    <row r="8" spans="1:18" ht="14.45" customHeight="1">
      <c r="A8" s="87" t="s">
        <v>265</v>
      </c>
      <c r="B8" s="87"/>
      <c r="D8" s="87" t="s">
        <v>266</v>
      </c>
      <c r="E8" s="87"/>
      <c r="F8" s="2" t="s">
        <v>219</v>
      </c>
      <c r="H8" s="2" t="s">
        <v>220</v>
      </c>
      <c r="J8" s="2" t="s">
        <v>52</v>
      </c>
      <c r="L8" s="2" t="s">
        <v>266</v>
      </c>
      <c r="N8" s="2" t="s">
        <v>219</v>
      </c>
      <c r="P8" s="2" t="s">
        <v>220</v>
      </c>
      <c r="R8" s="2" t="s">
        <v>52</v>
      </c>
    </row>
    <row r="9" spans="1:18" ht="21.75" customHeight="1">
      <c r="A9" s="88" t="s">
        <v>169</v>
      </c>
      <c r="B9" s="88"/>
      <c r="D9" s="44">
        <f>VLOOKUP(A9,'سود اوراق بهادار'!A:R,8,0)</f>
        <v>263055464</v>
      </c>
      <c r="E9" s="41"/>
      <c r="F9" s="47">
        <v>0</v>
      </c>
      <c r="G9" s="41"/>
      <c r="H9" s="47">
        <v>0</v>
      </c>
      <c r="I9" s="41"/>
      <c r="J9" s="44">
        <f>D9+F9+H9</f>
        <v>263055464</v>
      </c>
      <c r="K9" s="41"/>
      <c r="L9" s="47">
        <v>135420686245</v>
      </c>
      <c r="M9" s="41"/>
      <c r="N9" s="47">
        <v>-3522959</v>
      </c>
      <c r="O9" s="41"/>
      <c r="P9" s="44">
        <f>VLOOKUP(A9,'درآمد ناشی از فروش'!A:Q,17,0)</f>
        <v>1388630914</v>
      </c>
      <c r="Q9" s="41"/>
      <c r="R9" s="44">
        <f>L9+N9+P9</f>
        <v>136805794200</v>
      </c>
    </row>
    <row r="10" spans="1:18" ht="21.75" customHeight="1">
      <c r="A10" s="83" t="s">
        <v>165</v>
      </c>
      <c r="B10" s="83"/>
      <c r="D10" s="44">
        <f>VLOOKUP(A10,'سود اوراق بهادار'!A:R,8,0)</f>
        <v>527353626</v>
      </c>
      <c r="E10" s="41"/>
      <c r="F10" s="44">
        <v>0</v>
      </c>
      <c r="G10" s="41"/>
      <c r="H10" s="44">
        <v>0</v>
      </c>
      <c r="I10" s="41"/>
      <c r="J10" s="44">
        <f t="shared" ref="J10:J16" si="0">D10+F10+H10</f>
        <v>527353626</v>
      </c>
      <c r="K10" s="41"/>
      <c r="L10" s="44">
        <v>5507670594</v>
      </c>
      <c r="M10" s="41"/>
      <c r="N10" s="44">
        <v>-7106729</v>
      </c>
      <c r="O10" s="41"/>
      <c r="P10" s="44">
        <f>VLOOKUP(A10,'درآمد ناشی از فروش'!A:Q,17,0)</f>
        <v>-103318271</v>
      </c>
      <c r="Q10" s="41"/>
      <c r="R10" s="44">
        <f t="shared" ref="R10:R16" si="1">L10+N10+P10</f>
        <v>5397245594</v>
      </c>
    </row>
    <row r="11" spans="1:18" ht="21.75" customHeight="1">
      <c r="A11" s="83" t="s">
        <v>175</v>
      </c>
      <c r="B11" s="83"/>
      <c r="D11" s="44">
        <f>VLOOKUP(A11,'سود اوراق بهادار'!A:R,8,0)</f>
        <v>3742443504</v>
      </c>
      <c r="E11" s="41"/>
      <c r="F11" s="44">
        <v>-67500000</v>
      </c>
      <c r="G11" s="41"/>
      <c r="H11" s="44">
        <v>0</v>
      </c>
      <c r="I11" s="41"/>
      <c r="J11" s="44">
        <f t="shared" si="0"/>
        <v>3674943504</v>
      </c>
      <c r="K11" s="41"/>
      <c r="L11" s="44">
        <v>61878546227</v>
      </c>
      <c r="M11" s="41"/>
      <c r="N11" s="44">
        <v>-67500000</v>
      </c>
      <c r="O11" s="41"/>
      <c r="P11" s="44">
        <f>VLOOKUP(A11,'درآمد ناشی از فروش'!A:Q,17,0)</f>
        <v>18047050000</v>
      </c>
      <c r="Q11" s="41"/>
      <c r="R11" s="44">
        <f t="shared" si="1"/>
        <v>79858096227</v>
      </c>
    </row>
    <row r="12" spans="1:18" ht="21.75" customHeight="1">
      <c r="A12" s="83" t="s">
        <v>267</v>
      </c>
      <c r="B12" s="83"/>
      <c r="D12" s="44">
        <f>VLOOKUP(A12,'سود اوراق بهادار'!A:R,8,0)</f>
        <v>0</v>
      </c>
      <c r="E12" s="41"/>
      <c r="F12" s="44">
        <v>0</v>
      </c>
      <c r="G12" s="41"/>
      <c r="H12" s="44">
        <v>0</v>
      </c>
      <c r="I12" s="41"/>
      <c r="J12" s="44">
        <f t="shared" si="0"/>
        <v>0</v>
      </c>
      <c r="K12" s="41"/>
      <c r="L12" s="44">
        <v>3250244428</v>
      </c>
      <c r="M12" s="41"/>
      <c r="N12" s="44">
        <v>0</v>
      </c>
      <c r="O12" s="41"/>
      <c r="P12" s="44">
        <f>VLOOKUP(A12,'درآمد ناشی از فروش'!A:Q,17,0)</f>
        <v>72500000</v>
      </c>
      <c r="Q12" s="41"/>
      <c r="R12" s="44">
        <f t="shared" si="1"/>
        <v>3322744428</v>
      </c>
    </row>
    <row r="13" spans="1:18" ht="21.75" customHeight="1">
      <c r="A13" s="83" t="s">
        <v>268</v>
      </c>
      <c r="B13" s="83"/>
      <c r="D13" s="44">
        <f>VLOOKUP(A13,'سود اوراق بهادار'!A:R,8,0)</f>
        <v>0</v>
      </c>
      <c r="E13" s="41"/>
      <c r="F13" s="44">
        <v>0</v>
      </c>
      <c r="G13" s="41"/>
      <c r="H13" s="44">
        <v>0</v>
      </c>
      <c r="I13" s="41"/>
      <c r="J13" s="44">
        <f t="shared" si="0"/>
        <v>0</v>
      </c>
      <c r="K13" s="41"/>
      <c r="L13" s="44">
        <v>37439638666</v>
      </c>
      <c r="M13" s="41"/>
      <c r="N13" s="44">
        <v>0</v>
      </c>
      <c r="O13" s="41"/>
      <c r="P13" s="44">
        <f>VLOOKUP(A13,'درآمد ناشی از فروش'!A:Q,17,0)</f>
        <v>7133377967</v>
      </c>
      <c r="Q13" s="41"/>
      <c r="R13" s="44">
        <f t="shared" si="1"/>
        <v>44573016633</v>
      </c>
    </row>
    <row r="14" spans="1:18" ht="21.75" customHeight="1">
      <c r="A14" s="83" t="s">
        <v>178</v>
      </c>
      <c r="B14" s="83"/>
      <c r="D14" s="44">
        <f>VLOOKUP(A14,'سود اوراق بهادار'!A:R,8,0)</f>
        <v>7840968</v>
      </c>
      <c r="E14" s="41"/>
      <c r="F14" s="44">
        <v>-16256930</v>
      </c>
      <c r="G14" s="41"/>
      <c r="H14" s="44">
        <v>0</v>
      </c>
      <c r="I14" s="41"/>
      <c r="J14" s="44">
        <f t="shared" si="0"/>
        <v>-8415962</v>
      </c>
      <c r="K14" s="41"/>
      <c r="L14" s="44">
        <v>7840968</v>
      </c>
      <c r="M14" s="41"/>
      <c r="N14" s="44">
        <v>-16256930</v>
      </c>
      <c r="O14" s="41"/>
      <c r="P14" s="44">
        <v>0</v>
      </c>
      <c r="Q14" s="41"/>
      <c r="R14" s="44">
        <f t="shared" si="1"/>
        <v>-8415962</v>
      </c>
    </row>
    <row r="15" spans="1:18" ht="21.75" customHeight="1">
      <c r="A15" s="83" t="s">
        <v>269</v>
      </c>
      <c r="B15" s="83"/>
      <c r="D15" s="44">
        <f>VLOOKUP(A15,'سود اوراق بهادار'!A:R,8,0)</f>
        <v>0</v>
      </c>
      <c r="E15" s="41"/>
      <c r="F15" s="44">
        <v>0</v>
      </c>
      <c r="G15" s="41"/>
      <c r="H15" s="44">
        <v>0</v>
      </c>
      <c r="I15" s="41"/>
      <c r="J15" s="44">
        <f t="shared" si="0"/>
        <v>0</v>
      </c>
      <c r="K15" s="41"/>
      <c r="L15" s="44">
        <v>588113533</v>
      </c>
      <c r="M15" s="41"/>
      <c r="N15" s="44">
        <v>0</v>
      </c>
      <c r="O15" s="41"/>
      <c r="P15" s="44">
        <v>0</v>
      </c>
      <c r="Q15" s="41"/>
      <c r="R15" s="44">
        <f t="shared" si="1"/>
        <v>588113533</v>
      </c>
    </row>
    <row r="16" spans="1:18" ht="21.75" customHeight="1">
      <c r="A16" s="83" t="s">
        <v>172</v>
      </c>
      <c r="B16" s="83"/>
      <c r="D16" s="44">
        <f>VLOOKUP(A16,'سود اوراق بهادار'!A:R,8,0)</f>
        <v>6057396184</v>
      </c>
      <c r="E16" s="41"/>
      <c r="F16" s="48">
        <v>24995468750</v>
      </c>
      <c r="G16" s="41"/>
      <c r="H16" s="48">
        <v>0</v>
      </c>
      <c r="I16" s="41"/>
      <c r="J16" s="44">
        <f t="shared" si="0"/>
        <v>31052864934</v>
      </c>
      <c r="K16" s="41"/>
      <c r="L16" s="48">
        <v>7620940639</v>
      </c>
      <c r="M16" s="41"/>
      <c r="N16" s="48">
        <v>-64375000</v>
      </c>
      <c r="O16" s="41"/>
      <c r="P16" s="48">
        <v>0</v>
      </c>
      <c r="Q16" s="41"/>
      <c r="R16" s="44">
        <f t="shared" si="1"/>
        <v>7556565639</v>
      </c>
    </row>
    <row r="17" spans="1:18" ht="21.75" customHeight="1" thickBot="1">
      <c r="A17" s="86"/>
      <c r="B17" s="86"/>
      <c r="D17" s="102">
        <f>SUM(D9:D16)</f>
        <v>10598089746</v>
      </c>
      <c r="E17" s="102"/>
      <c r="F17" s="42">
        <f>SUM(F9:F16)</f>
        <v>24911711820</v>
      </c>
      <c r="G17" s="41"/>
      <c r="H17" s="42">
        <v>0</v>
      </c>
      <c r="I17" s="41"/>
      <c r="J17" s="42">
        <f>SUM(J9:J16)</f>
        <v>35509801566</v>
      </c>
      <c r="K17" s="41"/>
      <c r="L17" s="42">
        <f>SUM(L9:L16)</f>
        <v>251713681300</v>
      </c>
      <c r="M17" s="41"/>
      <c r="N17" s="42">
        <f>SUM(N9:N16)</f>
        <v>-158761618</v>
      </c>
      <c r="O17" s="41"/>
      <c r="P17" s="42">
        <f>SUM(P9:P16)</f>
        <v>26538240610</v>
      </c>
      <c r="Q17" s="41"/>
      <c r="R17" s="42">
        <f>SUM(R9:R16)</f>
        <v>278093160292</v>
      </c>
    </row>
    <row r="18" spans="1:18" ht="13.5" thickTop="1">
      <c r="D18" s="43"/>
      <c r="F18" s="43"/>
      <c r="L18" s="43"/>
      <c r="N18" s="43"/>
      <c r="P18" s="43"/>
    </row>
    <row r="19" spans="1:18">
      <c r="D19" s="43"/>
      <c r="F19" s="43"/>
      <c r="L19" s="43"/>
      <c r="N19" s="43"/>
      <c r="P19" s="43"/>
    </row>
    <row r="26" spans="1:18">
      <c r="L26" s="43"/>
    </row>
    <row r="27" spans="1:18">
      <c r="L27" s="43"/>
    </row>
  </sheetData>
  <mergeCells count="18">
    <mergeCell ref="A1:R1"/>
    <mergeCell ref="A2:R2"/>
    <mergeCell ref="A3:R3"/>
    <mergeCell ref="B5:R5"/>
    <mergeCell ref="D6:J6"/>
    <mergeCell ref="L6:R6"/>
    <mergeCell ref="D8:E8"/>
    <mergeCell ref="D17:E17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8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rightToLeft="1" view="pageBreakPreview" zoomScale="87" zoomScaleNormal="100" zoomScaleSheetLayoutView="87" workbookViewId="0">
      <selection activeCell="J25" sqref="J25"/>
    </sheetView>
  </sheetViews>
  <sheetFormatPr defaultRowHeight="12.75"/>
  <cols>
    <col min="1" max="1" width="5.140625" style="6" customWidth="1"/>
    <col min="2" max="2" width="40.28515625" style="6" customWidth="1"/>
    <col min="3" max="3" width="1.28515625" style="6" customWidth="1"/>
    <col min="4" max="4" width="19.42578125" style="6" customWidth="1"/>
    <col min="5" max="5" width="1.28515625" style="6" customWidth="1"/>
    <col min="6" max="6" width="20.7109375" style="6" customWidth="1"/>
    <col min="7" max="7" width="1.28515625" style="6" customWidth="1"/>
    <col min="8" max="8" width="19.42578125" style="6" customWidth="1"/>
    <col min="9" max="9" width="1.28515625" style="6" customWidth="1"/>
    <col min="10" max="10" width="19.42578125" style="6" customWidth="1"/>
    <col min="11" max="11" width="0.28515625" style="6" customWidth="1"/>
    <col min="12" max="12" width="15.42578125" style="6" bestFit="1" customWidth="1"/>
    <col min="13" max="16384" width="9.140625" style="6"/>
  </cols>
  <sheetData>
    <row r="1" spans="1:10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1.75" customHeight="1">
      <c r="A2" s="82" t="s">
        <v>198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14.45" customHeight="1"/>
    <row r="5" spans="1:10" ht="14.45" customHeight="1">
      <c r="A5" s="7" t="s">
        <v>270</v>
      </c>
      <c r="B5" s="99" t="s">
        <v>271</v>
      </c>
      <c r="C5" s="99"/>
      <c r="D5" s="99"/>
      <c r="E5" s="99"/>
      <c r="F5" s="99"/>
      <c r="G5" s="99"/>
      <c r="H5" s="99"/>
      <c r="I5" s="99"/>
      <c r="J5" s="99"/>
    </row>
    <row r="6" spans="1:10" ht="14.45" customHeight="1">
      <c r="D6" s="87" t="s">
        <v>215</v>
      </c>
      <c r="E6" s="87"/>
      <c r="F6" s="87"/>
      <c r="H6" s="87" t="s">
        <v>216</v>
      </c>
      <c r="I6" s="87"/>
      <c r="J6" s="87"/>
    </row>
    <row r="7" spans="1:10" ht="36.4" customHeight="1">
      <c r="A7" s="87" t="s">
        <v>272</v>
      </c>
      <c r="B7" s="87"/>
      <c r="D7" s="5" t="s">
        <v>273</v>
      </c>
      <c r="E7" s="8"/>
      <c r="F7" s="5" t="s">
        <v>274</v>
      </c>
      <c r="H7" s="5" t="s">
        <v>273</v>
      </c>
      <c r="I7" s="8"/>
      <c r="J7" s="45" t="s">
        <v>274</v>
      </c>
    </row>
    <row r="8" spans="1:10" ht="21.75" customHeight="1">
      <c r="A8" s="88" t="s">
        <v>321</v>
      </c>
      <c r="B8" s="88"/>
      <c r="D8" s="10">
        <v>127094</v>
      </c>
      <c r="F8" s="14">
        <f>(D8/$D$21)*100</f>
        <v>4.0743456292011183E-3</v>
      </c>
      <c r="H8" s="10">
        <v>13011019</v>
      </c>
      <c r="J8" s="14">
        <f>(H8/$H$21)*100</f>
        <v>2.9305498365805344E-2</v>
      </c>
    </row>
    <row r="9" spans="1:10" ht="21.75" customHeight="1">
      <c r="A9" s="83" t="s">
        <v>322</v>
      </c>
      <c r="B9" s="83"/>
      <c r="D9" s="13">
        <v>1070788</v>
      </c>
      <c r="F9" s="14">
        <f t="shared" ref="F9:F20" si="0">(D9/$D$21)*100</f>
        <v>3.4327036741317506E-2</v>
      </c>
      <c r="H9" s="13">
        <v>141273260</v>
      </c>
      <c r="J9" s="14">
        <f t="shared" ref="J9:J20" si="1">(H9/$H$21)*100</f>
        <v>0.3181982356694732</v>
      </c>
    </row>
    <row r="10" spans="1:10" ht="21.75" customHeight="1">
      <c r="A10" s="83" t="s">
        <v>325</v>
      </c>
      <c r="B10" s="83"/>
      <c r="D10" s="13">
        <v>0</v>
      </c>
      <c r="F10" s="14">
        <f t="shared" si="0"/>
        <v>0</v>
      </c>
      <c r="H10" s="13">
        <v>12852844051</v>
      </c>
      <c r="J10" s="14">
        <f t="shared" si="1"/>
        <v>28.949231442405203</v>
      </c>
    </row>
    <row r="11" spans="1:10" ht="21.75" customHeight="1">
      <c r="A11" s="83" t="s">
        <v>323</v>
      </c>
      <c r="B11" s="83"/>
      <c r="D11" s="13">
        <v>2002</v>
      </c>
      <c r="F11" s="14">
        <f t="shared" si="0"/>
        <v>6.4179583219197122E-5</v>
      </c>
      <c r="H11" s="13">
        <v>19503804</v>
      </c>
      <c r="J11" s="14">
        <f t="shared" si="1"/>
        <v>4.3929587394268492E-2</v>
      </c>
    </row>
    <row r="12" spans="1:10" ht="21.75" customHeight="1">
      <c r="A12" s="83" t="s">
        <v>323</v>
      </c>
      <c r="B12" s="83"/>
      <c r="D12" s="13">
        <v>21544</v>
      </c>
      <c r="F12" s="14">
        <f t="shared" si="0"/>
        <v>6.906518186185728E-4</v>
      </c>
      <c r="H12" s="13">
        <v>94103</v>
      </c>
      <c r="J12" s="14">
        <f t="shared" si="1"/>
        <v>2.1195383026628278E-4</v>
      </c>
    </row>
    <row r="13" spans="1:10" ht="21.75" customHeight="1">
      <c r="A13" s="83" t="s">
        <v>325</v>
      </c>
      <c r="B13" s="83"/>
      <c r="D13" s="13">
        <v>0</v>
      </c>
      <c r="F13" s="14">
        <f t="shared" si="0"/>
        <v>0</v>
      </c>
      <c r="H13" s="13">
        <v>119799128</v>
      </c>
      <c r="J13" s="14">
        <f t="shared" si="1"/>
        <v>0.26983076036003834</v>
      </c>
    </row>
    <row r="14" spans="1:10" ht="21.75" customHeight="1">
      <c r="A14" s="83" t="s">
        <v>325</v>
      </c>
      <c r="B14" s="83"/>
      <c r="D14" s="13">
        <v>0</v>
      </c>
      <c r="F14" s="14">
        <f t="shared" si="0"/>
        <v>0</v>
      </c>
      <c r="H14" s="13">
        <v>7547945134</v>
      </c>
      <c r="J14" s="14">
        <f t="shared" si="1"/>
        <v>17.000689476329672</v>
      </c>
    </row>
    <row r="15" spans="1:10" ht="21.75" customHeight="1">
      <c r="A15" s="83" t="s">
        <v>325</v>
      </c>
      <c r="B15" s="83"/>
      <c r="D15" s="13">
        <v>0</v>
      </c>
      <c r="F15" s="14">
        <f t="shared" si="0"/>
        <v>0</v>
      </c>
      <c r="H15" s="13">
        <v>2863386425</v>
      </c>
      <c r="J15" s="14">
        <f t="shared" si="1"/>
        <v>6.4493769625966051</v>
      </c>
    </row>
    <row r="16" spans="1:10" ht="21.75" customHeight="1">
      <c r="A16" s="83" t="s">
        <v>325</v>
      </c>
      <c r="B16" s="83"/>
      <c r="D16" s="13">
        <v>0</v>
      </c>
      <c r="F16" s="14">
        <f t="shared" si="0"/>
        <v>0</v>
      </c>
      <c r="H16" s="13">
        <v>8383561643</v>
      </c>
      <c r="J16" s="14">
        <f t="shared" si="1"/>
        <v>18.882798651555646</v>
      </c>
    </row>
    <row r="17" spans="1:12" ht="21.75" customHeight="1">
      <c r="A17" s="83" t="s">
        <v>326</v>
      </c>
      <c r="B17" s="83"/>
      <c r="D17" s="13">
        <v>0</v>
      </c>
      <c r="F17" s="14">
        <f t="shared" si="0"/>
        <v>0</v>
      </c>
      <c r="H17" s="13">
        <v>4678471356</v>
      </c>
      <c r="J17" s="14">
        <f t="shared" si="1"/>
        <v>10.537601603512002</v>
      </c>
    </row>
    <row r="18" spans="1:12" ht="21.75" customHeight="1">
      <c r="A18" s="83" t="s">
        <v>325</v>
      </c>
      <c r="B18" s="83"/>
      <c r="D18" s="13">
        <v>1656164367</v>
      </c>
      <c r="F18" s="14">
        <f t="shared" si="0"/>
        <v>53.092876531740963</v>
      </c>
      <c r="H18" s="13">
        <v>5045508601</v>
      </c>
      <c r="J18" s="14">
        <f t="shared" si="1"/>
        <v>11.364301601685641</v>
      </c>
    </row>
    <row r="19" spans="1:12" ht="21.75" customHeight="1">
      <c r="A19" s="83" t="s">
        <v>325</v>
      </c>
      <c r="B19" s="83"/>
      <c r="D19" s="13">
        <v>1273972590</v>
      </c>
      <c r="F19" s="14">
        <f t="shared" si="0"/>
        <v>40.840674255185355</v>
      </c>
      <c r="H19" s="13">
        <v>2544464376</v>
      </c>
      <c r="J19" s="14">
        <f t="shared" si="1"/>
        <v>5.7310497058468615</v>
      </c>
    </row>
    <row r="20" spans="1:12" ht="21.75" customHeight="1">
      <c r="A20" s="83" t="s">
        <v>325</v>
      </c>
      <c r="B20" s="83"/>
      <c r="D20" s="16">
        <v>188013695</v>
      </c>
      <c r="F20" s="14">
        <f t="shared" si="0"/>
        <v>6.0272929993013209</v>
      </c>
      <c r="H20" s="16">
        <v>188013695</v>
      </c>
      <c r="J20" s="14">
        <f t="shared" si="1"/>
        <v>0.42347452044851563</v>
      </c>
    </row>
    <row r="21" spans="1:12" ht="21.75" customHeight="1" thickBot="1">
      <c r="A21" s="86"/>
      <c r="B21" s="86"/>
      <c r="D21" s="18">
        <f>SUM(D8:D20)</f>
        <v>3119372080</v>
      </c>
      <c r="F21" s="46">
        <f>SUM(F8:F20)</f>
        <v>100</v>
      </c>
      <c r="H21" s="18">
        <f>SUM(H8:H20)</f>
        <v>44397876595</v>
      </c>
      <c r="J21" s="18">
        <f>SUM(J8:J20)</f>
        <v>99.999999999999986</v>
      </c>
      <c r="L21" s="43"/>
    </row>
    <row r="22" spans="1:12" ht="13.5" thickTop="1">
      <c r="L22" s="43"/>
    </row>
  </sheetData>
  <mergeCells count="2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2"/>
  <sheetViews>
    <sheetView rightToLeft="1" view="pageBreakPreview" topLeftCell="A5" zoomScale="112" zoomScaleNormal="100" zoomScaleSheetLayoutView="112" workbookViewId="0">
      <selection activeCell="H31" sqref="H31"/>
    </sheetView>
  </sheetViews>
  <sheetFormatPr defaultRowHeight="12.75"/>
  <cols>
    <col min="1" max="1" width="5.140625" style="6" customWidth="1"/>
    <col min="2" max="2" width="41.5703125" style="6" customWidth="1"/>
    <col min="3" max="3" width="1.28515625" style="6" customWidth="1"/>
    <col min="4" max="4" width="19.42578125" style="6" customWidth="1"/>
    <col min="5" max="5" width="1.28515625" style="6" customWidth="1"/>
    <col min="6" max="6" width="19.42578125" style="6" customWidth="1"/>
    <col min="7" max="7" width="0.28515625" style="6" customWidth="1"/>
    <col min="8" max="8" width="12.7109375" style="6" bestFit="1" customWidth="1"/>
    <col min="9" max="16384" width="9.140625" style="6"/>
  </cols>
  <sheetData>
    <row r="1" spans="1:8" ht="29.1" customHeight="1">
      <c r="A1" s="82" t="s">
        <v>0</v>
      </c>
      <c r="B1" s="82"/>
      <c r="C1" s="82"/>
      <c r="D1" s="82"/>
      <c r="E1" s="82"/>
      <c r="F1" s="82"/>
    </row>
    <row r="2" spans="1:8" ht="21.75" customHeight="1">
      <c r="A2" s="82" t="s">
        <v>198</v>
      </c>
      <c r="B2" s="82"/>
      <c r="C2" s="82"/>
      <c r="D2" s="82"/>
      <c r="E2" s="82"/>
      <c r="F2" s="82"/>
    </row>
    <row r="3" spans="1:8" ht="21.75" customHeight="1">
      <c r="A3" s="82" t="s">
        <v>2</v>
      </c>
      <c r="B3" s="82"/>
      <c r="C3" s="82"/>
      <c r="D3" s="82"/>
      <c r="E3" s="82"/>
      <c r="F3" s="82"/>
    </row>
    <row r="4" spans="1:8" ht="14.45" customHeight="1"/>
    <row r="5" spans="1:8" ht="29.1" customHeight="1">
      <c r="A5" s="7" t="s">
        <v>275</v>
      </c>
      <c r="B5" s="91" t="s">
        <v>213</v>
      </c>
      <c r="C5" s="91"/>
      <c r="D5" s="91"/>
      <c r="E5" s="91"/>
      <c r="F5" s="91"/>
    </row>
    <row r="6" spans="1:8" ht="14.45" customHeight="1">
      <c r="D6" s="2" t="s">
        <v>215</v>
      </c>
      <c r="F6" s="2" t="s">
        <v>9</v>
      </c>
    </row>
    <row r="7" spans="1:8" ht="14.45" customHeight="1">
      <c r="A7" s="87" t="s">
        <v>213</v>
      </c>
      <c r="B7" s="87"/>
      <c r="D7" s="3" t="s">
        <v>195</v>
      </c>
      <c r="F7" s="3" t="s">
        <v>195</v>
      </c>
    </row>
    <row r="8" spans="1:8" ht="21.75" customHeight="1">
      <c r="A8" s="88" t="s">
        <v>213</v>
      </c>
      <c r="B8" s="88"/>
      <c r="D8" s="10">
        <v>0</v>
      </c>
      <c r="F8" s="10">
        <v>17555015</v>
      </c>
    </row>
    <row r="9" spans="1:8" ht="21.75" customHeight="1">
      <c r="A9" s="83" t="s">
        <v>276</v>
      </c>
      <c r="B9" s="83"/>
      <c r="D9" s="13">
        <v>0</v>
      </c>
      <c r="F9" s="13">
        <v>17239751</v>
      </c>
    </row>
    <row r="10" spans="1:8" ht="21.75" customHeight="1">
      <c r="A10" s="83" t="s">
        <v>277</v>
      </c>
      <c r="B10" s="83"/>
      <c r="D10" s="16">
        <v>283382963</v>
      </c>
      <c r="F10" s="16">
        <v>1031637431</v>
      </c>
    </row>
    <row r="11" spans="1:8" ht="21.75" customHeight="1" thickBot="1">
      <c r="D11" s="18">
        <f>SUM(D8:D10)</f>
        <v>283382963</v>
      </c>
      <c r="F11" s="18">
        <f>SUM(F8:F10)</f>
        <v>1066432197</v>
      </c>
      <c r="H11" s="43"/>
    </row>
    <row r="12" spans="1:8" ht="21.75" thickTop="1">
      <c r="A12" s="86"/>
      <c r="B12" s="86"/>
      <c r="H12" s="43"/>
    </row>
  </sheetData>
  <mergeCells count="9">
    <mergeCell ref="A8:B8"/>
    <mergeCell ref="A9:B9"/>
    <mergeCell ref="A10:B10"/>
    <mergeCell ref="A12:B12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33"/>
  <sheetViews>
    <sheetView rightToLeft="1" view="pageBreakPreview" topLeftCell="A25" zoomScale="112" zoomScaleNormal="90" zoomScaleSheetLayoutView="112" workbookViewId="0">
      <selection activeCell="I47" sqref="I47"/>
    </sheetView>
  </sheetViews>
  <sheetFormatPr defaultRowHeight="12.75"/>
  <cols>
    <col min="1" max="1" width="39" style="20" customWidth="1"/>
    <col min="2" max="2" width="1.28515625" style="20" customWidth="1"/>
    <col min="3" max="3" width="16.85546875" style="20" customWidth="1"/>
    <col min="4" max="4" width="1.28515625" style="20" customWidth="1"/>
    <col min="5" max="5" width="20.7109375" style="20" customWidth="1"/>
    <col min="6" max="6" width="1.28515625" style="20" customWidth="1"/>
    <col min="7" max="7" width="15.5703125" style="20" customWidth="1"/>
    <col min="8" max="8" width="1.28515625" style="20" customWidth="1"/>
    <col min="9" max="9" width="14.28515625" style="20" customWidth="1"/>
    <col min="10" max="10" width="1.28515625" style="20" customWidth="1"/>
    <col min="11" max="11" width="10.42578125" style="20" customWidth="1"/>
    <col min="12" max="12" width="1.28515625" style="20" customWidth="1"/>
    <col min="13" max="13" width="15.5703125" style="20" customWidth="1"/>
    <col min="14" max="14" width="1.28515625" style="20" customWidth="1"/>
    <col min="15" max="15" width="19" style="20" bestFit="1" customWidth="1"/>
    <col min="16" max="16" width="1.28515625" style="20" customWidth="1"/>
    <col min="17" max="17" width="11" style="20" bestFit="1" customWidth="1"/>
    <col min="18" max="18" width="1.28515625" style="20" customWidth="1"/>
    <col min="19" max="19" width="20" style="20" bestFit="1" customWidth="1"/>
    <col min="20" max="20" width="0.28515625" customWidth="1"/>
  </cols>
  <sheetData>
    <row r="1" spans="1:19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 spans="1:19" ht="21.75" customHeight="1">
      <c r="A2" s="82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19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ht="14.45" customHeight="1"/>
    <row r="5" spans="1:19" ht="14.45" customHeight="1">
      <c r="A5" s="99" t="s">
        <v>218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19" ht="14.45" customHeight="1">
      <c r="A6" s="87" t="s">
        <v>53</v>
      </c>
      <c r="C6" s="87" t="s">
        <v>278</v>
      </c>
      <c r="D6" s="87"/>
      <c r="E6" s="87"/>
      <c r="F6" s="87"/>
      <c r="G6" s="87"/>
      <c r="I6" s="87" t="s">
        <v>215</v>
      </c>
      <c r="J6" s="87"/>
      <c r="K6" s="87"/>
      <c r="L6" s="87"/>
      <c r="M6" s="87"/>
      <c r="O6" s="87" t="s">
        <v>216</v>
      </c>
      <c r="P6" s="87"/>
      <c r="Q6" s="87"/>
      <c r="R6" s="87"/>
      <c r="S6" s="87"/>
    </row>
    <row r="7" spans="1:19" ht="42">
      <c r="A7" s="87"/>
      <c r="C7" s="5" t="s">
        <v>279</v>
      </c>
      <c r="D7" s="21"/>
      <c r="E7" s="5" t="s">
        <v>280</v>
      </c>
      <c r="F7" s="21"/>
      <c r="G7" s="5" t="s">
        <v>281</v>
      </c>
      <c r="I7" s="5" t="s">
        <v>282</v>
      </c>
      <c r="J7" s="21"/>
      <c r="K7" s="5" t="s">
        <v>283</v>
      </c>
      <c r="L7" s="21"/>
      <c r="M7" s="5" t="s">
        <v>284</v>
      </c>
      <c r="O7" s="5" t="s">
        <v>282</v>
      </c>
      <c r="P7" s="21"/>
      <c r="Q7" s="5" t="s">
        <v>283</v>
      </c>
      <c r="R7" s="21"/>
      <c r="S7" s="5" t="s">
        <v>284</v>
      </c>
    </row>
    <row r="8" spans="1:19" ht="21.75" customHeight="1">
      <c r="A8" s="22" t="s">
        <v>39</v>
      </c>
      <c r="C8" s="22" t="s">
        <v>285</v>
      </c>
      <c r="E8" s="23">
        <v>1300000</v>
      </c>
      <c r="G8" s="23">
        <v>630</v>
      </c>
      <c r="I8" s="23">
        <v>0</v>
      </c>
      <c r="K8" s="23">
        <v>0</v>
      </c>
      <c r="M8" s="23">
        <v>0</v>
      </c>
      <c r="O8" s="23">
        <v>819000000</v>
      </c>
      <c r="Q8" s="23">
        <v>0</v>
      </c>
      <c r="S8" s="25">
        <f>O8-Q8</f>
        <v>819000000</v>
      </c>
    </row>
    <row r="9" spans="1:19" ht="21.75" customHeight="1">
      <c r="A9" s="24" t="s">
        <v>245</v>
      </c>
      <c r="C9" s="24" t="s">
        <v>286</v>
      </c>
      <c r="E9" s="25">
        <v>1404000</v>
      </c>
      <c r="G9" s="25">
        <v>370</v>
      </c>
      <c r="I9" s="25">
        <v>0</v>
      </c>
      <c r="K9" s="25">
        <v>0</v>
      </c>
      <c r="M9" s="25">
        <v>0</v>
      </c>
      <c r="O9" s="25">
        <v>519480000</v>
      </c>
      <c r="Q9" s="25">
        <v>0</v>
      </c>
      <c r="S9" s="25">
        <f t="shared" ref="S9:S31" si="0">O9-Q9</f>
        <v>519480000</v>
      </c>
    </row>
    <row r="10" spans="1:19" ht="21.75" customHeight="1">
      <c r="A10" s="24" t="s">
        <v>224</v>
      </c>
      <c r="C10" s="24" t="s">
        <v>287</v>
      </c>
      <c r="E10" s="25">
        <v>17400000</v>
      </c>
      <c r="G10" s="25">
        <v>610</v>
      </c>
      <c r="I10" s="25">
        <v>0</v>
      </c>
      <c r="K10" s="25">
        <v>0</v>
      </c>
      <c r="M10" s="25">
        <v>0</v>
      </c>
      <c r="O10" s="25">
        <v>10614000000</v>
      </c>
      <c r="Q10" s="25">
        <v>0</v>
      </c>
      <c r="S10" s="25">
        <f t="shared" si="0"/>
        <v>10614000000</v>
      </c>
    </row>
    <row r="11" spans="1:19" ht="21.75" customHeight="1">
      <c r="A11" s="24" t="s">
        <v>43</v>
      </c>
      <c r="C11" s="24" t="s">
        <v>285</v>
      </c>
      <c r="E11" s="25">
        <v>2055643</v>
      </c>
      <c r="G11" s="25">
        <v>400</v>
      </c>
      <c r="I11" s="25">
        <v>0</v>
      </c>
      <c r="K11" s="25">
        <v>0</v>
      </c>
      <c r="M11" s="25">
        <v>0</v>
      </c>
      <c r="O11" s="25">
        <v>822257200</v>
      </c>
      <c r="Q11" s="25">
        <v>0</v>
      </c>
      <c r="S11" s="25">
        <f t="shared" si="0"/>
        <v>822257200</v>
      </c>
    </row>
    <row r="12" spans="1:19" ht="21.75" customHeight="1">
      <c r="A12" s="24" t="s">
        <v>30</v>
      </c>
      <c r="C12" s="24" t="s">
        <v>288</v>
      </c>
      <c r="E12" s="25">
        <v>59609000</v>
      </c>
      <c r="G12" s="25">
        <v>82</v>
      </c>
      <c r="I12" s="25">
        <v>0</v>
      </c>
      <c r="K12" s="25">
        <v>0</v>
      </c>
      <c r="M12" s="25">
        <v>0</v>
      </c>
      <c r="O12" s="25">
        <v>4887938000</v>
      </c>
      <c r="Q12" s="25">
        <v>0</v>
      </c>
      <c r="S12" s="25">
        <f t="shared" si="0"/>
        <v>4887938000</v>
      </c>
    </row>
    <row r="13" spans="1:19" ht="21.75" customHeight="1">
      <c r="A13" s="24" t="s">
        <v>28</v>
      </c>
      <c r="C13" s="24" t="s">
        <v>289</v>
      </c>
      <c r="E13" s="25">
        <v>237520000</v>
      </c>
      <c r="G13" s="25">
        <v>66</v>
      </c>
      <c r="I13" s="25">
        <v>0</v>
      </c>
      <c r="K13" s="25">
        <v>0</v>
      </c>
      <c r="M13" s="25">
        <v>0</v>
      </c>
      <c r="O13" s="25">
        <v>15676320000</v>
      </c>
      <c r="Q13" s="25">
        <v>0</v>
      </c>
      <c r="S13" s="25">
        <f t="shared" si="0"/>
        <v>15676320000</v>
      </c>
    </row>
    <row r="14" spans="1:19" ht="21.75" customHeight="1">
      <c r="A14" s="24" t="s">
        <v>29</v>
      </c>
      <c r="C14" s="24" t="s">
        <v>288</v>
      </c>
      <c r="E14" s="25">
        <v>14595800</v>
      </c>
      <c r="G14" s="25">
        <v>17</v>
      </c>
      <c r="I14" s="25">
        <v>0</v>
      </c>
      <c r="K14" s="25">
        <v>0</v>
      </c>
      <c r="M14" s="25">
        <v>0</v>
      </c>
      <c r="O14" s="25">
        <v>248128600</v>
      </c>
      <c r="Q14" s="25">
        <v>0</v>
      </c>
      <c r="S14" s="25">
        <f t="shared" si="0"/>
        <v>248128600</v>
      </c>
    </row>
    <row r="15" spans="1:19" ht="21.75" customHeight="1">
      <c r="A15" s="24" t="s">
        <v>243</v>
      </c>
      <c r="C15" s="24" t="s">
        <v>290</v>
      </c>
      <c r="E15" s="25">
        <v>3099000</v>
      </c>
      <c r="G15" s="25">
        <v>1500</v>
      </c>
      <c r="I15" s="25">
        <v>0</v>
      </c>
      <c r="K15" s="25">
        <v>0</v>
      </c>
      <c r="M15" s="25">
        <v>0</v>
      </c>
      <c r="O15" s="25">
        <v>4648500000</v>
      </c>
      <c r="Q15" s="25">
        <v>0</v>
      </c>
      <c r="S15" s="25">
        <f t="shared" si="0"/>
        <v>4648500000</v>
      </c>
    </row>
    <row r="16" spans="1:19" ht="21.75" customHeight="1">
      <c r="A16" s="24" t="s">
        <v>231</v>
      </c>
      <c r="C16" s="24" t="s">
        <v>291</v>
      </c>
      <c r="E16" s="25">
        <v>1000000</v>
      </c>
      <c r="G16" s="25">
        <v>4</v>
      </c>
      <c r="I16" s="25">
        <v>0</v>
      </c>
      <c r="K16" s="25">
        <v>0</v>
      </c>
      <c r="M16" s="25">
        <v>0</v>
      </c>
      <c r="O16" s="25">
        <v>4000000</v>
      </c>
      <c r="Q16" s="25">
        <v>51386</v>
      </c>
      <c r="S16" s="25">
        <f t="shared" si="0"/>
        <v>3948614</v>
      </c>
    </row>
    <row r="17" spans="1:21" ht="21.75" customHeight="1">
      <c r="A17" s="24" t="s">
        <v>258</v>
      </c>
      <c r="C17" s="24" t="s">
        <v>286</v>
      </c>
      <c r="E17" s="25">
        <v>680000</v>
      </c>
      <c r="G17" s="25">
        <v>388</v>
      </c>
      <c r="I17" s="25">
        <v>0</v>
      </c>
      <c r="K17" s="25">
        <v>0</v>
      </c>
      <c r="M17" s="25">
        <v>0</v>
      </c>
      <c r="O17" s="25">
        <v>263840000</v>
      </c>
      <c r="Q17" s="25">
        <v>0</v>
      </c>
      <c r="S17" s="25">
        <f t="shared" si="0"/>
        <v>263840000</v>
      </c>
    </row>
    <row r="18" spans="1:21" ht="21.75" customHeight="1">
      <c r="A18" s="24" t="s">
        <v>234</v>
      </c>
      <c r="C18" s="24" t="s">
        <v>286</v>
      </c>
      <c r="E18" s="25">
        <v>2125925</v>
      </c>
      <c r="G18" s="25">
        <v>260</v>
      </c>
      <c r="I18" s="25">
        <v>0</v>
      </c>
      <c r="K18" s="25">
        <v>0</v>
      </c>
      <c r="M18" s="25">
        <v>0</v>
      </c>
      <c r="O18" s="25">
        <v>552740500</v>
      </c>
      <c r="Q18" s="25">
        <v>0</v>
      </c>
      <c r="S18" s="25">
        <f t="shared" si="0"/>
        <v>552740500</v>
      </c>
    </row>
    <row r="19" spans="1:21" ht="21.75" customHeight="1">
      <c r="A19" s="24" t="s">
        <v>237</v>
      </c>
      <c r="C19" s="24" t="s">
        <v>292</v>
      </c>
      <c r="E19" s="25">
        <v>226000</v>
      </c>
      <c r="G19" s="25">
        <v>105</v>
      </c>
      <c r="I19" s="25">
        <v>0</v>
      </c>
      <c r="K19" s="25">
        <v>0</v>
      </c>
      <c r="M19" s="25">
        <v>0</v>
      </c>
      <c r="O19" s="25">
        <v>23730000</v>
      </c>
      <c r="Q19" s="25">
        <v>0</v>
      </c>
      <c r="S19" s="25">
        <f t="shared" si="0"/>
        <v>23730000</v>
      </c>
    </row>
    <row r="20" spans="1:21" ht="21.75" customHeight="1">
      <c r="A20" s="24" t="s">
        <v>252</v>
      </c>
      <c r="C20" s="24" t="s">
        <v>286</v>
      </c>
      <c r="E20" s="25">
        <v>4066000</v>
      </c>
      <c r="G20" s="25">
        <v>22</v>
      </c>
      <c r="I20" s="25">
        <v>0</v>
      </c>
      <c r="K20" s="25">
        <v>0</v>
      </c>
      <c r="M20" s="25">
        <v>0</v>
      </c>
      <c r="O20" s="25">
        <v>89452000</v>
      </c>
      <c r="Q20" s="25">
        <v>0</v>
      </c>
      <c r="S20" s="25">
        <f t="shared" si="0"/>
        <v>89452000</v>
      </c>
    </row>
    <row r="21" spans="1:21" ht="21.75" customHeight="1">
      <c r="A21" s="24" t="s">
        <v>253</v>
      </c>
      <c r="C21" s="24" t="s">
        <v>293</v>
      </c>
      <c r="E21" s="25">
        <v>2000000</v>
      </c>
      <c r="G21" s="25">
        <v>950</v>
      </c>
      <c r="I21" s="25">
        <v>0</v>
      </c>
      <c r="K21" s="25">
        <v>0</v>
      </c>
      <c r="M21" s="25">
        <v>0</v>
      </c>
      <c r="O21" s="25">
        <v>1900000000</v>
      </c>
      <c r="Q21" s="25">
        <v>0</v>
      </c>
      <c r="S21" s="25">
        <f t="shared" si="0"/>
        <v>1900000000</v>
      </c>
    </row>
    <row r="22" spans="1:21" ht="21.75" customHeight="1">
      <c r="A22" s="24" t="s">
        <v>232</v>
      </c>
      <c r="C22" s="24" t="s">
        <v>294</v>
      </c>
      <c r="E22" s="25">
        <v>20000</v>
      </c>
      <c r="G22" s="25">
        <v>50</v>
      </c>
      <c r="I22" s="25">
        <v>0</v>
      </c>
      <c r="K22" s="25">
        <v>0</v>
      </c>
      <c r="M22" s="25">
        <v>0</v>
      </c>
      <c r="O22" s="25">
        <v>1000000</v>
      </c>
      <c r="Q22" s="25">
        <v>0</v>
      </c>
      <c r="S22" s="25">
        <f t="shared" si="0"/>
        <v>1000000</v>
      </c>
    </row>
    <row r="23" spans="1:21" ht="21.75" customHeight="1">
      <c r="A23" s="24" t="s">
        <v>35</v>
      </c>
      <c r="C23" s="24" t="s">
        <v>295</v>
      </c>
      <c r="E23" s="25">
        <v>746180000</v>
      </c>
      <c r="G23" s="25">
        <v>150</v>
      </c>
      <c r="I23" s="25">
        <v>0</v>
      </c>
      <c r="K23" s="25">
        <v>0</v>
      </c>
      <c r="M23" s="25">
        <v>0</v>
      </c>
      <c r="O23" s="25">
        <v>111927000000</v>
      </c>
      <c r="Q23" s="25">
        <v>0</v>
      </c>
      <c r="S23" s="25">
        <f t="shared" si="0"/>
        <v>111927000000</v>
      </c>
    </row>
    <row r="24" spans="1:21" ht="21.75" customHeight="1">
      <c r="A24" s="24" t="s">
        <v>20</v>
      </c>
      <c r="C24" s="24" t="s">
        <v>296</v>
      </c>
      <c r="E24" s="25">
        <v>4001000</v>
      </c>
      <c r="G24" s="25">
        <v>1060</v>
      </c>
      <c r="I24" s="25">
        <v>0</v>
      </c>
      <c r="K24" s="25">
        <v>0</v>
      </c>
      <c r="M24" s="25">
        <v>0</v>
      </c>
      <c r="O24" s="25">
        <v>4241060000</v>
      </c>
      <c r="Q24" s="25">
        <v>0</v>
      </c>
      <c r="S24" s="25">
        <f t="shared" si="0"/>
        <v>4241060000</v>
      </c>
    </row>
    <row r="25" spans="1:21" ht="21.75" customHeight="1">
      <c r="A25" s="24" t="s">
        <v>36</v>
      </c>
      <c r="C25" s="24" t="s">
        <v>9</v>
      </c>
      <c r="E25" s="25">
        <v>1619432</v>
      </c>
      <c r="G25" s="25">
        <v>560</v>
      </c>
      <c r="I25" s="25">
        <v>906881920</v>
      </c>
      <c r="K25" s="25">
        <v>6169265</v>
      </c>
      <c r="M25" s="25">
        <v>900712655</v>
      </c>
      <c r="O25" s="25">
        <v>906881920</v>
      </c>
      <c r="Q25" s="25">
        <v>6169265</v>
      </c>
      <c r="S25" s="25">
        <f t="shared" si="0"/>
        <v>900712655</v>
      </c>
    </row>
    <row r="26" spans="1:21" ht="21.75" customHeight="1">
      <c r="A26" s="24" t="s">
        <v>25</v>
      </c>
      <c r="C26" s="24" t="s">
        <v>287</v>
      </c>
      <c r="E26" s="25">
        <v>262260</v>
      </c>
      <c r="G26" s="25">
        <v>110</v>
      </c>
      <c r="I26" s="25">
        <v>0</v>
      </c>
      <c r="K26" s="25">
        <v>0</v>
      </c>
      <c r="M26" s="25">
        <v>0</v>
      </c>
      <c r="O26" s="25">
        <v>28848600</v>
      </c>
      <c r="Q26" s="25">
        <v>0</v>
      </c>
      <c r="S26" s="25">
        <f t="shared" si="0"/>
        <v>28848600</v>
      </c>
    </row>
    <row r="27" spans="1:21" ht="21.75" customHeight="1">
      <c r="A27" s="24" t="s">
        <v>229</v>
      </c>
      <c r="C27" s="24" t="s">
        <v>297</v>
      </c>
      <c r="E27" s="25">
        <v>1564500</v>
      </c>
      <c r="G27" s="25">
        <v>320</v>
      </c>
      <c r="I27" s="25">
        <v>0</v>
      </c>
      <c r="K27" s="25">
        <v>0</v>
      </c>
      <c r="M27" s="25">
        <v>0</v>
      </c>
      <c r="O27" s="25">
        <v>500640000</v>
      </c>
      <c r="Q27" s="25">
        <v>0</v>
      </c>
      <c r="S27" s="25">
        <f t="shared" si="0"/>
        <v>500640000</v>
      </c>
    </row>
    <row r="28" spans="1:21" ht="21.75" customHeight="1">
      <c r="A28" s="24" t="s">
        <v>236</v>
      </c>
      <c r="C28" s="24" t="s">
        <v>286</v>
      </c>
      <c r="E28" s="25">
        <v>200000</v>
      </c>
      <c r="G28" s="25">
        <v>1000</v>
      </c>
      <c r="I28" s="25">
        <v>0</v>
      </c>
      <c r="K28" s="25">
        <v>0</v>
      </c>
      <c r="M28" s="25">
        <v>0</v>
      </c>
      <c r="O28" s="25">
        <v>200000000</v>
      </c>
      <c r="Q28" s="25">
        <v>0</v>
      </c>
      <c r="S28" s="25">
        <f t="shared" si="0"/>
        <v>200000000</v>
      </c>
    </row>
    <row r="29" spans="1:21" ht="21.75" customHeight="1">
      <c r="A29" s="24" t="s">
        <v>256</v>
      </c>
      <c r="C29" s="24" t="s">
        <v>298</v>
      </c>
      <c r="E29" s="25">
        <v>378695</v>
      </c>
      <c r="G29" s="25">
        <v>70</v>
      </c>
      <c r="I29" s="25">
        <v>0</v>
      </c>
      <c r="K29" s="25">
        <v>0</v>
      </c>
      <c r="M29" s="25">
        <v>0</v>
      </c>
      <c r="O29" s="25">
        <v>26508650</v>
      </c>
      <c r="Q29" s="25">
        <v>0</v>
      </c>
      <c r="S29" s="25">
        <f t="shared" si="0"/>
        <v>26508650</v>
      </c>
    </row>
    <row r="30" spans="1:21" ht="21.75" customHeight="1">
      <c r="A30" s="24" t="s">
        <v>31</v>
      </c>
      <c r="C30" s="24" t="s">
        <v>299</v>
      </c>
      <c r="E30" s="25">
        <v>285750</v>
      </c>
      <c r="G30" s="25">
        <v>4400</v>
      </c>
      <c r="I30" s="25">
        <v>0</v>
      </c>
      <c r="K30" s="25">
        <v>0</v>
      </c>
      <c r="M30" s="25">
        <v>0</v>
      </c>
      <c r="O30" s="25">
        <v>1257300000</v>
      </c>
      <c r="Q30" s="25">
        <v>66860311</v>
      </c>
      <c r="S30" s="25">
        <f t="shared" si="0"/>
        <v>1190439689</v>
      </c>
    </row>
    <row r="31" spans="1:21" ht="21.75" customHeight="1">
      <c r="A31" s="24" t="s">
        <v>32</v>
      </c>
      <c r="C31" s="35" t="s">
        <v>300</v>
      </c>
      <c r="E31" s="28">
        <v>1800000</v>
      </c>
      <c r="G31" s="28">
        <v>325</v>
      </c>
      <c r="I31" s="28">
        <v>0</v>
      </c>
      <c r="K31" s="28">
        <v>0</v>
      </c>
      <c r="M31" s="28">
        <v>0</v>
      </c>
      <c r="O31" s="25">
        <v>585000000</v>
      </c>
      <c r="Q31" s="28">
        <v>15979347</v>
      </c>
      <c r="S31" s="25">
        <f t="shared" si="0"/>
        <v>569020653</v>
      </c>
    </row>
    <row r="32" spans="1:21" ht="21.75" customHeight="1">
      <c r="A32" s="26"/>
      <c r="C32" s="29"/>
      <c r="E32" s="29"/>
      <c r="G32" s="29"/>
      <c r="I32" s="29">
        <f>SUM(I8:I31)</f>
        <v>906881920</v>
      </c>
      <c r="K32" s="29">
        <f>SUM(K8:K31)</f>
        <v>6169265</v>
      </c>
      <c r="M32" s="29">
        <f>SUM(M8:M31)</f>
        <v>900712655</v>
      </c>
      <c r="O32" s="29">
        <f>SUM(O8:O31)</f>
        <v>160743625470</v>
      </c>
      <c r="Q32" s="29">
        <f>SUM(Q8:Q31)</f>
        <v>89060309</v>
      </c>
      <c r="S32" s="29">
        <f>SUM(S8:S31)</f>
        <v>160654565161</v>
      </c>
      <c r="U32" s="59"/>
    </row>
    <row r="33" spans="21:22">
      <c r="U33" s="59"/>
      <c r="V33" s="5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8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V20"/>
  <sheetViews>
    <sheetView rightToLeft="1" view="pageBreakPreview" zoomScale="124" zoomScaleNormal="100" zoomScaleSheetLayoutView="124" workbookViewId="0">
      <selection activeCell="F24" sqref="F24"/>
    </sheetView>
  </sheetViews>
  <sheetFormatPr defaultRowHeight="12.75"/>
  <cols>
    <col min="1" max="1" width="29.7109375" style="6" bestFit="1" customWidth="1"/>
    <col min="2" max="2" width="1.28515625" style="6" customWidth="1"/>
    <col min="3" max="3" width="11" style="6" bestFit="1" customWidth="1"/>
    <col min="4" max="5" width="1.28515625" style="6" customWidth="1"/>
    <col min="6" max="6" width="18.7109375" style="6" bestFit="1" customWidth="1"/>
    <col min="7" max="7" width="1.28515625" style="6" customWidth="1"/>
    <col min="8" max="8" width="14.7109375" style="6" bestFit="1" customWidth="1"/>
    <col min="9" max="9" width="1.28515625" style="6" customWidth="1"/>
    <col min="10" max="10" width="10.7109375" style="6" bestFit="1" customWidth="1"/>
    <col min="11" max="11" width="1.28515625" style="6" customWidth="1"/>
    <col min="12" max="12" width="14.7109375" style="6" bestFit="1" customWidth="1"/>
    <col min="13" max="13" width="1.28515625" style="6" customWidth="1"/>
    <col min="14" max="14" width="16" style="6" bestFit="1" customWidth="1"/>
    <col min="15" max="15" width="1.28515625" style="6" customWidth="1"/>
    <col min="16" max="16" width="10.7109375" style="6" bestFit="1" customWidth="1"/>
    <col min="17" max="17" width="1.28515625" style="6" customWidth="1"/>
    <col min="18" max="18" width="16" style="6" bestFit="1" customWidth="1"/>
    <col min="19" max="19" width="0.28515625" style="6" customWidth="1"/>
    <col min="20" max="20" width="18.42578125" style="6" bestFit="1" customWidth="1"/>
    <col min="21" max="21" width="9.140625" style="6"/>
    <col min="22" max="22" width="11.140625" style="6" bestFit="1" customWidth="1"/>
    <col min="23" max="16384" width="9.140625" style="6"/>
  </cols>
  <sheetData>
    <row r="1" spans="1:22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</row>
    <row r="2" spans="1:22" ht="21.75" customHeight="1">
      <c r="A2" s="82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22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22" ht="14.45" customHeight="1"/>
    <row r="5" spans="1:22" ht="14.45" customHeight="1">
      <c r="A5" s="91" t="s">
        <v>301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</row>
    <row r="6" spans="1:22" ht="14.45" customHeight="1">
      <c r="A6" s="87" t="s">
        <v>201</v>
      </c>
      <c r="H6" s="87" t="s">
        <v>215</v>
      </c>
      <c r="I6" s="87"/>
      <c r="J6" s="87"/>
      <c r="K6" s="87"/>
      <c r="L6" s="87"/>
      <c r="N6" s="87" t="s">
        <v>216</v>
      </c>
      <c r="O6" s="87"/>
      <c r="P6" s="87"/>
      <c r="Q6" s="87"/>
      <c r="R6" s="87"/>
    </row>
    <row r="7" spans="1:22" ht="21">
      <c r="A7" s="87"/>
      <c r="C7" s="103" t="s">
        <v>163</v>
      </c>
      <c r="D7" s="103"/>
      <c r="F7" s="4" t="s">
        <v>302</v>
      </c>
      <c r="H7" s="5" t="s">
        <v>303</v>
      </c>
      <c r="I7" s="8"/>
      <c r="J7" s="5" t="s">
        <v>283</v>
      </c>
      <c r="K7" s="8"/>
      <c r="L7" s="5" t="s">
        <v>304</v>
      </c>
      <c r="N7" s="5" t="s">
        <v>303</v>
      </c>
      <c r="O7" s="8"/>
      <c r="P7" s="5" t="s">
        <v>283</v>
      </c>
      <c r="Q7" s="8"/>
      <c r="R7" s="5" t="s">
        <v>304</v>
      </c>
    </row>
    <row r="8" spans="1:22" ht="21.75" customHeight="1">
      <c r="A8" s="9" t="s">
        <v>268</v>
      </c>
      <c r="C8" s="9" t="s">
        <v>180</v>
      </c>
      <c r="D8" s="8"/>
      <c r="F8" s="11">
        <v>23</v>
      </c>
      <c r="H8" s="10">
        <v>0</v>
      </c>
      <c r="J8" s="10">
        <v>0</v>
      </c>
      <c r="L8" s="10">
        <v>0</v>
      </c>
      <c r="N8" s="10">
        <v>37439638666</v>
      </c>
      <c r="P8" s="10">
        <v>0</v>
      </c>
      <c r="R8" s="10">
        <v>37439638666</v>
      </c>
      <c r="T8" s="57"/>
      <c r="U8" s="58"/>
      <c r="V8" s="43"/>
    </row>
    <row r="9" spans="1:22" ht="21.75" customHeight="1">
      <c r="A9" s="12" t="s">
        <v>178</v>
      </c>
      <c r="C9" s="12" t="s">
        <v>180</v>
      </c>
      <c r="F9" s="14">
        <v>23</v>
      </c>
      <c r="H9" s="13">
        <v>7840968</v>
      </c>
      <c r="J9" s="13">
        <v>0</v>
      </c>
      <c r="L9" s="13">
        <v>7840968</v>
      </c>
      <c r="N9" s="13">
        <v>7840968</v>
      </c>
      <c r="P9" s="13">
        <v>0</v>
      </c>
      <c r="R9" s="13">
        <v>7840968</v>
      </c>
      <c r="T9" s="57"/>
      <c r="U9" s="58"/>
      <c r="V9" s="43"/>
    </row>
    <row r="10" spans="1:22" ht="21.75" customHeight="1">
      <c r="A10" s="12" t="s">
        <v>267</v>
      </c>
      <c r="C10" s="12" t="s">
        <v>305</v>
      </c>
      <c r="F10" s="14">
        <v>23</v>
      </c>
      <c r="H10" s="13">
        <v>0</v>
      </c>
      <c r="J10" s="13">
        <v>0</v>
      </c>
      <c r="L10" s="13">
        <v>0</v>
      </c>
      <c r="N10" s="13">
        <v>3250244428</v>
      </c>
      <c r="P10" s="13">
        <v>0</v>
      </c>
      <c r="R10" s="13">
        <v>3250244428</v>
      </c>
      <c r="T10" s="57"/>
      <c r="U10" s="58"/>
      <c r="V10" s="43"/>
    </row>
    <row r="11" spans="1:22" ht="21.75" customHeight="1">
      <c r="A11" s="12" t="s">
        <v>169</v>
      </c>
      <c r="C11" s="12" t="s">
        <v>171</v>
      </c>
      <c r="F11" s="14">
        <v>23</v>
      </c>
      <c r="H11" s="13">
        <v>263055464</v>
      </c>
      <c r="J11" s="13">
        <v>0</v>
      </c>
      <c r="L11" s="13">
        <v>263055464</v>
      </c>
      <c r="N11" s="13">
        <v>135420686245</v>
      </c>
      <c r="P11" s="13">
        <v>0</v>
      </c>
      <c r="R11" s="13">
        <v>135420686245</v>
      </c>
      <c r="T11" s="57"/>
      <c r="U11" s="58"/>
      <c r="V11" s="43"/>
    </row>
    <row r="12" spans="1:22" ht="21.75" customHeight="1">
      <c r="A12" s="12" t="s">
        <v>165</v>
      </c>
      <c r="C12" s="12" t="s">
        <v>168</v>
      </c>
      <c r="F12" s="14">
        <v>23</v>
      </c>
      <c r="H12" s="13">
        <v>527353626</v>
      </c>
      <c r="J12" s="13">
        <v>0</v>
      </c>
      <c r="L12" s="13">
        <v>527353626</v>
      </c>
      <c r="N12" s="13">
        <v>5507670594</v>
      </c>
      <c r="P12" s="13">
        <v>0</v>
      </c>
      <c r="R12" s="13">
        <v>5507670594</v>
      </c>
      <c r="T12" s="57"/>
      <c r="U12" s="58"/>
      <c r="V12" s="43"/>
    </row>
    <row r="13" spans="1:22" ht="21.75" customHeight="1">
      <c r="A13" s="12" t="s">
        <v>269</v>
      </c>
      <c r="C13" s="12" t="s">
        <v>306</v>
      </c>
      <c r="F13" s="14">
        <v>23</v>
      </c>
      <c r="H13" s="13">
        <v>0</v>
      </c>
      <c r="J13" s="13">
        <v>0</v>
      </c>
      <c r="L13" s="13">
        <v>0</v>
      </c>
      <c r="N13" s="13">
        <v>588113533</v>
      </c>
      <c r="P13" s="13">
        <v>0</v>
      </c>
      <c r="R13" s="13">
        <v>588113533</v>
      </c>
      <c r="T13" s="57"/>
      <c r="U13" s="58"/>
      <c r="V13" s="43"/>
    </row>
    <row r="14" spans="1:22" ht="21.75" customHeight="1">
      <c r="A14" s="12" t="s">
        <v>175</v>
      </c>
      <c r="C14" s="12" t="s">
        <v>177</v>
      </c>
      <c r="F14" s="14">
        <v>23</v>
      </c>
      <c r="H14" s="13">
        <v>3742443504</v>
      </c>
      <c r="J14" s="13">
        <v>0</v>
      </c>
      <c r="L14" s="13">
        <v>3742443504</v>
      </c>
      <c r="N14" s="13">
        <v>61878546227</v>
      </c>
      <c r="P14" s="13">
        <v>0</v>
      </c>
      <c r="R14" s="13">
        <v>61878546227</v>
      </c>
      <c r="T14" s="57"/>
      <c r="U14" s="58"/>
      <c r="V14" s="43"/>
    </row>
    <row r="15" spans="1:22" ht="21.75" customHeight="1">
      <c r="A15" s="12" t="s">
        <v>172</v>
      </c>
      <c r="C15" s="15" t="s">
        <v>174</v>
      </c>
      <c r="F15" s="17">
        <v>23</v>
      </c>
      <c r="H15" s="16">
        <v>6057396184</v>
      </c>
      <c r="J15" s="16">
        <v>0</v>
      </c>
      <c r="L15" s="16">
        <v>6026813694</v>
      </c>
      <c r="N15" s="16">
        <v>7620940639</v>
      </c>
      <c r="P15" s="16">
        <v>0</v>
      </c>
      <c r="R15" s="16">
        <v>7620940639</v>
      </c>
      <c r="T15" s="57"/>
      <c r="U15" s="58"/>
      <c r="V15" s="43"/>
    </row>
    <row r="16" spans="1:22" ht="21.75" customHeight="1" thickBot="1">
      <c r="A16" s="26"/>
      <c r="C16" s="18"/>
      <c r="F16" s="18"/>
      <c r="H16" s="18">
        <f>SUM(H8:H15)</f>
        <v>10598089746</v>
      </c>
      <c r="J16" s="18">
        <f>SUM(J8:J15)</f>
        <v>0</v>
      </c>
      <c r="L16" s="18">
        <f>SUM(L8:L15)</f>
        <v>10567507256</v>
      </c>
      <c r="N16" s="18">
        <f>SUM(N8:N15)</f>
        <v>251713681300</v>
      </c>
      <c r="P16" s="18">
        <f>SUM(P8:P15)</f>
        <v>0</v>
      </c>
      <c r="R16" s="18">
        <f>SUM(R8:R15)</f>
        <v>251713681300</v>
      </c>
      <c r="T16" s="43"/>
    </row>
    <row r="17" spans="8:8" ht="13.5" thickTop="1"/>
    <row r="19" spans="8:8">
      <c r="H19" s="43"/>
    </row>
    <row r="20" spans="8:8">
      <c r="H20" s="43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4"/>
  <sheetViews>
    <sheetView rightToLeft="1" tabSelected="1" view="pageBreakPreview" zoomScale="154" zoomScaleNormal="100" zoomScaleSheetLayoutView="154" workbookViewId="0">
      <selection activeCell="I18" sqref="I18"/>
    </sheetView>
  </sheetViews>
  <sheetFormatPr defaultRowHeight="12.75"/>
  <cols>
    <col min="1" max="1" width="39" style="6" customWidth="1"/>
    <col min="2" max="2" width="1.28515625" style="6" customWidth="1"/>
    <col min="3" max="3" width="14.28515625" style="6" customWidth="1"/>
    <col min="4" max="4" width="1.28515625" style="6" customWidth="1"/>
    <col min="5" max="5" width="10.42578125" style="6" customWidth="1"/>
    <col min="6" max="6" width="1.28515625" style="6" customWidth="1"/>
    <col min="7" max="7" width="15.5703125" style="6" customWidth="1"/>
    <col min="8" max="8" width="1.28515625" style="6" customWidth="1"/>
    <col min="9" max="9" width="15" style="6" bestFit="1" customWidth="1"/>
    <col min="10" max="10" width="1.28515625" style="6" customWidth="1"/>
    <col min="11" max="11" width="11" style="6" bestFit="1" customWidth="1"/>
    <col min="12" max="12" width="1.28515625" style="6" customWidth="1"/>
    <col min="13" max="13" width="15.5703125" style="6" customWidth="1"/>
    <col min="14" max="14" width="0.28515625" style="6" customWidth="1"/>
    <col min="15" max="15" width="11.5703125" style="6" bestFit="1" customWidth="1"/>
    <col min="16" max="16384" width="9.140625" style="6"/>
  </cols>
  <sheetData>
    <row r="1" spans="1:15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5" ht="21.75" customHeight="1">
      <c r="A2" s="82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5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5" ht="14.45" customHeight="1"/>
    <row r="5" spans="1:15" ht="14.45" customHeight="1">
      <c r="A5" s="91" t="s">
        <v>307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5" ht="14.45" customHeight="1">
      <c r="A6" s="87" t="s">
        <v>201</v>
      </c>
      <c r="C6" s="87" t="s">
        <v>215</v>
      </c>
      <c r="D6" s="87"/>
      <c r="E6" s="87"/>
      <c r="F6" s="87"/>
      <c r="G6" s="87"/>
      <c r="I6" s="87" t="s">
        <v>216</v>
      </c>
      <c r="J6" s="87"/>
      <c r="K6" s="87"/>
      <c r="L6" s="87"/>
      <c r="M6" s="87"/>
    </row>
    <row r="7" spans="1:15" ht="29.1" customHeight="1">
      <c r="A7" s="87"/>
      <c r="C7" s="5" t="s">
        <v>303</v>
      </c>
      <c r="D7" s="8"/>
      <c r="E7" s="5" t="s">
        <v>283</v>
      </c>
      <c r="F7" s="8"/>
      <c r="G7" s="5" t="s">
        <v>304</v>
      </c>
      <c r="I7" s="5" t="s">
        <v>303</v>
      </c>
      <c r="J7" s="8"/>
      <c r="K7" s="5" t="s">
        <v>283</v>
      </c>
      <c r="L7" s="8"/>
      <c r="M7" s="5" t="s">
        <v>304</v>
      </c>
    </row>
    <row r="8" spans="1:15" ht="21.75" customHeight="1">
      <c r="A8" s="9" t="s">
        <v>321</v>
      </c>
      <c r="C8" s="10">
        <v>127094</v>
      </c>
      <c r="E8" s="10">
        <v>0</v>
      </c>
      <c r="G8" s="10">
        <v>127094</v>
      </c>
      <c r="I8" s="10">
        <v>13011019</v>
      </c>
      <c r="K8" s="10">
        <v>0</v>
      </c>
      <c r="M8" s="10">
        <v>13011019</v>
      </c>
    </row>
    <row r="9" spans="1:15" ht="21.75" customHeight="1">
      <c r="A9" s="12" t="s">
        <v>322</v>
      </c>
      <c r="C9" s="13">
        <v>1070788</v>
      </c>
      <c r="E9" s="13">
        <v>0</v>
      </c>
      <c r="G9" s="13">
        <v>1070788</v>
      </c>
      <c r="I9" s="13">
        <v>141273260</v>
      </c>
      <c r="K9" s="13">
        <v>0</v>
      </c>
      <c r="M9" s="13">
        <v>141273260</v>
      </c>
    </row>
    <row r="10" spans="1:15" ht="21.75" customHeight="1">
      <c r="A10" s="12" t="s">
        <v>323</v>
      </c>
      <c r="C10" s="13">
        <v>23546</v>
      </c>
      <c r="D10" s="6">
        <v>0</v>
      </c>
      <c r="E10" s="13">
        <v>0</v>
      </c>
      <c r="F10" s="6">
        <v>0</v>
      </c>
      <c r="G10" s="13">
        <v>23546</v>
      </c>
      <c r="H10" s="6">
        <v>0</v>
      </c>
      <c r="I10" s="13">
        <v>19597907</v>
      </c>
      <c r="J10" s="6">
        <v>0</v>
      </c>
      <c r="K10" s="13">
        <v>0</v>
      </c>
      <c r="L10" s="6">
        <v>0</v>
      </c>
      <c r="M10" s="13">
        <v>19597907</v>
      </c>
    </row>
    <row r="11" spans="1:15" ht="21.75" customHeight="1">
      <c r="A11" s="12" t="s">
        <v>325</v>
      </c>
      <c r="C11" s="13">
        <v>3118150652</v>
      </c>
      <c r="D11" s="13">
        <v>0</v>
      </c>
      <c r="E11" s="13">
        <v>4803272</v>
      </c>
      <c r="F11" s="13">
        <v>0</v>
      </c>
      <c r="G11" s="13">
        <v>3113347380</v>
      </c>
      <c r="H11" s="13">
        <v>0</v>
      </c>
      <c r="I11" s="13">
        <v>44223994409</v>
      </c>
      <c r="J11" s="13">
        <v>0</v>
      </c>
      <c r="K11" s="13">
        <v>17544344</v>
      </c>
      <c r="L11" s="13">
        <v>0</v>
      </c>
      <c r="M11" s="13">
        <v>44206450065</v>
      </c>
    </row>
    <row r="12" spans="1:15" ht="21.75" customHeight="1">
      <c r="A12" s="26"/>
      <c r="C12" s="18">
        <f>SUM(C8:C11)</f>
        <v>3119372080</v>
      </c>
      <c r="E12" s="18">
        <f>SUM(E8:E11)</f>
        <v>4803272</v>
      </c>
      <c r="G12" s="18">
        <f>SUM(G8:G11)</f>
        <v>3114568808</v>
      </c>
      <c r="I12" s="18">
        <f>SUM(I8:I11)</f>
        <v>44397876595</v>
      </c>
      <c r="K12" s="18">
        <f>SUM(K8:K11)</f>
        <v>17544344</v>
      </c>
      <c r="M12" s="18">
        <f>SUM(M8:M11)</f>
        <v>44380332251</v>
      </c>
      <c r="O12" s="43"/>
    </row>
    <row r="14" spans="1:15"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76"/>
  <sheetViews>
    <sheetView rightToLeft="1" view="pageBreakPreview" topLeftCell="A59" zoomScale="112" zoomScaleNormal="100" zoomScaleSheetLayoutView="112" workbookViewId="0">
      <selection activeCell="M78" sqref="M78"/>
    </sheetView>
  </sheetViews>
  <sheetFormatPr defaultRowHeight="12.75"/>
  <cols>
    <col min="1" max="1" width="29.85546875" style="6" bestFit="1" customWidth="1"/>
    <col min="2" max="2" width="1.28515625" style="6" customWidth="1"/>
    <col min="3" max="3" width="12.85546875" style="41" bestFit="1" customWidth="1"/>
    <col min="4" max="4" width="1.28515625" style="41" customWidth="1"/>
    <col min="5" max="5" width="16.85546875" style="41" bestFit="1" customWidth="1"/>
    <col min="6" max="6" width="1.28515625" style="41" customWidth="1"/>
    <col min="7" max="7" width="16.7109375" style="41" bestFit="1" customWidth="1"/>
    <col min="8" max="8" width="1.28515625" style="41" customWidth="1"/>
    <col min="9" max="9" width="21.85546875" style="41" bestFit="1" customWidth="1"/>
    <col min="10" max="10" width="1.28515625" style="41" customWidth="1"/>
    <col min="11" max="11" width="12.85546875" style="41" bestFit="1" customWidth="1"/>
    <col min="12" max="12" width="1.28515625" style="41" customWidth="1"/>
    <col min="13" max="13" width="18.28515625" style="41" bestFit="1" customWidth="1"/>
    <col min="14" max="14" width="1.28515625" style="41" customWidth="1"/>
    <col min="15" max="15" width="18.42578125" style="41" bestFit="1" customWidth="1"/>
    <col min="16" max="16" width="1.28515625" style="41" customWidth="1"/>
    <col min="17" max="17" width="21.85546875" style="41" bestFit="1" customWidth="1"/>
    <col min="18" max="18" width="14.85546875" style="6" bestFit="1" customWidth="1"/>
    <col min="19" max="16384" width="9.140625" style="6"/>
  </cols>
  <sheetData>
    <row r="1" spans="1:17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ht="21.75" customHeight="1">
      <c r="A2" s="82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ht="14.45" customHeight="1"/>
    <row r="5" spans="1:17" ht="14.45" customHeight="1">
      <c r="A5" s="91" t="s">
        <v>308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ht="14.45" customHeight="1">
      <c r="A6" s="87" t="s">
        <v>201</v>
      </c>
      <c r="C6" s="104" t="s">
        <v>215</v>
      </c>
      <c r="D6" s="104"/>
      <c r="E6" s="104"/>
      <c r="F6" s="104"/>
      <c r="G6" s="104"/>
      <c r="H6" s="104"/>
      <c r="I6" s="104"/>
      <c r="K6" s="104" t="s">
        <v>216</v>
      </c>
      <c r="L6" s="104"/>
      <c r="M6" s="104"/>
      <c r="N6" s="104"/>
      <c r="O6" s="104"/>
      <c r="P6" s="104"/>
      <c r="Q6" s="104"/>
    </row>
    <row r="7" spans="1:17" ht="29.1" customHeight="1">
      <c r="A7" s="87"/>
      <c r="C7" s="51" t="s">
        <v>13</v>
      </c>
      <c r="D7" s="52"/>
      <c r="E7" s="51" t="s">
        <v>309</v>
      </c>
      <c r="F7" s="52"/>
      <c r="G7" s="51" t="s">
        <v>310</v>
      </c>
      <c r="H7" s="52"/>
      <c r="I7" s="51" t="s">
        <v>311</v>
      </c>
      <c r="K7" s="51" t="s">
        <v>13</v>
      </c>
      <c r="L7" s="52"/>
      <c r="M7" s="51" t="s">
        <v>309</v>
      </c>
      <c r="N7" s="52"/>
      <c r="O7" s="51" t="s">
        <v>310</v>
      </c>
      <c r="P7" s="52"/>
      <c r="Q7" s="51" t="s">
        <v>311</v>
      </c>
    </row>
    <row r="8" spans="1:17" ht="21.75" customHeight="1">
      <c r="A8" s="9" t="s">
        <v>41</v>
      </c>
      <c r="C8" s="47">
        <v>777777</v>
      </c>
      <c r="E8" s="47">
        <v>2575139108</v>
      </c>
      <c r="G8" s="47">
        <v>3008525248</v>
      </c>
      <c r="I8" s="47">
        <v>-433386140</v>
      </c>
      <c r="K8" s="47">
        <v>2713107</v>
      </c>
      <c r="M8" s="47">
        <v>14517403792</v>
      </c>
      <c r="O8" s="47">
        <v>14641696202</v>
      </c>
      <c r="Q8" s="47">
        <v>-124292410</v>
      </c>
    </row>
    <row r="9" spans="1:17" ht="21.75" customHeight="1">
      <c r="A9" s="12" t="s">
        <v>44</v>
      </c>
      <c r="C9" s="44">
        <v>3000000</v>
      </c>
      <c r="E9" s="44">
        <v>11664580418</v>
      </c>
      <c r="G9" s="44">
        <v>12791995336</v>
      </c>
      <c r="I9" s="44">
        <v>-1127414918</v>
      </c>
      <c r="K9" s="44">
        <v>3465909</v>
      </c>
      <c r="M9" s="44">
        <v>13874794763</v>
      </c>
      <c r="O9" s="44">
        <v>14950132978</v>
      </c>
      <c r="Q9" s="44">
        <v>-1075338215</v>
      </c>
    </row>
    <row r="10" spans="1:17" ht="21.75" customHeight="1">
      <c r="A10" s="12" t="s">
        <v>40</v>
      </c>
      <c r="C10" s="44">
        <v>76</v>
      </c>
      <c r="E10" s="44">
        <v>1119620</v>
      </c>
      <c r="G10" s="44">
        <v>802688</v>
      </c>
      <c r="I10" s="44">
        <v>316932</v>
      </c>
      <c r="K10" s="44">
        <v>76</v>
      </c>
      <c r="M10" s="44">
        <v>1119620</v>
      </c>
      <c r="O10" s="44">
        <v>802688</v>
      </c>
      <c r="Q10" s="44">
        <v>316932</v>
      </c>
    </row>
    <row r="11" spans="1:17" ht="21.75" customHeight="1">
      <c r="A11" s="12" t="s">
        <v>42</v>
      </c>
      <c r="C11" s="44">
        <v>2000000</v>
      </c>
      <c r="E11" s="44">
        <v>6771468643</v>
      </c>
      <c r="G11" s="44">
        <v>7654207982</v>
      </c>
      <c r="I11" s="44">
        <v>-882739339</v>
      </c>
      <c r="K11" s="44">
        <v>2000000</v>
      </c>
      <c r="M11" s="44">
        <v>6771468643</v>
      </c>
      <c r="O11" s="44">
        <v>7654207982</v>
      </c>
      <c r="Q11" s="44">
        <v>-882739339</v>
      </c>
    </row>
    <row r="12" spans="1:17" ht="21.75" customHeight="1">
      <c r="A12" s="12" t="s">
        <v>30</v>
      </c>
      <c r="C12" s="44">
        <v>123554399</v>
      </c>
      <c r="E12" s="44">
        <v>347532913908</v>
      </c>
      <c r="G12" s="44">
        <v>238277296559</v>
      </c>
      <c r="I12" s="44">
        <v>109255617349</v>
      </c>
      <c r="K12" s="44">
        <v>166754399</v>
      </c>
      <c r="M12" s="44">
        <v>455320175230</v>
      </c>
      <c r="O12" s="44">
        <v>327195666470</v>
      </c>
      <c r="Q12" s="44">
        <v>128124508760</v>
      </c>
    </row>
    <row r="13" spans="1:17" ht="21.75" customHeight="1">
      <c r="A13" s="12" t="s">
        <v>29</v>
      </c>
      <c r="C13" s="44">
        <v>104800000</v>
      </c>
      <c r="E13" s="44">
        <v>58928478290</v>
      </c>
      <c r="G13" s="44">
        <v>61648752984</v>
      </c>
      <c r="I13" s="44">
        <v>-2720274694</v>
      </c>
      <c r="K13" s="44">
        <v>106000002</v>
      </c>
      <c r="M13" s="44">
        <v>60932880745</v>
      </c>
      <c r="O13" s="44">
        <v>63639569656</v>
      </c>
      <c r="Q13" s="44">
        <v>-2706688911</v>
      </c>
    </row>
    <row r="14" spans="1:17" ht="21.75" customHeight="1">
      <c r="A14" s="12" t="s">
        <v>39</v>
      </c>
      <c r="C14" s="44">
        <v>800000</v>
      </c>
      <c r="E14" s="44">
        <v>3684346956</v>
      </c>
      <c r="G14" s="44">
        <v>3420105142</v>
      </c>
      <c r="I14" s="44">
        <v>264241814</v>
      </c>
      <c r="K14" s="44">
        <v>800001</v>
      </c>
      <c r="M14" s="44">
        <v>3684346957</v>
      </c>
      <c r="O14" s="44">
        <v>3420109445</v>
      </c>
      <c r="Q14" s="44">
        <v>264237512</v>
      </c>
    </row>
    <row r="15" spans="1:17" ht="21.75" customHeight="1">
      <c r="A15" s="12" t="s">
        <v>36</v>
      </c>
      <c r="C15" s="44">
        <v>3000000</v>
      </c>
      <c r="E15" s="44">
        <v>12459422840</v>
      </c>
      <c r="G15" s="44">
        <v>13122480845</v>
      </c>
      <c r="I15" s="44">
        <v>-663058005</v>
      </c>
      <c r="K15" s="44">
        <v>15749224</v>
      </c>
      <c r="M15" s="44">
        <v>59164904151</v>
      </c>
      <c r="O15" s="44">
        <v>60670185630</v>
      </c>
      <c r="Q15" s="44">
        <v>-1505281479</v>
      </c>
    </row>
    <row r="16" spans="1:17" ht="21.75" customHeight="1">
      <c r="A16" s="12" t="s">
        <v>32</v>
      </c>
      <c r="C16" s="44">
        <v>0</v>
      </c>
      <c r="E16" s="44">
        <v>0</v>
      </c>
      <c r="G16" s="44">
        <v>0</v>
      </c>
      <c r="I16" s="44">
        <v>0</v>
      </c>
      <c r="K16" s="44">
        <v>450000</v>
      </c>
      <c r="M16" s="44">
        <v>1510160776</v>
      </c>
      <c r="O16" s="44">
        <v>1473030274</v>
      </c>
      <c r="Q16" s="44">
        <v>37130502</v>
      </c>
    </row>
    <row r="17" spans="1:17" ht="21.75" customHeight="1">
      <c r="A17" s="12" t="s">
        <v>223</v>
      </c>
      <c r="C17" s="44">
        <v>0</v>
      </c>
      <c r="E17" s="44">
        <v>0</v>
      </c>
      <c r="G17" s="44">
        <v>0</v>
      </c>
      <c r="I17" s="44">
        <v>0</v>
      </c>
      <c r="K17" s="44">
        <v>2600000</v>
      </c>
      <c r="M17" s="44">
        <v>12349735463</v>
      </c>
      <c r="O17" s="44">
        <v>11462344745</v>
      </c>
      <c r="Q17" s="44">
        <v>887390718</v>
      </c>
    </row>
    <row r="18" spans="1:17" ht="21.75" customHeight="1">
      <c r="A18" s="12" t="s">
        <v>224</v>
      </c>
      <c r="C18" s="44">
        <v>0</v>
      </c>
      <c r="E18" s="44">
        <v>0</v>
      </c>
      <c r="G18" s="44">
        <v>0</v>
      </c>
      <c r="I18" s="44">
        <v>0</v>
      </c>
      <c r="K18" s="44">
        <v>1047002</v>
      </c>
      <c r="M18" s="44">
        <v>5310165492</v>
      </c>
      <c r="O18" s="44">
        <v>5701722229</v>
      </c>
      <c r="Q18" s="44">
        <v>-391556737</v>
      </c>
    </row>
    <row r="19" spans="1:17" ht="21.75" customHeight="1">
      <c r="A19" s="12" t="s">
        <v>225</v>
      </c>
      <c r="C19" s="44">
        <v>0</v>
      </c>
      <c r="E19" s="44">
        <v>0</v>
      </c>
      <c r="G19" s="44">
        <v>0</v>
      </c>
      <c r="I19" s="44">
        <v>0</v>
      </c>
      <c r="K19" s="44">
        <v>300000</v>
      </c>
      <c r="M19" s="44">
        <v>4889830323</v>
      </c>
      <c r="O19" s="44">
        <v>3709823417</v>
      </c>
      <c r="Q19" s="44">
        <v>1180006906</v>
      </c>
    </row>
    <row r="20" spans="1:17" ht="21.75" customHeight="1">
      <c r="A20" s="12" t="s">
        <v>46</v>
      </c>
      <c r="C20" s="44">
        <v>0</v>
      </c>
      <c r="E20" s="44">
        <v>0</v>
      </c>
      <c r="G20" s="44">
        <v>0</v>
      </c>
      <c r="I20" s="44">
        <v>0</v>
      </c>
      <c r="K20" s="44">
        <v>800000</v>
      </c>
      <c r="M20" s="44">
        <v>13982335604</v>
      </c>
      <c r="O20" s="44">
        <v>11446967723</v>
      </c>
      <c r="Q20" s="44">
        <v>2535367881</v>
      </c>
    </row>
    <row r="21" spans="1:17" ht="21.75" customHeight="1">
      <c r="A21" s="12" t="s">
        <v>226</v>
      </c>
      <c r="C21" s="44">
        <v>0</v>
      </c>
      <c r="E21" s="44">
        <v>0</v>
      </c>
      <c r="G21" s="44">
        <v>0</v>
      </c>
      <c r="I21" s="44">
        <v>0</v>
      </c>
      <c r="K21" s="44">
        <v>5120</v>
      </c>
      <c r="M21" s="44">
        <v>18245990</v>
      </c>
      <c r="O21" s="44">
        <v>16776838</v>
      </c>
      <c r="Q21" s="44">
        <v>1469152</v>
      </c>
    </row>
    <row r="22" spans="1:17" ht="21.75" customHeight="1">
      <c r="A22" s="12" t="s">
        <v>34</v>
      </c>
      <c r="C22" s="44">
        <v>0</v>
      </c>
      <c r="E22" s="44">
        <v>0</v>
      </c>
      <c r="G22" s="44">
        <v>0</v>
      </c>
      <c r="I22" s="44">
        <v>0</v>
      </c>
      <c r="K22" s="44">
        <v>143959725</v>
      </c>
      <c r="M22" s="44">
        <v>376959172604</v>
      </c>
      <c r="O22" s="44">
        <v>335885257300</v>
      </c>
      <c r="Q22" s="44">
        <v>41073915304</v>
      </c>
    </row>
    <row r="23" spans="1:17" ht="21.75" customHeight="1">
      <c r="A23" s="12" t="s">
        <v>228</v>
      </c>
      <c r="C23" s="44">
        <v>0</v>
      </c>
      <c r="E23" s="44">
        <v>0</v>
      </c>
      <c r="G23" s="44">
        <v>0</v>
      </c>
      <c r="I23" s="44">
        <v>0</v>
      </c>
      <c r="K23" s="44">
        <v>450000</v>
      </c>
      <c r="M23" s="44">
        <v>4911601082</v>
      </c>
      <c r="O23" s="44">
        <v>2678907993</v>
      </c>
      <c r="Q23" s="44">
        <v>2232693089</v>
      </c>
    </row>
    <row r="24" spans="1:17" ht="21.75" customHeight="1">
      <c r="A24" s="12" t="s">
        <v>229</v>
      </c>
      <c r="C24" s="44">
        <v>0</v>
      </c>
      <c r="E24" s="44">
        <v>0</v>
      </c>
      <c r="G24" s="44">
        <v>0</v>
      </c>
      <c r="I24" s="44">
        <v>0</v>
      </c>
      <c r="K24" s="44">
        <v>3127000</v>
      </c>
      <c r="M24" s="44">
        <v>9701833214</v>
      </c>
      <c r="O24" s="44">
        <v>7319358792</v>
      </c>
      <c r="Q24" s="44">
        <v>2382474422</v>
      </c>
    </row>
    <row r="25" spans="1:17" ht="21.75" customHeight="1">
      <c r="A25" s="12" t="s">
        <v>230</v>
      </c>
      <c r="C25" s="44">
        <v>0</v>
      </c>
      <c r="E25" s="44">
        <v>0</v>
      </c>
      <c r="G25" s="44">
        <v>0</v>
      </c>
      <c r="I25" s="44">
        <v>0</v>
      </c>
      <c r="K25" s="44">
        <v>15803000</v>
      </c>
      <c r="M25" s="44">
        <v>11901613497</v>
      </c>
      <c r="O25" s="44">
        <v>14977957270</v>
      </c>
      <c r="Q25" s="44">
        <v>-3076343773</v>
      </c>
    </row>
    <row r="26" spans="1:17" ht="21.75" customHeight="1">
      <c r="A26" s="12" t="s">
        <v>37</v>
      </c>
      <c r="C26" s="44">
        <v>0</v>
      </c>
      <c r="E26" s="44">
        <v>0</v>
      </c>
      <c r="G26" s="44">
        <v>0</v>
      </c>
      <c r="I26" s="44">
        <v>0</v>
      </c>
      <c r="K26" s="44">
        <v>249000</v>
      </c>
      <c r="M26" s="44">
        <v>2316772718</v>
      </c>
      <c r="O26" s="44">
        <v>1756485329</v>
      </c>
      <c r="Q26" s="44">
        <v>560287389</v>
      </c>
    </row>
    <row r="27" spans="1:17" ht="21.75" customHeight="1">
      <c r="A27" s="12" t="s">
        <v>43</v>
      </c>
      <c r="C27" s="44">
        <v>0</v>
      </c>
      <c r="E27" s="44">
        <v>0</v>
      </c>
      <c r="G27" s="44">
        <v>0</v>
      </c>
      <c r="I27" s="44">
        <v>0</v>
      </c>
      <c r="K27" s="44">
        <v>14909717</v>
      </c>
      <c r="M27" s="44">
        <v>60333385669</v>
      </c>
      <c r="O27" s="44">
        <v>60637438755</v>
      </c>
      <c r="Q27" s="44">
        <v>-304053086</v>
      </c>
    </row>
    <row r="28" spans="1:17" ht="21.75" customHeight="1">
      <c r="A28" s="12" t="s">
        <v>231</v>
      </c>
      <c r="C28" s="44">
        <v>0</v>
      </c>
      <c r="E28" s="44">
        <v>0</v>
      </c>
      <c r="G28" s="44">
        <v>0</v>
      </c>
      <c r="I28" s="44">
        <v>0</v>
      </c>
      <c r="K28" s="44">
        <v>54976000</v>
      </c>
      <c r="M28" s="44">
        <v>49017929965</v>
      </c>
      <c r="O28" s="44">
        <v>61573809056</v>
      </c>
      <c r="Q28" s="44">
        <v>-12555879091</v>
      </c>
    </row>
    <row r="29" spans="1:17" ht="21.75" customHeight="1">
      <c r="A29" s="12" t="s">
        <v>33</v>
      </c>
      <c r="C29" s="44">
        <v>0</v>
      </c>
      <c r="E29" s="44">
        <v>0</v>
      </c>
      <c r="G29" s="44">
        <v>0</v>
      </c>
      <c r="I29" s="44">
        <v>0</v>
      </c>
      <c r="K29" s="44">
        <v>4000000</v>
      </c>
      <c r="M29" s="44">
        <v>1912552244</v>
      </c>
      <c r="O29" s="44">
        <v>1996153818</v>
      </c>
      <c r="Q29" s="44">
        <v>-83601574</v>
      </c>
    </row>
    <row r="30" spans="1:17" ht="21.75" customHeight="1">
      <c r="A30" s="12" t="s">
        <v>232</v>
      </c>
      <c r="C30" s="44">
        <v>0</v>
      </c>
      <c r="E30" s="44">
        <v>0</v>
      </c>
      <c r="G30" s="44">
        <v>0</v>
      </c>
      <c r="I30" s="44">
        <v>0</v>
      </c>
      <c r="K30" s="44">
        <v>25143</v>
      </c>
      <c r="M30" s="44">
        <v>117891573</v>
      </c>
      <c r="O30" s="44">
        <v>136075638</v>
      </c>
      <c r="Q30" s="44">
        <v>-18184065</v>
      </c>
    </row>
    <row r="31" spans="1:17" ht="21.75" customHeight="1">
      <c r="A31" s="12" t="s">
        <v>234</v>
      </c>
      <c r="C31" s="44">
        <v>0</v>
      </c>
      <c r="E31" s="44">
        <v>0</v>
      </c>
      <c r="G31" s="44">
        <v>0</v>
      </c>
      <c r="I31" s="44">
        <v>0</v>
      </c>
      <c r="K31" s="44">
        <v>3292781</v>
      </c>
      <c r="M31" s="44">
        <v>7748102490</v>
      </c>
      <c r="O31" s="44">
        <v>9053088312</v>
      </c>
      <c r="Q31" s="44">
        <v>-1304985822</v>
      </c>
    </row>
    <row r="32" spans="1:17" ht="21.75" customHeight="1">
      <c r="A32" s="12" t="s">
        <v>20</v>
      </c>
      <c r="C32" s="44">
        <v>0</v>
      </c>
      <c r="E32" s="44">
        <v>0</v>
      </c>
      <c r="G32" s="44">
        <v>0</v>
      </c>
      <c r="I32" s="44">
        <v>0</v>
      </c>
      <c r="K32" s="44">
        <v>4797000</v>
      </c>
      <c r="M32" s="44">
        <v>27949266245</v>
      </c>
      <c r="O32" s="44">
        <v>37336968737</v>
      </c>
      <c r="Q32" s="44">
        <v>-9387702492</v>
      </c>
    </row>
    <row r="33" spans="1:17" ht="21.75" customHeight="1">
      <c r="A33" s="12" t="s">
        <v>236</v>
      </c>
      <c r="C33" s="44">
        <v>0</v>
      </c>
      <c r="E33" s="44">
        <v>0</v>
      </c>
      <c r="G33" s="44">
        <v>0</v>
      </c>
      <c r="I33" s="44">
        <v>0</v>
      </c>
      <c r="K33" s="44">
        <v>326250</v>
      </c>
      <c r="M33" s="44">
        <v>5901923434</v>
      </c>
      <c r="O33" s="44">
        <v>3771526902</v>
      </c>
      <c r="Q33" s="44">
        <v>2130396532</v>
      </c>
    </row>
    <row r="34" spans="1:17" ht="21.75" customHeight="1">
      <c r="A34" s="12" t="s">
        <v>262</v>
      </c>
      <c r="C34" s="44">
        <v>0</v>
      </c>
      <c r="E34" s="44">
        <v>0</v>
      </c>
      <c r="G34" s="44">
        <v>0</v>
      </c>
      <c r="I34" s="44">
        <v>0</v>
      </c>
      <c r="K34" s="44">
        <v>364000</v>
      </c>
      <c r="M34" s="44">
        <v>4590087794</v>
      </c>
      <c r="O34" s="44">
        <v>4681224794</v>
      </c>
      <c r="Q34" s="44">
        <v>-91137000</v>
      </c>
    </row>
    <row r="35" spans="1:17" ht="21.75" customHeight="1">
      <c r="A35" s="12" t="s">
        <v>237</v>
      </c>
      <c r="C35" s="44">
        <v>0</v>
      </c>
      <c r="E35" s="44">
        <v>0</v>
      </c>
      <c r="G35" s="44">
        <v>0</v>
      </c>
      <c r="I35" s="44">
        <v>0</v>
      </c>
      <c r="K35" s="44">
        <v>226000</v>
      </c>
      <c r="M35" s="44">
        <v>799098905</v>
      </c>
      <c r="O35" s="44">
        <v>1089288216</v>
      </c>
      <c r="Q35" s="44">
        <v>-290189311</v>
      </c>
    </row>
    <row r="36" spans="1:17" ht="21.75" customHeight="1">
      <c r="A36" s="12" t="s">
        <v>238</v>
      </c>
      <c r="C36" s="44">
        <v>0</v>
      </c>
      <c r="E36" s="44">
        <v>0</v>
      </c>
      <c r="G36" s="44">
        <v>0</v>
      </c>
      <c r="I36" s="44">
        <v>0</v>
      </c>
      <c r="K36" s="44">
        <v>266438</v>
      </c>
      <c r="M36" s="44">
        <v>1282621522</v>
      </c>
      <c r="O36" s="44">
        <v>1438524073</v>
      </c>
      <c r="Q36" s="44">
        <v>-155902551</v>
      </c>
    </row>
    <row r="37" spans="1:17" ht="21.75" customHeight="1">
      <c r="A37" s="12" t="s">
        <v>31</v>
      </c>
      <c r="C37" s="44">
        <v>0</v>
      </c>
      <c r="E37" s="44">
        <v>0</v>
      </c>
      <c r="G37" s="44">
        <v>0</v>
      </c>
      <c r="I37" s="44">
        <v>0</v>
      </c>
      <c r="K37" s="44">
        <v>285750</v>
      </c>
      <c r="M37" s="44">
        <v>16233445554</v>
      </c>
      <c r="O37" s="44">
        <v>12205093869</v>
      </c>
      <c r="Q37" s="44">
        <v>4028351685</v>
      </c>
    </row>
    <row r="38" spans="1:17" ht="21.75" customHeight="1">
      <c r="A38" s="12" t="s">
        <v>28</v>
      </c>
      <c r="C38" s="44">
        <v>0</v>
      </c>
      <c r="E38" s="44">
        <v>0</v>
      </c>
      <c r="G38" s="44">
        <v>0</v>
      </c>
      <c r="I38" s="44">
        <v>0</v>
      </c>
      <c r="K38" s="44">
        <v>107520002</v>
      </c>
      <c r="M38" s="44">
        <v>164434675577</v>
      </c>
      <c r="O38" s="44">
        <v>138537009492</v>
      </c>
      <c r="Q38" s="44">
        <v>25897666085</v>
      </c>
    </row>
    <row r="39" spans="1:17" ht="21.75" customHeight="1">
      <c r="A39" s="12" t="s">
        <v>240</v>
      </c>
      <c r="C39" s="44">
        <v>0</v>
      </c>
      <c r="E39" s="44">
        <v>0</v>
      </c>
      <c r="G39" s="44">
        <v>0</v>
      </c>
      <c r="I39" s="44">
        <v>0</v>
      </c>
      <c r="K39" s="44">
        <v>188</v>
      </c>
      <c r="M39" s="44">
        <v>2825649</v>
      </c>
      <c r="O39" s="44">
        <v>2745488</v>
      </c>
      <c r="Q39" s="44">
        <v>80161</v>
      </c>
    </row>
    <row r="40" spans="1:17" ht="21.75" customHeight="1">
      <c r="A40" s="12" t="s">
        <v>241</v>
      </c>
      <c r="C40" s="44">
        <v>0</v>
      </c>
      <c r="E40" s="44">
        <v>0</v>
      </c>
      <c r="G40" s="44">
        <v>0</v>
      </c>
      <c r="I40" s="44">
        <v>0</v>
      </c>
      <c r="K40" s="44">
        <v>1200000</v>
      </c>
      <c r="M40" s="44">
        <v>7749843199</v>
      </c>
      <c r="O40" s="44">
        <v>7292269871</v>
      </c>
      <c r="Q40" s="44">
        <v>457573328</v>
      </c>
    </row>
    <row r="41" spans="1:17" ht="21.75" customHeight="1">
      <c r="A41" s="12" t="s">
        <v>242</v>
      </c>
      <c r="C41" s="44">
        <v>0</v>
      </c>
      <c r="E41" s="44">
        <v>0</v>
      </c>
      <c r="G41" s="44">
        <v>0</v>
      </c>
      <c r="I41" s="44">
        <v>0</v>
      </c>
      <c r="K41" s="44">
        <v>595000</v>
      </c>
      <c r="M41" s="44">
        <v>18009949495</v>
      </c>
      <c r="O41" s="44">
        <v>10523188671</v>
      </c>
      <c r="Q41" s="44">
        <v>7486760824</v>
      </c>
    </row>
    <row r="42" spans="1:17" ht="21.75" customHeight="1">
      <c r="A42" s="12" t="s">
        <v>243</v>
      </c>
      <c r="C42" s="44">
        <v>0</v>
      </c>
      <c r="E42" s="44">
        <v>0</v>
      </c>
      <c r="G42" s="44">
        <v>0</v>
      </c>
      <c r="I42" s="44">
        <v>0</v>
      </c>
      <c r="K42" s="44">
        <v>3299000</v>
      </c>
      <c r="M42" s="44">
        <v>24893037270</v>
      </c>
      <c r="O42" s="44">
        <v>34022045629</v>
      </c>
      <c r="Q42" s="44">
        <v>-9129008359</v>
      </c>
    </row>
    <row r="43" spans="1:17" ht="21.75" customHeight="1">
      <c r="A43" s="12" t="s">
        <v>244</v>
      </c>
      <c r="C43" s="44">
        <v>0</v>
      </c>
      <c r="E43" s="44">
        <v>0</v>
      </c>
      <c r="G43" s="44">
        <v>0</v>
      </c>
      <c r="I43" s="44">
        <v>0</v>
      </c>
      <c r="K43" s="44">
        <v>1</v>
      </c>
      <c r="M43" s="44">
        <v>1</v>
      </c>
      <c r="O43" s="44">
        <v>1</v>
      </c>
      <c r="Q43" s="44">
        <v>-4255</v>
      </c>
    </row>
    <row r="44" spans="1:17" ht="21.75" customHeight="1">
      <c r="A44" s="12" t="s">
        <v>27</v>
      </c>
      <c r="C44" s="44">
        <v>0</v>
      </c>
      <c r="E44" s="44">
        <v>0</v>
      </c>
      <c r="G44" s="44">
        <v>0</v>
      </c>
      <c r="I44" s="44">
        <v>0</v>
      </c>
      <c r="K44" s="44">
        <v>1740000</v>
      </c>
      <c r="M44" s="44">
        <v>5178775358</v>
      </c>
      <c r="O44" s="44">
        <v>3857949956</v>
      </c>
      <c r="Q44" s="44">
        <v>1320825402</v>
      </c>
    </row>
    <row r="45" spans="1:17" ht="21.75" customHeight="1">
      <c r="A45" s="12" t="s">
        <v>245</v>
      </c>
      <c r="C45" s="44">
        <v>0</v>
      </c>
      <c r="E45" s="44">
        <v>0</v>
      </c>
      <c r="G45" s="44">
        <v>0</v>
      </c>
      <c r="I45" s="44">
        <v>0</v>
      </c>
      <c r="K45" s="44">
        <v>1731882</v>
      </c>
      <c r="M45" s="44">
        <v>12189880211</v>
      </c>
      <c r="O45" s="44">
        <v>11805676056</v>
      </c>
      <c r="Q45" s="44">
        <v>384204155</v>
      </c>
    </row>
    <row r="46" spans="1:17" ht="21.75" customHeight="1">
      <c r="A46" s="12" t="s">
        <v>35</v>
      </c>
      <c r="C46" s="44">
        <v>0</v>
      </c>
      <c r="E46" s="44">
        <v>0</v>
      </c>
      <c r="G46" s="44">
        <v>0</v>
      </c>
      <c r="I46" s="44">
        <v>0</v>
      </c>
      <c r="K46" s="44">
        <v>3200000</v>
      </c>
      <c r="M46" s="44">
        <v>4088187355</v>
      </c>
      <c r="O46" s="44">
        <v>3369184711</v>
      </c>
      <c r="Q46" s="44">
        <v>719002644</v>
      </c>
    </row>
    <row r="47" spans="1:17" ht="21.75" customHeight="1">
      <c r="A47" s="12" t="s">
        <v>24</v>
      </c>
      <c r="C47" s="44">
        <v>0</v>
      </c>
      <c r="E47" s="44">
        <v>0</v>
      </c>
      <c r="G47" s="44">
        <v>0</v>
      </c>
      <c r="I47" s="44">
        <v>0</v>
      </c>
      <c r="K47" s="44">
        <v>244000</v>
      </c>
      <c r="M47" s="44">
        <v>2309058888</v>
      </c>
      <c r="O47" s="44">
        <v>1821812862</v>
      </c>
      <c r="Q47" s="44">
        <v>487246026</v>
      </c>
    </row>
    <row r="48" spans="1:17" ht="21.75" customHeight="1">
      <c r="A48" s="12" t="s">
        <v>246</v>
      </c>
      <c r="C48" s="44">
        <v>0</v>
      </c>
      <c r="E48" s="44">
        <v>0</v>
      </c>
      <c r="G48" s="44">
        <v>0</v>
      </c>
      <c r="I48" s="44">
        <v>0</v>
      </c>
      <c r="K48" s="44">
        <v>13796000</v>
      </c>
      <c r="M48" s="44">
        <v>8909768926</v>
      </c>
      <c r="O48" s="44">
        <v>10257541230</v>
      </c>
      <c r="Q48" s="44">
        <v>-1347772304</v>
      </c>
    </row>
    <row r="49" spans="1:18" ht="21.75" customHeight="1">
      <c r="A49" s="12" t="s">
        <v>247</v>
      </c>
      <c r="C49" s="44">
        <v>0</v>
      </c>
      <c r="E49" s="44">
        <v>0</v>
      </c>
      <c r="G49" s="44">
        <v>0</v>
      </c>
      <c r="I49" s="44">
        <v>0</v>
      </c>
      <c r="K49" s="44">
        <v>430683</v>
      </c>
      <c r="M49" s="44">
        <v>2252873323</v>
      </c>
      <c r="O49" s="44">
        <v>2044002160</v>
      </c>
      <c r="Q49" s="44">
        <v>208871163</v>
      </c>
    </row>
    <row r="50" spans="1:18" ht="21.75" customHeight="1">
      <c r="A50" s="12" t="s">
        <v>248</v>
      </c>
      <c r="C50" s="44">
        <v>0</v>
      </c>
      <c r="E50" s="44">
        <v>0</v>
      </c>
      <c r="G50" s="44">
        <v>0</v>
      </c>
      <c r="I50" s="44">
        <v>0</v>
      </c>
      <c r="K50" s="44">
        <v>518</v>
      </c>
      <c r="M50" s="44">
        <v>3104958</v>
      </c>
      <c r="O50" s="44">
        <v>3020688</v>
      </c>
      <c r="Q50" s="44">
        <v>84270</v>
      </c>
    </row>
    <row r="51" spans="1:18" ht="21.75" customHeight="1">
      <c r="A51" s="12" t="s">
        <v>25</v>
      </c>
      <c r="C51" s="44">
        <v>0</v>
      </c>
      <c r="E51" s="44">
        <v>0</v>
      </c>
      <c r="G51" s="44">
        <v>0</v>
      </c>
      <c r="I51" s="44">
        <v>0</v>
      </c>
      <c r="K51" s="44">
        <v>1</v>
      </c>
      <c r="M51" s="44">
        <v>1</v>
      </c>
      <c r="O51" s="44">
        <v>2004</v>
      </c>
      <c r="Q51" s="44">
        <v>-2003</v>
      </c>
    </row>
    <row r="52" spans="1:18" ht="21.75" customHeight="1">
      <c r="A52" s="12" t="s">
        <v>252</v>
      </c>
      <c r="C52" s="44">
        <v>0</v>
      </c>
      <c r="E52" s="44">
        <v>0</v>
      </c>
      <c r="G52" s="44">
        <v>0</v>
      </c>
      <c r="I52" s="44">
        <v>0</v>
      </c>
      <c r="K52" s="44">
        <v>3942000</v>
      </c>
      <c r="M52" s="44">
        <v>2849113560</v>
      </c>
      <c r="O52" s="44">
        <v>3301954211</v>
      </c>
      <c r="Q52" s="44">
        <v>-452840651</v>
      </c>
    </row>
    <row r="53" spans="1:18" ht="21.75" customHeight="1">
      <c r="A53" s="12" t="s">
        <v>26</v>
      </c>
      <c r="C53" s="44">
        <v>0</v>
      </c>
      <c r="E53" s="44">
        <v>0</v>
      </c>
      <c r="G53" s="44">
        <v>0</v>
      </c>
      <c r="I53" s="44">
        <v>0</v>
      </c>
      <c r="K53" s="44">
        <v>4166719</v>
      </c>
      <c r="M53" s="44">
        <v>12122063304</v>
      </c>
      <c r="O53" s="44">
        <v>11211532354</v>
      </c>
      <c r="Q53" s="44">
        <v>910530950</v>
      </c>
    </row>
    <row r="54" spans="1:18" ht="21.75" customHeight="1">
      <c r="A54" s="12" t="s">
        <v>253</v>
      </c>
      <c r="C54" s="44">
        <v>0</v>
      </c>
      <c r="E54" s="44">
        <v>0</v>
      </c>
      <c r="G54" s="44">
        <v>0</v>
      </c>
      <c r="I54" s="44">
        <v>0</v>
      </c>
      <c r="K54" s="44">
        <v>2000000</v>
      </c>
      <c r="M54" s="44">
        <v>20352035764</v>
      </c>
      <c r="O54" s="44">
        <v>15703456824</v>
      </c>
      <c r="Q54" s="44">
        <v>4648578940</v>
      </c>
    </row>
    <row r="55" spans="1:18" ht="21.75" customHeight="1">
      <c r="A55" s="12" t="s">
        <v>254</v>
      </c>
      <c r="C55" s="44">
        <v>0</v>
      </c>
      <c r="E55" s="44">
        <v>0</v>
      </c>
      <c r="G55" s="44">
        <v>0</v>
      </c>
      <c r="I55" s="44">
        <v>0</v>
      </c>
      <c r="K55" s="44">
        <v>28000</v>
      </c>
      <c r="M55" s="44">
        <v>43460874</v>
      </c>
      <c r="O55" s="44">
        <v>46416485</v>
      </c>
      <c r="Q55" s="44">
        <v>-2955611</v>
      </c>
    </row>
    <row r="56" spans="1:18" ht="21.75" customHeight="1">
      <c r="A56" s="12" t="s">
        <v>255</v>
      </c>
      <c r="C56" s="44">
        <v>0</v>
      </c>
      <c r="E56" s="44">
        <v>0</v>
      </c>
      <c r="G56" s="44">
        <v>0</v>
      </c>
      <c r="I56" s="44">
        <v>0</v>
      </c>
      <c r="K56" s="44">
        <v>30000000</v>
      </c>
      <c r="M56" s="44">
        <v>48684108731</v>
      </c>
      <c r="O56" s="44">
        <v>44480105611</v>
      </c>
      <c r="Q56" s="44">
        <v>4204003120</v>
      </c>
    </row>
    <row r="57" spans="1:18" ht="21.75" customHeight="1">
      <c r="A57" s="12" t="s">
        <v>256</v>
      </c>
      <c r="C57" s="44">
        <v>0</v>
      </c>
      <c r="E57" s="44">
        <v>0</v>
      </c>
      <c r="G57" s="44">
        <v>0</v>
      </c>
      <c r="I57" s="44">
        <v>0</v>
      </c>
      <c r="K57" s="44">
        <v>666218</v>
      </c>
      <c r="M57" s="44">
        <v>1107695241</v>
      </c>
      <c r="O57" s="44">
        <v>1110592302</v>
      </c>
      <c r="Q57" s="44">
        <v>-2897061</v>
      </c>
    </row>
    <row r="58" spans="1:18" ht="21.75" customHeight="1">
      <c r="A58" s="12" t="s">
        <v>257</v>
      </c>
      <c r="C58" s="44">
        <v>0</v>
      </c>
      <c r="E58" s="44">
        <v>0</v>
      </c>
      <c r="G58" s="44">
        <v>0</v>
      </c>
      <c r="I58" s="44">
        <v>0</v>
      </c>
      <c r="K58" s="44">
        <v>65232</v>
      </c>
      <c r="M58" s="44">
        <v>1174279370</v>
      </c>
      <c r="O58" s="44">
        <v>1208793785</v>
      </c>
      <c r="Q58" s="44">
        <v>-34514415</v>
      </c>
    </row>
    <row r="59" spans="1:18" ht="21.75" customHeight="1">
      <c r="A59" s="12" t="s">
        <v>169</v>
      </c>
      <c r="C59" s="44">
        <v>0</v>
      </c>
      <c r="E59" s="44">
        <v>0</v>
      </c>
      <c r="G59" s="44">
        <v>0</v>
      </c>
      <c r="I59" s="44">
        <v>0</v>
      </c>
      <c r="K59" s="44">
        <v>970000</v>
      </c>
      <c r="M59" s="44">
        <v>952760893126</v>
      </c>
      <c r="O59" s="44">
        <v>951372262212</v>
      </c>
      <c r="Q59" s="44">
        <v>1388630914</v>
      </c>
    </row>
    <row r="60" spans="1:18" ht="21.75" customHeight="1">
      <c r="A60" s="12" t="s">
        <v>165</v>
      </c>
      <c r="C60" s="44">
        <v>0</v>
      </c>
      <c r="E60" s="44">
        <v>0</v>
      </c>
      <c r="G60" s="44">
        <v>0</v>
      </c>
      <c r="I60" s="44">
        <v>0</v>
      </c>
      <c r="K60" s="44">
        <v>650000</v>
      </c>
      <c r="M60" s="44">
        <v>649897187500</v>
      </c>
      <c r="O60" s="44">
        <v>650000505771</v>
      </c>
      <c r="Q60" s="44">
        <v>-103318271</v>
      </c>
    </row>
    <row r="61" spans="1:18" ht="21.75" customHeight="1">
      <c r="A61" s="12" t="s">
        <v>175</v>
      </c>
      <c r="C61" s="44">
        <v>0</v>
      </c>
      <c r="E61" s="44">
        <v>0</v>
      </c>
      <c r="G61" s="44">
        <v>0</v>
      </c>
      <c r="I61" s="44">
        <v>0</v>
      </c>
      <c r="K61" s="44">
        <v>650000</v>
      </c>
      <c r="M61" s="44">
        <v>649882187500</v>
      </c>
      <c r="O61" s="44">
        <v>631835137500</v>
      </c>
      <c r="Q61" s="44">
        <v>18047050000</v>
      </c>
      <c r="R61" s="53"/>
    </row>
    <row r="62" spans="1:18" ht="21.75" customHeight="1">
      <c r="A62" s="12" t="s">
        <v>267</v>
      </c>
      <c r="C62" s="44">
        <v>0</v>
      </c>
      <c r="E62" s="44">
        <v>0</v>
      </c>
      <c r="G62" s="44">
        <v>0</v>
      </c>
      <c r="I62" s="44">
        <v>0</v>
      </c>
      <c r="K62" s="44">
        <v>400000</v>
      </c>
      <c r="M62" s="44">
        <v>399980000000</v>
      </c>
      <c r="O62" s="44">
        <v>399907500000</v>
      </c>
      <c r="Q62" s="44">
        <v>72500000</v>
      </c>
      <c r="R62" s="53"/>
    </row>
    <row r="63" spans="1:18" ht="21.75" customHeight="1">
      <c r="A63" s="12" t="s">
        <v>268</v>
      </c>
      <c r="C63" s="44">
        <v>0</v>
      </c>
      <c r="E63" s="44">
        <v>0</v>
      </c>
      <c r="G63" s="44">
        <v>0</v>
      </c>
      <c r="I63" s="44">
        <v>0</v>
      </c>
      <c r="K63" s="44">
        <v>541000</v>
      </c>
      <c r="M63" s="44">
        <v>505070553995</v>
      </c>
      <c r="O63" s="44">
        <v>497937176028</v>
      </c>
      <c r="Q63" s="44">
        <v>7133377967</v>
      </c>
      <c r="R63" s="53"/>
    </row>
    <row r="64" spans="1:18" ht="21.75" customHeight="1">
      <c r="A64" s="12" t="s">
        <v>221</v>
      </c>
      <c r="B64" s="12"/>
      <c r="C64" s="44">
        <v>30908</v>
      </c>
      <c r="D64" s="44"/>
      <c r="E64" s="44">
        <v>280652452072</v>
      </c>
      <c r="F64" s="44"/>
      <c r="G64" s="44">
        <v>164561599462</v>
      </c>
      <c r="H64" s="44"/>
      <c r="I64" s="44">
        <v>116090852610</v>
      </c>
      <c r="J64" s="44"/>
      <c r="K64" s="44">
        <v>30909</v>
      </c>
      <c r="L64" s="44"/>
      <c r="M64" s="44">
        <v>280652452073</v>
      </c>
      <c r="N64" s="44"/>
      <c r="O64" s="44">
        <v>164566881732</v>
      </c>
      <c r="P64" s="44"/>
      <c r="Q64" s="44">
        <v>116085570341</v>
      </c>
      <c r="R64" s="53"/>
    </row>
    <row r="65" spans="1:18" ht="21.75" customHeight="1">
      <c r="A65" s="12" t="s">
        <v>249</v>
      </c>
      <c r="B65" s="12"/>
      <c r="C65" s="44">
        <v>0</v>
      </c>
      <c r="D65" s="44"/>
      <c r="E65" s="44">
        <v>0</v>
      </c>
      <c r="F65" s="44"/>
      <c r="G65" s="44">
        <v>0</v>
      </c>
      <c r="H65" s="44"/>
      <c r="I65" s="44">
        <v>0</v>
      </c>
      <c r="J65" s="44"/>
      <c r="K65" s="44">
        <v>54000</v>
      </c>
      <c r="L65" s="44"/>
      <c r="M65" s="44">
        <v>20125800</v>
      </c>
      <c r="N65" s="44"/>
      <c r="O65" s="44">
        <v>268069041</v>
      </c>
      <c r="P65" s="44"/>
      <c r="Q65" s="44">
        <v>-247943241</v>
      </c>
      <c r="R65" s="53"/>
    </row>
    <row r="66" spans="1:18" ht="21.75" customHeight="1">
      <c r="A66" s="12" t="s">
        <v>227</v>
      </c>
      <c r="B66" s="12"/>
      <c r="C66" s="44">
        <v>0</v>
      </c>
      <c r="D66" s="44"/>
      <c r="E66" s="44">
        <v>0</v>
      </c>
      <c r="F66" s="44"/>
      <c r="G66" s="44">
        <v>0</v>
      </c>
      <c r="H66" s="44"/>
      <c r="I66" s="44">
        <v>0</v>
      </c>
      <c r="J66" s="44"/>
      <c r="K66" s="44">
        <v>185000</v>
      </c>
      <c r="L66" s="44"/>
      <c r="M66" s="44">
        <v>10101000</v>
      </c>
      <c r="N66" s="44"/>
      <c r="O66" s="44">
        <v>-36245548465</v>
      </c>
      <c r="P66" s="44"/>
      <c r="Q66" s="44">
        <v>36255649465</v>
      </c>
    </row>
    <row r="67" spans="1:18" ht="21.75" customHeight="1">
      <c r="A67" s="12" t="s">
        <v>250</v>
      </c>
      <c r="B67" s="12"/>
      <c r="C67" s="44">
        <v>0</v>
      </c>
      <c r="D67" s="44"/>
      <c r="E67" s="44">
        <v>0</v>
      </c>
      <c r="F67" s="44"/>
      <c r="G67" s="44">
        <v>0</v>
      </c>
      <c r="H67" s="44"/>
      <c r="I67" s="44">
        <v>0</v>
      </c>
      <c r="J67" s="44"/>
      <c r="K67" s="44">
        <v>6000</v>
      </c>
      <c r="L67" s="44"/>
      <c r="M67" s="44">
        <v>1619850</v>
      </c>
      <c r="N67" s="44"/>
      <c r="O67" s="44">
        <v>5422106403</v>
      </c>
      <c r="P67" s="44"/>
      <c r="Q67" s="44">
        <v>-5420486553</v>
      </c>
    </row>
    <row r="68" spans="1:18" ht="21.75" customHeight="1">
      <c r="A68" s="12" t="s">
        <v>222</v>
      </c>
      <c r="B68" s="12"/>
      <c r="C68" s="44">
        <v>0</v>
      </c>
      <c r="D68" s="44"/>
      <c r="E68" s="44">
        <v>0</v>
      </c>
      <c r="F68" s="44"/>
      <c r="G68" s="44">
        <v>0</v>
      </c>
      <c r="H68" s="44"/>
      <c r="I68" s="44">
        <v>0</v>
      </c>
      <c r="J68" s="44"/>
      <c r="K68" s="44">
        <v>551000</v>
      </c>
      <c r="L68" s="44"/>
      <c r="M68" s="44">
        <v>179901500</v>
      </c>
      <c r="N68" s="44"/>
      <c r="O68" s="44">
        <v>137049126</v>
      </c>
      <c r="P68" s="44"/>
      <c r="Q68" s="44">
        <v>42852374</v>
      </c>
    </row>
    <row r="69" spans="1:18" ht="21.75" customHeight="1">
      <c r="A69" s="12" t="s">
        <v>235</v>
      </c>
      <c r="B69" s="12"/>
      <c r="C69" s="44">
        <v>0</v>
      </c>
      <c r="D69" s="44"/>
      <c r="E69" s="44">
        <v>0</v>
      </c>
      <c r="F69" s="44"/>
      <c r="G69" s="44">
        <v>0</v>
      </c>
      <c r="H69" s="44"/>
      <c r="I69" s="44">
        <v>0</v>
      </c>
      <c r="J69" s="44"/>
      <c r="K69" s="44">
        <v>3000</v>
      </c>
      <c r="L69" s="44"/>
      <c r="M69" s="44">
        <v>218700</v>
      </c>
      <c r="N69" s="44"/>
      <c r="O69" s="44">
        <v>-426402862</v>
      </c>
      <c r="P69" s="44"/>
      <c r="Q69" s="44">
        <v>426621562</v>
      </c>
    </row>
    <row r="70" spans="1:18" ht="21.75" customHeight="1">
      <c r="A70" s="12" t="s">
        <v>233</v>
      </c>
      <c r="B70" s="12"/>
      <c r="C70" s="44">
        <v>0</v>
      </c>
      <c r="D70" s="44"/>
      <c r="E70" s="44">
        <v>0</v>
      </c>
      <c r="F70" s="44"/>
      <c r="G70" s="44">
        <v>0</v>
      </c>
      <c r="H70" s="44"/>
      <c r="I70" s="44">
        <v>0</v>
      </c>
      <c r="J70" s="44"/>
      <c r="K70" s="44">
        <v>6141000</v>
      </c>
      <c r="L70" s="44"/>
      <c r="M70" s="44">
        <v>8360971500</v>
      </c>
      <c r="N70" s="44"/>
      <c r="O70" s="44">
        <v>9978905133</v>
      </c>
      <c r="P70" s="44"/>
      <c r="Q70" s="44">
        <v>-1617933633</v>
      </c>
    </row>
    <row r="71" spans="1:18" ht="21.75" customHeight="1">
      <c r="A71" s="12" t="s">
        <v>239</v>
      </c>
      <c r="B71" s="12"/>
      <c r="C71" s="44">
        <v>0</v>
      </c>
      <c r="D71" s="44"/>
      <c r="E71" s="44">
        <v>0</v>
      </c>
      <c r="F71" s="44"/>
      <c r="G71" s="44">
        <v>0</v>
      </c>
      <c r="H71" s="44"/>
      <c r="I71" s="44">
        <v>0</v>
      </c>
      <c r="J71" s="44"/>
      <c r="K71" s="44">
        <v>26000</v>
      </c>
      <c r="L71" s="44"/>
      <c r="M71" s="44">
        <v>12948000</v>
      </c>
      <c r="N71" s="44"/>
      <c r="O71" s="44">
        <v>-712795247</v>
      </c>
      <c r="P71" s="44"/>
      <c r="Q71" s="44">
        <v>725743247</v>
      </c>
    </row>
    <row r="72" spans="1:18" ht="21.75" customHeight="1">
      <c r="A72" s="12" t="s">
        <v>251</v>
      </c>
      <c r="B72" s="12"/>
      <c r="C72" s="44">
        <v>0</v>
      </c>
      <c r="D72" s="44"/>
      <c r="E72" s="44">
        <v>0</v>
      </c>
      <c r="F72" s="44"/>
      <c r="G72" s="44">
        <v>0</v>
      </c>
      <c r="H72" s="44"/>
      <c r="I72" s="44">
        <v>0</v>
      </c>
      <c r="J72" s="44"/>
      <c r="K72" s="44">
        <v>38000</v>
      </c>
      <c r="L72" s="44"/>
      <c r="M72" s="44">
        <v>14098000</v>
      </c>
      <c r="N72" s="44"/>
      <c r="O72" s="44">
        <v>19076969</v>
      </c>
      <c r="P72" s="44"/>
      <c r="Q72" s="44">
        <v>-4978969</v>
      </c>
    </row>
    <row r="73" spans="1:18" ht="21.75" customHeight="1" thickBot="1">
      <c r="A73" s="26"/>
      <c r="C73" s="42">
        <f>SUM(C8:C72)</f>
        <v>237963160</v>
      </c>
      <c r="E73" s="42">
        <f>SUM(E8:E72)</f>
        <v>724269921855</v>
      </c>
      <c r="G73" s="42">
        <f>SUM(G8:G72)</f>
        <v>504485766246</v>
      </c>
      <c r="I73" s="42">
        <f>SUM(I8:I72)</f>
        <v>219784155609</v>
      </c>
      <c r="K73" s="42">
        <f>SUM(K8:K72)</f>
        <v>734613997</v>
      </c>
      <c r="M73" s="42">
        <f>SUM(M8:M72)</f>
        <v>5017202861658</v>
      </c>
      <c r="O73" s="42">
        <f>SUM(O8:O72)</f>
        <v>4657179418863</v>
      </c>
      <c r="Q73" s="42">
        <f>SUM(Q8:Q72)</f>
        <v>360023438540</v>
      </c>
      <c r="R73" s="43"/>
    </row>
    <row r="74" spans="1:18" ht="13.5" thickTop="1">
      <c r="R74" s="43"/>
    </row>
    <row r="75" spans="1:18" ht="18.75">
      <c r="Q75" s="44"/>
      <c r="R75" s="43"/>
    </row>
    <row r="76" spans="1:18" ht="18.75">
      <c r="Q76" s="44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516"/>
  <sheetViews>
    <sheetView rightToLeft="1" view="pageBreakPreview" topLeftCell="A493" zoomScale="98" zoomScaleNormal="100" zoomScaleSheetLayoutView="98" workbookViewId="0">
      <selection activeCell="O517" sqref="O517"/>
    </sheetView>
  </sheetViews>
  <sheetFormatPr defaultRowHeight="12.75"/>
  <cols>
    <col min="1" max="1" width="69.28515625" style="6" bestFit="1" customWidth="1"/>
    <col min="2" max="2" width="1.28515625" style="6" customWidth="1"/>
    <col min="3" max="3" width="16.7109375" style="6" bestFit="1" customWidth="1"/>
    <col min="4" max="4" width="1.28515625" style="6" customWidth="1"/>
    <col min="5" max="5" width="12" style="6" bestFit="1" customWidth="1"/>
    <col min="6" max="6" width="1.28515625" style="6" customWidth="1"/>
    <col min="7" max="7" width="10.5703125" style="6" bestFit="1" customWidth="1"/>
    <col min="8" max="8" width="1.28515625" style="6" customWidth="1"/>
    <col min="9" max="9" width="17.140625" style="6" bestFit="1" customWidth="1"/>
    <col min="10" max="10" width="1.28515625" style="6" customWidth="1"/>
    <col min="11" max="11" width="12.28515625" style="6" bestFit="1" customWidth="1"/>
    <col min="12" max="12" width="1.28515625" style="6" customWidth="1"/>
    <col min="13" max="13" width="13.7109375" style="6" bestFit="1" customWidth="1"/>
    <col min="14" max="14" width="1.28515625" style="6" customWidth="1"/>
    <col min="15" max="15" width="16.5703125" style="6" bestFit="1" customWidth="1"/>
    <col min="16" max="16" width="1.28515625" style="6" customWidth="1"/>
    <col min="17" max="17" width="18.42578125" style="6" bestFit="1" customWidth="1"/>
    <col min="18" max="18" width="0.28515625" style="6" customWidth="1"/>
    <col min="19" max="19" width="59.140625" style="6" bestFit="1" customWidth="1"/>
    <col min="20" max="20" width="28.42578125" style="6" bestFit="1" customWidth="1"/>
    <col min="21" max="21" width="14.5703125" style="6" bestFit="1" customWidth="1"/>
    <col min="22" max="16384" width="9.140625" style="6"/>
  </cols>
  <sheetData>
    <row r="1" spans="1:17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7" ht="21.75" customHeight="1">
      <c r="A2" s="82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7" ht="21.75" customHeight="1">
      <c r="A3" s="82" t="s">
        <v>808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ht="7.35" customHeight="1"/>
    <row r="5" spans="1:17" ht="25.5" customHeight="1">
      <c r="A5" s="91" t="s">
        <v>809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7" ht="7.35" customHeight="1"/>
    <row r="7" spans="1:17" ht="14.45" customHeight="1">
      <c r="C7" s="87" t="s">
        <v>215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Q7" s="2" t="s">
        <v>216</v>
      </c>
    </row>
    <row r="8" spans="1:17" ht="29.1" customHeight="1">
      <c r="A8" s="2" t="s">
        <v>312</v>
      </c>
      <c r="C8" s="5" t="s">
        <v>55</v>
      </c>
      <c r="D8" s="8"/>
      <c r="E8" s="5" t="s">
        <v>13</v>
      </c>
      <c r="F8" s="8"/>
      <c r="G8" s="5" t="s">
        <v>54</v>
      </c>
      <c r="H8" s="8"/>
      <c r="I8" s="5" t="s">
        <v>313</v>
      </c>
      <c r="J8" s="8"/>
      <c r="K8" s="5" t="s">
        <v>314</v>
      </c>
      <c r="L8" s="8"/>
      <c r="M8" s="5" t="s">
        <v>315</v>
      </c>
      <c r="N8" s="8"/>
      <c r="O8" s="5" t="s">
        <v>316</v>
      </c>
      <c r="Q8" s="5" t="s">
        <v>316</v>
      </c>
    </row>
    <row r="9" spans="1:17" ht="21.75" customHeight="1">
      <c r="A9" s="12" t="s">
        <v>97</v>
      </c>
      <c r="C9" s="12" t="s">
        <v>68</v>
      </c>
      <c r="E9" s="13">
        <v>4000</v>
      </c>
      <c r="G9" s="13">
        <v>2000</v>
      </c>
      <c r="I9" s="13">
        <v>0</v>
      </c>
      <c r="K9" s="13">
        <f>VLOOKUP(A9,[1]Sheet4!$A:$B,2,0)</f>
        <v>306000</v>
      </c>
      <c r="M9" s="13">
        <v>0</v>
      </c>
      <c r="O9" s="44">
        <v>-139288461</v>
      </c>
      <c r="Q9" s="44">
        <v>-139288461</v>
      </c>
    </row>
    <row r="10" spans="1:17" ht="21.75" customHeight="1">
      <c r="A10" s="12" t="s">
        <v>123</v>
      </c>
      <c r="C10" s="12" t="s">
        <v>68</v>
      </c>
      <c r="E10" s="13">
        <v>3030000</v>
      </c>
      <c r="G10" s="13">
        <v>2600</v>
      </c>
      <c r="I10" s="13">
        <v>0</v>
      </c>
      <c r="K10" s="13">
        <f>VLOOKUP(A10,[1]Sheet4!$A:$B,2,0)</f>
        <v>3939000</v>
      </c>
      <c r="M10" s="13">
        <v>0</v>
      </c>
      <c r="O10" s="13">
        <v>1840473631</v>
      </c>
      <c r="Q10" s="44">
        <v>1840473631</v>
      </c>
    </row>
    <row r="11" spans="1:17" ht="21.75" customHeight="1">
      <c r="A11" s="12" t="s">
        <v>67</v>
      </c>
      <c r="C11" s="12" t="s">
        <v>68</v>
      </c>
      <c r="E11" s="13">
        <v>114000</v>
      </c>
      <c r="G11" s="13">
        <v>2800</v>
      </c>
      <c r="I11" s="13">
        <v>0</v>
      </c>
      <c r="K11" s="13">
        <f>VLOOKUP(A11,[1]Sheet4!$A:$B,2,0)</f>
        <v>159600</v>
      </c>
      <c r="M11" s="13">
        <v>0</v>
      </c>
      <c r="O11" s="13">
        <v>92713083</v>
      </c>
      <c r="Q11" s="44">
        <v>92713083</v>
      </c>
    </row>
    <row r="12" spans="1:17" ht="21.75" customHeight="1">
      <c r="A12" s="12" t="s">
        <v>116</v>
      </c>
      <c r="C12" s="12" t="s">
        <v>68</v>
      </c>
      <c r="E12" s="13">
        <v>2376000</v>
      </c>
      <c r="G12" s="13">
        <v>3000</v>
      </c>
      <c r="I12" s="13">
        <v>0</v>
      </c>
      <c r="K12" s="13">
        <f>VLOOKUP(A12,[1]Sheet4!$A:$B,2,0)</f>
        <v>3564000</v>
      </c>
      <c r="M12" s="13">
        <v>0</v>
      </c>
      <c r="O12" s="13">
        <v>1706524891</v>
      </c>
      <c r="Q12" s="13">
        <v>1706524891</v>
      </c>
    </row>
    <row r="13" spans="1:17" ht="21.75" customHeight="1">
      <c r="A13" s="12" t="s">
        <v>81</v>
      </c>
      <c r="C13" s="12" t="s">
        <v>68</v>
      </c>
      <c r="E13" s="44">
        <v>5636000</v>
      </c>
      <c r="F13" s="44"/>
      <c r="G13" s="44">
        <v>3250</v>
      </c>
      <c r="H13" s="44"/>
      <c r="I13" s="13">
        <v>0</v>
      </c>
      <c r="J13" s="44"/>
      <c r="K13" s="44">
        <f>VLOOKUP(A13,[1]Sheet4!$A:$B,2,0)</f>
        <v>9158500</v>
      </c>
      <c r="L13" s="44"/>
      <c r="M13" s="44">
        <v>0</v>
      </c>
      <c r="N13" s="44"/>
      <c r="O13" s="44">
        <v>5810752005</v>
      </c>
      <c r="P13" s="44"/>
      <c r="Q13" s="44">
        <v>5810752005</v>
      </c>
    </row>
    <row r="14" spans="1:17" ht="21.75" customHeight="1">
      <c r="A14" s="12" t="s">
        <v>69</v>
      </c>
      <c r="C14" s="12" t="s">
        <v>68</v>
      </c>
      <c r="E14" s="44">
        <v>30648000</v>
      </c>
      <c r="F14" s="44"/>
      <c r="G14" s="44">
        <v>3500</v>
      </c>
      <c r="H14" s="44"/>
      <c r="I14" s="13">
        <v>0</v>
      </c>
      <c r="J14" s="44"/>
      <c r="K14" s="44">
        <f>VLOOKUP(A14,[1]Sheet4!$A:$B,2,0)</f>
        <v>53634000</v>
      </c>
      <c r="L14" s="44"/>
      <c r="M14" s="44">
        <v>0</v>
      </c>
      <c r="N14" s="44"/>
      <c r="O14" s="44">
        <v>18127525511</v>
      </c>
      <c r="P14" s="44"/>
      <c r="Q14" s="44">
        <v>18127525511</v>
      </c>
    </row>
    <row r="15" spans="1:17" ht="21.75" customHeight="1">
      <c r="A15" s="12" t="s">
        <v>70</v>
      </c>
      <c r="C15" s="12" t="s">
        <v>71</v>
      </c>
      <c r="E15" s="44">
        <v>7000</v>
      </c>
      <c r="F15" s="44"/>
      <c r="G15" s="44">
        <v>600</v>
      </c>
      <c r="H15" s="44"/>
      <c r="I15" s="13">
        <v>0</v>
      </c>
      <c r="J15" s="44"/>
      <c r="K15" s="44">
        <f>VLOOKUP(A15,[1]Sheet4!$A:$B,2,0)</f>
        <v>2100</v>
      </c>
      <c r="L15" s="44"/>
      <c r="M15" s="44">
        <v>0</v>
      </c>
      <c r="N15" s="44"/>
      <c r="O15" s="44">
        <v>-102726</v>
      </c>
      <c r="P15" s="44"/>
      <c r="Q15" s="44">
        <v>-102726</v>
      </c>
    </row>
    <row r="16" spans="1:17" ht="21.75" customHeight="1">
      <c r="A16" s="12" t="s">
        <v>125</v>
      </c>
      <c r="C16" s="12" t="s">
        <v>71</v>
      </c>
      <c r="E16" s="44">
        <v>3040000</v>
      </c>
      <c r="F16" s="44"/>
      <c r="G16" s="44">
        <v>1100</v>
      </c>
      <c r="H16" s="44"/>
      <c r="I16" s="13">
        <v>0</v>
      </c>
      <c r="J16" s="44"/>
      <c r="K16" s="44">
        <f>VLOOKUP(A16,[1]Sheet4!$A:$B,2,0)</f>
        <v>1672000</v>
      </c>
      <c r="L16" s="44"/>
      <c r="M16" s="44">
        <v>0</v>
      </c>
      <c r="N16" s="44"/>
      <c r="O16" s="44">
        <v>1122387497</v>
      </c>
      <c r="P16" s="44"/>
      <c r="Q16" s="44">
        <v>1122387497</v>
      </c>
    </row>
    <row r="17" spans="1:17" ht="21.75" customHeight="1">
      <c r="A17" s="12" t="s">
        <v>119</v>
      </c>
      <c r="C17" s="12" t="s">
        <v>71</v>
      </c>
      <c r="E17" s="44">
        <v>103000</v>
      </c>
      <c r="F17" s="44"/>
      <c r="G17" s="44">
        <v>1200</v>
      </c>
      <c r="H17" s="44"/>
      <c r="I17" s="13">
        <v>0</v>
      </c>
      <c r="J17" s="44"/>
      <c r="K17" s="44">
        <f>VLOOKUP(A17,[1]Sheet4!$A:$B,2,0)</f>
        <v>25743600</v>
      </c>
      <c r="L17" s="44"/>
      <c r="M17" s="44">
        <v>0</v>
      </c>
      <c r="N17" s="44"/>
      <c r="O17" s="44">
        <v>13197687347</v>
      </c>
      <c r="P17" s="44"/>
      <c r="Q17" s="44">
        <v>13197687347</v>
      </c>
    </row>
    <row r="18" spans="1:17" ht="21.75" customHeight="1">
      <c r="A18" s="12" t="s">
        <v>128</v>
      </c>
      <c r="C18" s="12" t="s">
        <v>71</v>
      </c>
      <c r="E18" s="44">
        <v>2818000</v>
      </c>
      <c r="F18" s="44"/>
      <c r="G18" s="44">
        <v>1300</v>
      </c>
      <c r="H18" s="44"/>
      <c r="I18" s="13">
        <v>0</v>
      </c>
      <c r="J18" s="44"/>
      <c r="K18" s="44">
        <f>VLOOKUP(A18,[1]Sheet4!$A:$B,2,0)</f>
        <v>36808850</v>
      </c>
      <c r="L18" s="44"/>
      <c r="M18" s="44">
        <v>0</v>
      </c>
      <c r="N18" s="44"/>
      <c r="O18" s="44">
        <v>19579486050</v>
      </c>
      <c r="P18" s="44"/>
      <c r="Q18" s="44">
        <v>19579486050</v>
      </c>
    </row>
    <row r="19" spans="1:17" ht="21.75" customHeight="1">
      <c r="A19" s="12" t="s">
        <v>111</v>
      </c>
      <c r="C19" s="12" t="s">
        <v>71</v>
      </c>
      <c r="E19" s="44">
        <v>17276000</v>
      </c>
      <c r="F19" s="44"/>
      <c r="G19" s="44">
        <v>1400</v>
      </c>
      <c r="H19" s="44"/>
      <c r="I19" s="13">
        <v>197362724</v>
      </c>
      <c r="J19" s="44"/>
      <c r="K19" s="44">
        <v>0</v>
      </c>
      <c r="L19" s="44"/>
      <c r="M19" s="44">
        <v>0</v>
      </c>
      <c r="N19" s="44"/>
      <c r="O19" s="44">
        <v>3164958276</v>
      </c>
      <c r="P19" s="44"/>
      <c r="Q19" s="44">
        <v>3164958276</v>
      </c>
    </row>
    <row r="20" spans="1:17" ht="21.75" customHeight="1">
      <c r="A20" s="12" t="s">
        <v>132</v>
      </c>
      <c r="C20" s="12" t="s">
        <v>71</v>
      </c>
      <c r="E20" s="44">
        <v>198000</v>
      </c>
      <c r="F20" s="44"/>
      <c r="G20" s="44">
        <v>900</v>
      </c>
      <c r="H20" s="44"/>
      <c r="I20" s="13">
        <v>0</v>
      </c>
      <c r="J20" s="44"/>
      <c r="K20" s="44">
        <f>VLOOKUP(A20,[1]Sheet4!$A:$B,2,0)</f>
        <v>89100</v>
      </c>
      <c r="L20" s="44"/>
      <c r="M20" s="44">
        <v>0</v>
      </c>
      <c r="N20" s="44"/>
      <c r="O20" s="44">
        <v>57394318</v>
      </c>
      <c r="P20" s="44"/>
      <c r="Q20" s="44">
        <v>57394318</v>
      </c>
    </row>
    <row r="21" spans="1:17" ht="21.75" customHeight="1">
      <c r="A21" s="12" t="s">
        <v>110</v>
      </c>
      <c r="C21" s="12" t="s">
        <v>66</v>
      </c>
      <c r="E21" s="44">
        <v>4655000</v>
      </c>
      <c r="F21" s="44"/>
      <c r="G21" s="44">
        <v>3000</v>
      </c>
      <c r="H21" s="44"/>
      <c r="I21" s="13">
        <v>0</v>
      </c>
      <c r="J21" s="44"/>
      <c r="K21" s="44">
        <f>VLOOKUP(A21,[1]Sheet4!$A:$B,2,0)</f>
        <v>2242500</v>
      </c>
      <c r="L21" s="44"/>
      <c r="M21" s="44">
        <v>0</v>
      </c>
      <c r="N21" s="44"/>
      <c r="O21" s="44">
        <v>6180643567</v>
      </c>
      <c r="P21" s="44"/>
      <c r="Q21" s="44">
        <v>6180643567</v>
      </c>
    </row>
    <row r="22" spans="1:17" ht="21.75" customHeight="1">
      <c r="A22" s="12" t="s">
        <v>105</v>
      </c>
      <c r="C22" s="12" t="s">
        <v>68</v>
      </c>
      <c r="E22" s="44">
        <v>7729000</v>
      </c>
      <c r="F22" s="44"/>
      <c r="G22" s="44">
        <v>3750</v>
      </c>
      <c r="H22" s="44"/>
      <c r="I22" s="13">
        <v>0</v>
      </c>
      <c r="J22" s="44"/>
      <c r="K22" s="44">
        <f>VLOOKUP(A22,[1]Sheet4!$A:$B,2,0)</f>
        <v>9883125</v>
      </c>
      <c r="L22" s="44"/>
      <c r="M22" s="44">
        <v>0</v>
      </c>
      <c r="N22" s="44"/>
      <c r="O22" s="44">
        <v>4238030608</v>
      </c>
      <c r="P22" s="44"/>
      <c r="Q22" s="44">
        <v>4238030608</v>
      </c>
    </row>
    <row r="23" spans="1:17" ht="21.75" customHeight="1">
      <c r="A23" s="12" t="s">
        <v>98</v>
      </c>
      <c r="C23" s="12" t="s">
        <v>810</v>
      </c>
      <c r="E23" s="44">
        <v>3820000</v>
      </c>
      <c r="F23" s="44"/>
      <c r="G23" s="44">
        <v>1900</v>
      </c>
      <c r="H23" s="44"/>
      <c r="I23" s="13">
        <v>16284183</v>
      </c>
      <c r="J23" s="44"/>
      <c r="K23" s="44">
        <v>0</v>
      </c>
      <c r="L23" s="44"/>
      <c r="M23" s="44">
        <v>0</v>
      </c>
      <c r="N23" s="44"/>
      <c r="O23" s="44">
        <v>253996817</v>
      </c>
      <c r="P23" s="44"/>
      <c r="Q23" s="44">
        <v>253996817</v>
      </c>
    </row>
    <row r="24" spans="1:17" ht="21.75" customHeight="1">
      <c r="A24" s="12" t="s">
        <v>93</v>
      </c>
      <c r="C24" s="12" t="s">
        <v>66</v>
      </c>
      <c r="E24" s="44">
        <v>17048</v>
      </c>
      <c r="F24" s="44"/>
      <c r="G24" s="44">
        <v>1526</v>
      </c>
      <c r="H24" s="44"/>
      <c r="I24" s="13">
        <v>32006670572</v>
      </c>
      <c r="J24" s="44"/>
      <c r="K24" s="44">
        <f>VLOOKUP(A24,[1]Sheet4!$A:$B,2,0)</f>
        <v>10558534</v>
      </c>
      <c r="L24" s="44"/>
      <c r="M24" s="44">
        <v>0</v>
      </c>
      <c r="N24" s="44"/>
      <c r="O24" s="44">
        <v>-23858110549</v>
      </c>
      <c r="P24" s="44"/>
      <c r="Q24" s="44">
        <v>-25216248127</v>
      </c>
    </row>
    <row r="25" spans="1:17" ht="21.75" customHeight="1">
      <c r="A25" s="12" t="s">
        <v>62</v>
      </c>
      <c r="C25" s="12" t="s">
        <v>66</v>
      </c>
      <c r="E25" s="44">
        <v>23861</v>
      </c>
      <c r="F25" s="44"/>
      <c r="G25" s="44">
        <v>1643</v>
      </c>
      <c r="H25" s="44"/>
      <c r="I25" s="13">
        <v>9705074353</v>
      </c>
      <c r="J25" s="44"/>
      <c r="K25" s="44">
        <f>VLOOKUP(A25,[1]Sheet4!$A:$B,2,0)</f>
        <v>22237795</v>
      </c>
      <c r="L25" s="44"/>
      <c r="M25" s="44">
        <v>0</v>
      </c>
      <c r="N25" s="44"/>
      <c r="O25" s="44">
        <v>-10593584034</v>
      </c>
      <c r="P25" s="44"/>
      <c r="Q25" s="44">
        <v>-11297815580</v>
      </c>
    </row>
    <row r="26" spans="1:17" ht="21.75" customHeight="1">
      <c r="A26" s="12" t="s">
        <v>88</v>
      </c>
      <c r="C26" s="12" t="s">
        <v>66</v>
      </c>
      <c r="E26" s="44">
        <v>506169</v>
      </c>
      <c r="F26" s="44"/>
      <c r="G26" s="44">
        <v>1760</v>
      </c>
      <c r="H26" s="44"/>
      <c r="I26" s="13">
        <v>20818056058</v>
      </c>
      <c r="J26" s="44"/>
      <c r="K26" s="44">
        <f>VLOOKUP(A26,[1]Sheet4!$A:$B,2,0)</f>
        <v>46549599</v>
      </c>
      <c r="L26" s="44"/>
      <c r="M26" s="44">
        <v>0</v>
      </c>
      <c r="N26" s="44"/>
      <c r="O26" s="44">
        <v>-16952920231</v>
      </c>
      <c r="P26" s="44"/>
      <c r="Q26" s="44">
        <v>-16952920231</v>
      </c>
    </row>
    <row r="27" spans="1:17" ht="21.75" customHeight="1">
      <c r="A27" s="12" t="s">
        <v>114</v>
      </c>
      <c r="C27" s="12" t="s">
        <v>66</v>
      </c>
      <c r="E27" s="44">
        <v>56244</v>
      </c>
      <c r="F27" s="44"/>
      <c r="G27" s="44">
        <v>2054</v>
      </c>
      <c r="H27" s="44"/>
      <c r="I27" s="13">
        <v>20132997732</v>
      </c>
      <c r="J27" s="44"/>
      <c r="K27" s="44">
        <f>VLOOKUP(A27,[1]Sheet4!$A:$B,2,0)</f>
        <v>13394561</v>
      </c>
      <c r="L27" s="44"/>
      <c r="M27" s="44">
        <v>0</v>
      </c>
      <c r="N27" s="44"/>
      <c r="O27" s="44">
        <v>-9261826052</v>
      </c>
      <c r="P27" s="44"/>
      <c r="Q27" s="44">
        <v>-9344156700</v>
      </c>
    </row>
    <row r="28" spans="1:17" ht="21.75" customHeight="1">
      <c r="A28" s="12" t="s">
        <v>129</v>
      </c>
      <c r="C28" s="12" t="s">
        <v>66</v>
      </c>
      <c r="E28" s="44">
        <v>1470552</v>
      </c>
      <c r="F28" s="44"/>
      <c r="G28" s="44">
        <v>2200</v>
      </c>
      <c r="H28" s="44"/>
      <c r="I28" s="13">
        <v>698692055</v>
      </c>
      <c r="J28" s="44"/>
      <c r="K28" s="44">
        <v>0</v>
      </c>
      <c r="L28" s="44"/>
      <c r="M28" s="44">
        <v>0</v>
      </c>
      <c r="N28" s="44"/>
      <c r="O28" s="44">
        <v>-470756495</v>
      </c>
      <c r="P28" s="44"/>
      <c r="Q28" s="44">
        <v>-470756495</v>
      </c>
    </row>
    <row r="29" spans="1:17" ht="21.75" customHeight="1">
      <c r="A29" s="12" t="s">
        <v>130</v>
      </c>
      <c r="C29" s="12" t="s">
        <v>317</v>
      </c>
      <c r="E29" s="44">
        <v>305016</v>
      </c>
      <c r="F29" s="44"/>
      <c r="G29" s="44">
        <v>2347</v>
      </c>
      <c r="H29" s="44"/>
      <c r="I29" s="13">
        <v>100071000</v>
      </c>
      <c r="J29" s="44"/>
      <c r="K29" s="44">
        <v>0</v>
      </c>
      <c r="L29" s="44"/>
      <c r="M29" s="44">
        <v>0</v>
      </c>
      <c r="N29" s="44"/>
      <c r="O29" s="44">
        <v>-69569400</v>
      </c>
      <c r="P29" s="44"/>
      <c r="Q29" s="44">
        <v>-69569400</v>
      </c>
    </row>
    <row r="30" spans="1:17" ht="21.75" customHeight="1">
      <c r="A30" s="12" t="s">
        <v>103</v>
      </c>
      <c r="C30" s="12" t="s">
        <v>71</v>
      </c>
      <c r="E30" s="44">
        <v>46000</v>
      </c>
      <c r="F30" s="44"/>
      <c r="G30" s="44">
        <v>400</v>
      </c>
      <c r="H30" s="44"/>
      <c r="I30" s="13">
        <v>0</v>
      </c>
      <c r="J30" s="44"/>
      <c r="K30" s="44">
        <f>VLOOKUP(A30,[1]Sheet4!$A:$B,2,0)</f>
        <v>428400</v>
      </c>
      <c r="L30" s="44"/>
      <c r="M30" s="44">
        <v>0</v>
      </c>
      <c r="N30" s="44"/>
      <c r="O30" s="44">
        <v>121312394</v>
      </c>
      <c r="P30" s="44"/>
      <c r="Q30" s="44">
        <v>121312394</v>
      </c>
    </row>
    <row r="31" spans="1:17" ht="21.75" customHeight="1">
      <c r="A31" s="12" t="s">
        <v>124</v>
      </c>
      <c r="C31" s="12" t="s">
        <v>68</v>
      </c>
      <c r="E31" s="44">
        <v>88527000</v>
      </c>
      <c r="F31" s="44"/>
      <c r="G31" s="44">
        <v>500</v>
      </c>
      <c r="H31" s="44"/>
      <c r="I31" s="13">
        <v>388207648</v>
      </c>
      <c r="J31" s="44"/>
      <c r="K31" s="44">
        <v>0</v>
      </c>
      <c r="L31" s="44"/>
      <c r="M31" s="44">
        <v>0</v>
      </c>
      <c r="N31" s="44"/>
      <c r="O31" s="44">
        <v>6123134740</v>
      </c>
      <c r="P31" s="44"/>
      <c r="Q31" s="44">
        <v>6957747052</v>
      </c>
    </row>
    <row r="32" spans="1:17" ht="21.75" customHeight="1">
      <c r="A32" s="12" t="s">
        <v>327</v>
      </c>
      <c r="C32" s="12" t="s">
        <v>73</v>
      </c>
      <c r="E32" s="44">
        <v>127803</v>
      </c>
      <c r="F32" s="44"/>
      <c r="G32" s="44">
        <v>454</v>
      </c>
      <c r="H32" s="44"/>
      <c r="I32" s="13">
        <v>0</v>
      </c>
      <c r="J32" s="44"/>
      <c r="K32" s="44">
        <v>0</v>
      </c>
      <c r="L32" s="44"/>
      <c r="M32" s="44">
        <v>0</v>
      </c>
      <c r="N32" s="44"/>
      <c r="O32" s="44">
        <v>-747154818</v>
      </c>
      <c r="P32" s="44"/>
      <c r="Q32" s="44">
        <v>-747154818</v>
      </c>
    </row>
    <row r="33" spans="1:17" ht="21.75" customHeight="1">
      <c r="A33" s="12" t="s">
        <v>122</v>
      </c>
      <c r="C33" s="12" t="s">
        <v>100</v>
      </c>
      <c r="E33" s="44">
        <v>2000000</v>
      </c>
      <c r="F33" s="44"/>
      <c r="G33" s="44">
        <v>600</v>
      </c>
      <c r="H33" s="44"/>
      <c r="I33" s="13">
        <v>3040196024</v>
      </c>
      <c r="J33" s="44"/>
      <c r="K33" s="44">
        <f>VLOOKUP(A33,[1]Sheet4!$A:$B,2,0)</f>
        <v>696208</v>
      </c>
      <c r="L33" s="44"/>
      <c r="M33" s="44">
        <v>0</v>
      </c>
      <c r="N33" s="44"/>
      <c r="O33" s="44">
        <v>1103236243</v>
      </c>
      <c r="P33" s="44"/>
      <c r="Q33" s="44">
        <v>1163043922</v>
      </c>
    </row>
    <row r="34" spans="1:17" ht="21.75" customHeight="1">
      <c r="A34" s="12" t="s">
        <v>328</v>
      </c>
      <c r="C34" s="12" t="s">
        <v>65</v>
      </c>
      <c r="E34" s="44">
        <v>0</v>
      </c>
      <c r="F34" s="44"/>
      <c r="G34" s="44">
        <v>0</v>
      </c>
      <c r="H34" s="44"/>
      <c r="I34" s="44">
        <v>0</v>
      </c>
      <c r="J34" s="44"/>
      <c r="K34" s="44">
        <v>0</v>
      </c>
      <c r="L34" s="44"/>
      <c r="M34" s="44">
        <v>0</v>
      </c>
      <c r="N34" s="44"/>
      <c r="O34" s="44">
        <v>0</v>
      </c>
      <c r="P34" s="44"/>
      <c r="Q34" s="44">
        <v>10525444917</v>
      </c>
    </row>
    <row r="35" spans="1:17" ht="21.75" customHeight="1">
      <c r="A35" s="12" t="s">
        <v>329</v>
      </c>
      <c r="C35" s="12" t="s">
        <v>65</v>
      </c>
      <c r="E35" s="44">
        <v>0</v>
      </c>
      <c r="F35" s="44"/>
      <c r="G35" s="44"/>
      <c r="H35" s="44"/>
      <c r="I35" s="44">
        <v>0</v>
      </c>
      <c r="J35" s="44"/>
      <c r="K35" s="44">
        <v>0</v>
      </c>
      <c r="L35" s="44"/>
      <c r="M35" s="44">
        <v>0</v>
      </c>
      <c r="N35" s="44"/>
      <c r="O35" s="44">
        <v>0</v>
      </c>
      <c r="P35" s="44"/>
      <c r="Q35" s="44">
        <v>137308000</v>
      </c>
    </row>
    <row r="36" spans="1:17" ht="21.75" customHeight="1">
      <c r="A36" s="12" t="s">
        <v>330</v>
      </c>
      <c r="C36" s="12" t="s">
        <v>65</v>
      </c>
      <c r="E36" s="44">
        <v>0</v>
      </c>
      <c r="F36" s="44"/>
      <c r="G36" s="44"/>
      <c r="H36" s="44"/>
      <c r="I36" s="44">
        <v>0</v>
      </c>
      <c r="J36" s="44"/>
      <c r="K36" s="44">
        <v>0</v>
      </c>
      <c r="L36" s="44"/>
      <c r="M36" s="44">
        <v>0</v>
      </c>
      <c r="N36" s="44"/>
      <c r="O36" s="44">
        <v>0</v>
      </c>
      <c r="P36" s="44"/>
      <c r="Q36" s="44">
        <v>-1557318896</v>
      </c>
    </row>
    <row r="37" spans="1:17" ht="21.75" customHeight="1">
      <c r="A37" s="12" t="s">
        <v>331</v>
      </c>
      <c r="C37" s="12" t="s">
        <v>65</v>
      </c>
      <c r="E37" s="44">
        <v>0</v>
      </c>
      <c r="F37" s="44"/>
      <c r="G37" s="44"/>
      <c r="H37" s="44"/>
      <c r="I37" s="44">
        <v>0</v>
      </c>
      <c r="J37" s="44"/>
      <c r="K37" s="44">
        <v>0</v>
      </c>
      <c r="L37" s="44"/>
      <c r="M37" s="44">
        <v>0</v>
      </c>
      <c r="N37" s="44"/>
      <c r="O37" s="44">
        <v>0</v>
      </c>
      <c r="P37" s="44"/>
      <c r="Q37" s="44">
        <v>2011763246</v>
      </c>
    </row>
    <row r="38" spans="1:17" ht="21.75" customHeight="1">
      <c r="A38" s="12" t="s">
        <v>332</v>
      </c>
      <c r="C38" s="12" t="s">
        <v>65</v>
      </c>
      <c r="E38" s="44">
        <v>0</v>
      </c>
      <c r="F38" s="44"/>
      <c r="G38" s="44"/>
      <c r="H38" s="44"/>
      <c r="I38" s="44">
        <v>0</v>
      </c>
      <c r="J38" s="44"/>
      <c r="K38" s="44">
        <v>0</v>
      </c>
      <c r="L38" s="44"/>
      <c r="M38" s="44">
        <v>0</v>
      </c>
      <c r="N38" s="44"/>
      <c r="O38" s="44">
        <v>0</v>
      </c>
      <c r="P38" s="44"/>
      <c r="Q38" s="44">
        <v>-7490688734</v>
      </c>
    </row>
    <row r="39" spans="1:17" ht="21.75" customHeight="1">
      <c r="A39" s="12" t="s">
        <v>333</v>
      </c>
      <c r="C39" s="12" t="s">
        <v>65</v>
      </c>
      <c r="E39" s="44">
        <v>0</v>
      </c>
      <c r="F39" s="44"/>
      <c r="G39" s="44"/>
      <c r="H39" s="44"/>
      <c r="I39" s="44">
        <v>0</v>
      </c>
      <c r="J39" s="44"/>
      <c r="K39" s="44">
        <v>0</v>
      </c>
      <c r="L39" s="44"/>
      <c r="M39" s="44">
        <v>0</v>
      </c>
      <c r="N39" s="44"/>
      <c r="O39" s="44">
        <v>0</v>
      </c>
      <c r="P39" s="44"/>
      <c r="Q39" s="44">
        <v>-10959068614</v>
      </c>
    </row>
    <row r="40" spans="1:17" ht="21.75" customHeight="1">
      <c r="A40" s="12" t="s">
        <v>334</v>
      </c>
      <c r="C40" s="12" t="s">
        <v>65</v>
      </c>
      <c r="E40" s="44">
        <v>0</v>
      </c>
      <c r="F40" s="44"/>
      <c r="G40" s="44"/>
      <c r="H40" s="44"/>
      <c r="I40" s="44">
        <v>0</v>
      </c>
      <c r="J40" s="44"/>
      <c r="K40" s="44">
        <v>0</v>
      </c>
      <c r="L40" s="44"/>
      <c r="M40" s="44">
        <v>0</v>
      </c>
      <c r="N40" s="44"/>
      <c r="O40" s="44">
        <v>0</v>
      </c>
      <c r="P40" s="44"/>
      <c r="Q40" s="44">
        <v>1329754370</v>
      </c>
    </row>
    <row r="41" spans="1:17" ht="21.75" customHeight="1">
      <c r="A41" s="12" t="s">
        <v>335</v>
      </c>
      <c r="C41" s="12" t="s">
        <v>65</v>
      </c>
      <c r="E41" s="44">
        <v>0</v>
      </c>
      <c r="F41" s="44"/>
      <c r="G41" s="44"/>
      <c r="H41" s="44"/>
      <c r="I41" s="44">
        <v>0</v>
      </c>
      <c r="J41" s="44"/>
      <c r="K41" s="44">
        <v>0</v>
      </c>
      <c r="L41" s="44"/>
      <c r="M41" s="44">
        <v>0</v>
      </c>
      <c r="N41" s="44"/>
      <c r="O41" s="44">
        <v>0</v>
      </c>
      <c r="P41" s="44"/>
      <c r="Q41" s="44">
        <v>49016471</v>
      </c>
    </row>
    <row r="42" spans="1:17" ht="21.75" customHeight="1">
      <c r="A42" s="12" t="s">
        <v>336</v>
      </c>
      <c r="C42" s="12" t="s">
        <v>65</v>
      </c>
      <c r="E42" s="44">
        <v>0</v>
      </c>
      <c r="F42" s="44"/>
      <c r="G42" s="44"/>
      <c r="H42" s="44"/>
      <c r="I42" s="44">
        <v>0</v>
      </c>
      <c r="J42" s="44"/>
      <c r="K42" s="44">
        <v>0</v>
      </c>
      <c r="L42" s="44"/>
      <c r="M42" s="44">
        <v>0</v>
      </c>
      <c r="N42" s="44"/>
      <c r="O42" s="44">
        <v>0</v>
      </c>
      <c r="P42" s="44"/>
      <c r="Q42" s="44">
        <v>602258</v>
      </c>
    </row>
    <row r="43" spans="1:17" ht="21.75" customHeight="1">
      <c r="A43" s="12" t="s">
        <v>337</v>
      </c>
      <c r="C43" s="12" t="s">
        <v>65</v>
      </c>
      <c r="E43" s="44">
        <v>0</v>
      </c>
      <c r="F43" s="44"/>
      <c r="G43" s="44"/>
      <c r="H43" s="44"/>
      <c r="I43" s="44">
        <v>0</v>
      </c>
      <c r="J43" s="44"/>
      <c r="K43" s="44">
        <v>0</v>
      </c>
      <c r="L43" s="44"/>
      <c r="M43" s="44">
        <v>0</v>
      </c>
      <c r="N43" s="44"/>
      <c r="O43" s="44">
        <v>0</v>
      </c>
      <c r="P43" s="44"/>
      <c r="Q43" s="44">
        <v>167799949</v>
      </c>
    </row>
    <row r="44" spans="1:17" ht="21.75" customHeight="1">
      <c r="A44" s="12" t="s">
        <v>338</v>
      </c>
      <c r="C44" s="12" t="s">
        <v>65</v>
      </c>
      <c r="E44" s="44">
        <v>0</v>
      </c>
      <c r="F44" s="44"/>
      <c r="G44" s="44"/>
      <c r="H44" s="44"/>
      <c r="I44" s="44">
        <v>0</v>
      </c>
      <c r="J44" s="44"/>
      <c r="K44" s="44">
        <v>0</v>
      </c>
      <c r="L44" s="44"/>
      <c r="M44" s="44">
        <v>0</v>
      </c>
      <c r="N44" s="44"/>
      <c r="O44" s="44">
        <v>0</v>
      </c>
      <c r="P44" s="44"/>
      <c r="Q44" s="44">
        <v>-1012923697</v>
      </c>
    </row>
    <row r="45" spans="1:17" ht="21.75" customHeight="1">
      <c r="A45" s="12" t="s">
        <v>339</v>
      </c>
      <c r="C45" s="12" t="s">
        <v>65</v>
      </c>
      <c r="E45" s="44">
        <v>0</v>
      </c>
      <c r="F45" s="44"/>
      <c r="G45" s="44"/>
      <c r="H45" s="44"/>
      <c r="I45" s="44">
        <v>0</v>
      </c>
      <c r="J45" s="44"/>
      <c r="K45" s="44">
        <v>0</v>
      </c>
      <c r="L45" s="44"/>
      <c r="M45" s="44">
        <v>0</v>
      </c>
      <c r="N45" s="44"/>
      <c r="O45" s="44">
        <v>0</v>
      </c>
      <c r="P45" s="44"/>
      <c r="Q45" s="44">
        <v>-4270570172</v>
      </c>
    </row>
    <row r="46" spans="1:17" ht="21.75" customHeight="1">
      <c r="A46" s="12" t="s">
        <v>340</v>
      </c>
      <c r="C46" s="12" t="s">
        <v>65</v>
      </c>
      <c r="E46" s="44">
        <v>0</v>
      </c>
      <c r="F46" s="44"/>
      <c r="G46" s="44"/>
      <c r="H46" s="44"/>
      <c r="I46" s="44">
        <v>0</v>
      </c>
      <c r="J46" s="44"/>
      <c r="K46" s="44">
        <v>0</v>
      </c>
      <c r="L46" s="44"/>
      <c r="M46" s="44">
        <v>0</v>
      </c>
      <c r="N46" s="44"/>
      <c r="O46" s="44">
        <v>0</v>
      </c>
      <c r="P46" s="44"/>
      <c r="Q46" s="44">
        <v>-1824855334</v>
      </c>
    </row>
    <row r="47" spans="1:17" ht="21.75" customHeight="1">
      <c r="A47" s="12" t="s">
        <v>341</v>
      </c>
      <c r="C47" s="12" t="s">
        <v>65</v>
      </c>
      <c r="E47" s="44">
        <v>0</v>
      </c>
      <c r="F47" s="44"/>
      <c r="G47" s="44"/>
      <c r="H47" s="44"/>
      <c r="I47" s="44">
        <v>0</v>
      </c>
      <c r="J47" s="44"/>
      <c r="K47" s="44">
        <v>0</v>
      </c>
      <c r="L47" s="44"/>
      <c r="M47" s="44">
        <v>0</v>
      </c>
      <c r="N47" s="44"/>
      <c r="O47" s="44">
        <v>0</v>
      </c>
      <c r="P47" s="44"/>
      <c r="Q47" s="44">
        <v>842780072</v>
      </c>
    </row>
    <row r="48" spans="1:17" ht="21.75" customHeight="1">
      <c r="A48" s="12" t="s">
        <v>342</v>
      </c>
      <c r="C48" s="12" t="s">
        <v>65</v>
      </c>
      <c r="E48" s="44">
        <v>0</v>
      </c>
      <c r="F48" s="44"/>
      <c r="G48" s="44"/>
      <c r="H48" s="44"/>
      <c r="I48" s="44">
        <v>0</v>
      </c>
      <c r="J48" s="44"/>
      <c r="K48" s="44">
        <v>0</v>
      </c>
      <c r="L48" s="44"/>
      <c r="M48" s="44">
        <v>0</v>
      </c>
      <c r="N48" s="44"/>
      <c r="O48" s="44">
        <v>0</v>
      </c>
      <c r="P48" s="44"/>
      <c r="Q48" s="44">
        <v>2108510724</v>
      </c>
    </row>
    <row r="49" spans="1:17" ht="21.75" customHeight="1">
      <c r="A49" s="12" t="s">
        <v>343</v>
      </c>
      <c r="C49" s="12" t="s">
        <v>65</v>
      </c>
      <c r="E49" s="44">
        <v>0</v>
      </c>
      <c r="F49" s="44"/>
      <c r="G49" s="44"/>
      <c r="H49" s="44"/>
      <c r="I49" s="44">
        <v>0</v>
      </c>
      <c r="J49" s="44"/>
      <c r="K49" s="44">
        <v>0</v>
      </c>
      <c r="L49" s="44"/>
      <c r="M49" s="44">
        <v>0</v>
      </c>
      <c r="N49" s="44"/>
      <c r="O49" s="44">
        <v>0</v>
      </c>
      <c r="P49" s="44"/>
      <c r="Q49" s="44">
        <v>1924474448</v>
      </c>
    </row>
    <row r="50" spans="1:17" ht="21.75" customHeight="1">
      <c r="A50" s="12" t="s">
        <v>344</v>
      </c>
      <c r="C50" s="12" t="s">
        <v>65</v>
      </c>
      <c r="E50" s="44">
        <v>0</v>
      </c>
      <c r="F50" s="44"/>
      <c r="G50" s="44"/>
      <c r="H50" s="44"/>
      <c r="I50" s="44">
        <v>0</v>
      </c>
      <c r="J50" s="44"/>
      <c r="K50" s="44">
        <v>0</v>
      </c>
      <c r="L50" s="44"/>
      <c r="M50" s="44">
        <v>0</v>
      </c>
      <c r="N50" s="44"/>
      <c r="O50" s="44">
        <v>0</v>
      </c>
      <c r="P50" s="44"/>
      <c r="Q50" s="44">
        <v>336682098</v>
      </c>
    </row>
    <row r="51" spans="1:17" ht="21.75" customHeight="1">
      <c r="A51" s="12" t="s">
        <v>345</v>
      </c>
      <c r="C51" s="12" t="s">
        <v>65</v>
      </c>
      <c r="E51" s="44">
        <v>0</v>
      </c>
      <c r="F51" s="44"/>
      <c r="G51" s="44"/>
      <c r="H51" s="44"/>
      <c r="I51" s="44">
        <v>0</v>
      </c>
      <c r="J51" s="44"/>
      <c r="K51" s="44">
        <v>0</v>
      </c>
      <c r="L51" s="44"/>
      <c r="M51" s="44">
        <v>0</v>
      </c>
      <c r="N51" s="44"/>
      <c r="O51" s="44">
        <v>0</v>
      </c>
      <c r="P51" s="44"/>
      <c r="Q51" s="44">
        <v>566998236</v>
      </c>
    </row>
    <row r="52" spans="1:17" ht="21.75" customHeight="1">
      <c r="A52" s="12" t="s">
        <v>346</v>
      </c>
      <c r="C52" s="12" t="s">
        <v>65</v>
      </c>
      <c r="E52" s="44">
        <v>0</v>
      </c>
      <c r="F52" s="44"/>
      <c r="G52" s="44"/>
      <c r="H52" s="44"/>
      <c r="I52" s="44">
        <v>0</v>
      </c>
      <c r="J52" s="44"/>
      <c r="K52" s="44">
        <v>0</v>
      </c>
      <c r="L52" s="44"/>
      <c r="M52" s="44">
        <v>0</v>
      </c>
      <c r="N52" s="44"/>
      <c r="O52" s="44">
        <v>0</v>
      </c>
      <c r="P52" s="44"/>
      <c r="Q52" s="44">
        <v>808808807</v>
      </c>
    </row>
    <row r="53" spans="1:17" ht="21.75" customHeight="1">
      <c r="A53" s="12" t="s">
        <v>347</v>
      </c>
      <c r="C53" s="12" t="s">
        <v>65</v>
      </c>
      <c r="E53" s="44">
        <v>0</v>
      </c>
      <c r="F53" s="44"/>
      <c r="G53" s="44"/>
      <c r="H53" s="44"/>
      <c r="I53" s="44">
        <v>0</v>
      </c>
      <c r="J53" s="44"/>
      <c r="K53" s="44">
        <v>0</v>
      </c>
      <c r="L53" s="44"/>
      <c r="M53" s="44">
        <v>0</v>
      </c>
      <c r="N53" s="44"/>
      <c r="O53" s="44">
        <v>0</v>
      </c>
      <c r="P53" s="44"/>
      <c r="Q53" s="44">
        <v>5716534090</v>
      </c>
    </row>
    <row r="54" spans="1:17" ht="21.75" customHeight="1">
      <c r="A54" s="12" t="s">
        <v>348</v>
      </c>
      <c r="C54" s="12" t="s">
        <v>65</v>
      </c>
      <c r="E54" s="44">
        <v>0</v>
      </c>
      <c r="F54" s="44"/>
      <c r="G54" s="44"/>
      <c r="H54" s="44"/>
      <c r="I54" s="44">
        <v>0</v>
      </c>
      <c r="J54" s="44"/>
      <c r="K54" s="44">
        <v>0</v>
      </c>
      <c r="L54" s="44"/>
      <c r="M54" s="44">
        <v>0</v>
      </c>
      <c r="N54" s="44"/>
      <c r="O54" s="44">
        <v>0</v>
      </c>
      <c r="P54" s="44"/>
      <c r="Q54" s="44">
        <v>2429994898</v>
      </c>
    </row>
    <row r="55" spans="1:17" ht="21.75" customHeight="1">
      <c r="A55" s="12" t="s">
        <v>349</v>
      </c>
      <c r="C55" s="12" t="s">
        <v>65</v>
      </c>
      <c r="E55" s="44">
        <v>0</v>
      </c>
      <c r="F55" s="44"/>
      <c r="G55" s="44"/>
      <c r="H55" s="44"/>
      <c r="I55" s="44">
        <v>0</v>
      </c>
      <c r="J55" s="44"/>
      <c r="K55" s="44">
        <v>0</v>
      </c>
      <c r="L55" s="44"/>
      <c r="M55" s="44">
        <v>0</v>
      </c>
      <c r="N55" s="44"/>
      <c r="O55" s="44">
        <v>0</v>
      </c>
      <c r="P55" s="44"/>
      <c r="Q55" s="44">
        <v>611401911</v>
      </c>
    </row>
    <row r="56" spans="1:17" ht="21.75" customHeight="1">
      <c r="A56" s="12" t="s">
        <v>350</v>
      </c>
      <c r="C56" s="12" t="s">
        <v>65</v>
      </c>
      <c r="E56" s="44">
        <v>0</v>
      </c>
      <c r="F56" s="44"/>
      <c r="G56" s="44"/>
      <c r="H56" s="44"/>
      <c r="I56" s="44">
        <v>0</v>
      </c>
      <c r="J56" s="44"/>
      <c r="K56" s="44">
        <v>0</v>
      </c>
      <c r="L56" s="44"/>
      <c r="M56" s="44">
        <v>0</v>
      </c>
      <c r="N56" s="44"/>
      <c r="O56" s="44">
        <v>0</v>
      </c>
      <c r="P56" s="44"/>
      <c r="Q56" s="44">
        <v>373998972</v>
      </c>
    </row>
    <row r="57" spans="1:17" ht="21.75" customHeight="1">
      <c r="A57" s="12" t="s">
        <v>351</v>
      </c>
      <c r="C57" s="12" t="s">
        <v>65</v>
      </c>
      <c r="E57" s="44">
        <v>0</v>
      </c>
      <c r="F57" s="44"/>
      <c r="G57" s="44"/>
      <c r="H57" s="44"/>
      <c r="I57" s="44">
        <v>0</v>
      </c>
      <c r="J57" s="44"/>
      <c r="K57" s="44">
        <v>0</v>
      </c>
      <c r="L57" s="44"/>
      <c r="M57" s="44">
        <v>0</v>
      </c>
      <c r="N57" s="44"/>
      <c r="O57" s="44">
        <v>0</v>
      </c>
      <c r="P57" s="44"/>
      <c r="Q57" s="44">
        <v>-3049291370</v>
      </c>
    </row>
    <row r="58" spans="1:17" ht="21.75" customHeight="1">
      <c r="A58" s="12" t="s">
        <v>352</v>
      </c>
      <c r="C58" s="12" t="s">
        <v>65</v>
      </c>
      <c r="E58" s="44">
        <v>0</v>
      </c>
      <c r="F58" s="44"/>
      <c r="G58" s="44"/>
      <c r="H58" s="44"/>
      <c r="I58" s="44">
        <v>0</v>
      </c>
      <c r="J58" s="44"/>
      <c r="K58" s="44">
        <v>0</v>
      </c>
      <c r="L58" s="44"/>
      <c r="M58" s="44">
        <v>0</v>
      </c>
      <c r="N58" s="44"/>
      <c r="O58" s="44">
        <v>0</v>
      </c>
      <c r="P58" s="44"/>
      <c r="Q58" s="44">
        <v>-5461638010</v>
      </c>
    </row>
    <row r="59" spans="1:17" ht="21.75" customHeight="1">
      <c r="A59" s="12" t="s">
        <v>353</v>
      </c>
      <c r="C59" s="12" t="s">
        <v>65</v>
      </c>
      <c r="E59" s="44">
        <v>0</v>
      </c>
      <c r="F59" s="44"/>
      <c r="G59" s="44"/>
      <c r="H59" s="44"/>
      <c r="I59" s="44">
        <v>0</v>
      </c>
      <c r="J59" s="44"/>
      <c r="K59" s="44">
        <v>0</v>
      </c>
      <c r="L59" s="44"/>
      <c r="M59" s="44">
        <v>0</v>
      </c>
      <c r="N59" s="44"/>
      <c r="O59" s="44">
        <v>0</v>
      </c>
      <c r="P59" s="44"/>
      <c r="Q59" s="44">
        <v>1277432388</v>
      </c>
    </row>
    <row r="60" spans="1:17" ht="21.75" customHeight="1">
      <c r="A60" s="12" t="s">
        <v>354</v>
      </c>
      <c r="C60" s="12" t="s">
        <v>65</v>
      </c>
      <c r="E60" s="44">
        <v>0</v>
      </c>
      <c r="F60" s="44"/>
      <c r="G60" s="44"/>
      <c r="H60" s="44"/>
      <c r="I60" s="44">
        <v>0</v>
      </c>
      <c r="J60" s="44"/>
      <c r="K60" s="44">
        <v>0</v>
      </c>
      <c r="L60" s="44"/>
      <c r="M60" s="44">
        <v>0</v>
      </c>
      <c r="N60" s="44"/>
      <c r="O60" s="44">
        <v>0</v>
      </c>
      <c r="P60" s="44"/>
      <c r="Q60" s="44">
        <v>87582040</v>
      </c>
    </row>
    <row r="61" spans="1:17" ht="21.75" customHeight="1">
      <c r="A61" s="12" t="s">
        <v>355</v>
      </c>
      <c r="C61" s="12" t="s">
        <v>65</v>
      </c>
      <c r="E61" s="44">
        <v>0</v>
      </c>
      <c r="F61" s="44"/>
      <c r="G61" s="44"/>
      <c r="H61" s="44"/>
      <c r="I61" s="44">
        <v>0</v>
      </c>
      <c r="J61" s="44"/>
      <c r="K61" s="44">
        <v>0</v>
      </c>
      <c r="L61" s="44"/>
      <c r="M61" s="44">
        <v>0</v>
      </c>
      <c r="N61" s="44"/>
      <c r="O61" s="44">
        <v>0</v>
      </c>
      <c r="P61" s="44"/>
      <c r="Q61" s="44">
        <v>98343054</v>
      </c>
    </row>
    <row r="62" spans="1:17" ht="21.75" customHeight="1">
      <c r="A62" s="12" t="s">
        <v>356</v>
      </c>
      <c r="C62" s="12" t="s">
        <v>65</v>
      </c>
      <c r="E62" s="44">
        <v>0</v>
      </c>
      <c r="F62" s="44"/>
      <c r="G62" s="44"/>
      <c r="H62" s="44"/>
      <c r="I62" s="44">
        <v>0</v>
      </c>
      <c r="J62" s="44"/>
      <c r="K62" s="44">
        <v>0</v>
      </c>
      <c r="L62" s="44"/>
      <c r="M62" s="44">
        <v>0</v>
      </c>
      <c r="N62" s="44"/>
      <c r="O62" s="44">
        <v>0</v>
      </c>
      <c r="P62" s="44"/>
      <c r="Q62" s="44">
        <v>3919982</v>
      </c>
    </row>
    <row r="63" spans="1:17" ht="21.75" customHeight="1">
      <c r="A63" s="12" t="s">
        <v>357</v>
      </c>
      <c r="C63" s="12" t="s">
        <v>65</v>
      </c>
      <c r="E63" s="44">
        <v>0</v>
      </c>
      <c r="F63" s="44"/>
      <c r="G63" s="44"/>
      <c r="H63" s="44"/>
      <c r="I63" s="44">
        <v>0</v>
      </c>
      <c r="J63" s="44"/>
      <c r="K63" s="44">
        <v>0</v>
      </c>
      <c r="L63" s="44"/>
      <c r="M63" s="44">
        <v>0</v>
      </c>
      <c r="N63" s="44"/>
      <c r="O63" s="44">
        <v>0</v>
      </c>
      <c r="P63" s="44"/>
      <c r="Q63" s="44">
        <v>80737215</v>
      </c>
    </row>
    <row r="64" spans="1:17" ht="21.75" customHeight="1">
      <c r="A64" s="12" t="s">
        <v>358</v>
      </c>
      <c r="C64" s="12" t="s">
        <v>65</v>
      </c>
      <c r="E64" s="44">
        <v>0</v>
      </c>
      <c r="F64" s="44"/>
      <c r="G64" s="44"/>
      <c r="H64" s="44"/>
      <c r="I64" s="44">
        <v>0</v>
      </c>
      <c r="J64" s="44"/>
      <c r="K64" s="44">
        <v>0</v>
      </c>
      <c r="L64" s="44"/>
      <c r="M64" s="44">
        <v>0</v>
      </c>
      <c r="N64" s="44"/>
      <c r="O64" s="44">
        <v>0</v>
      </c>
      <c r="P64" s="44"/>
      <c r="Q64" s="44">
        <v>1477027408</v>
      </c>
    </row>
    <row r="65" spans="1:17" ht="21.75" customHeight="1">
      <c r="A65" s="12" t="s">
        <v>359</v>
      </c>
      <c r="C65" s="12" t="s">
        <v>65</v>
      </c>
      <c r="E65" s="44">
        <v>0</v>
      </c>
      <c r="F65" s="44"/>
      <c r="G65" s="44"/>
      <c r="H65" s="44"/>
      <c r="I65" s="44">
        <v>0</v>
      </c>
      <c r="J65" s="44"/>
      <c r="K65" s="44">
        <v>0</v>
      </c>
      <c r="L65" s="44"/>
      <c r="M65" s="44">
        <v>0</v>
      </c>
      <c r="N65" s="44"/>
      <c r="O65" s="44">
        <v>0</v>
      </c>
      <c r="P65" s="44"/>
      <c r="Q65" s="44">
        <v>517518000</v>
      </c>
    </row>
    <row r="66" spans="1:17" ht="21.75" customHeight="1">
      <c r="A66" s="12" t="s">
        <v>360</v>
      </c>
      <c r="C66" s="12" t="s">
        <v>65</v>
      </c>
      <c r="E66" s="44">
        <v>0</v>
      </c>
      <c r="F66" s="44"/>
      <c r="G66" s="44"/>
      <c r="H66" s="44"/>
      <c r="I66" s="44">
        <v>0</v>
      </c>
      <c r="J66" s="44"/>
      <c r="K66" s="44">
        <v>0</v>
      </c>
      <c r="L66" s="44"/>
      <c r="M66" s="44">
        <v>0</v>
      </c>
      <c r="N66" s="44"/>
      <c r="O66" s="44">
        <v>0</v>
      </c>
      <c r="P66" s="44"/>
      <c r="Q66" s="44">
        <v>9745918</v>
      </c>
    </row>
    <row r="67" spans="1:17" ht="21.75" customHeight="1">
      <c r="A67" s="12" t="s">
        <v>361</v>
      </c>
      <c r="C67" s="12" t="s">
        <v>65</v>
      </c>
      <c r="E67" s="44">
        <v>0</v>
      </c>
      <c r="F67" s="44"/>
      <c r="G67" s="44"/>
      <c r="H67" s="44"/>
      <c r="I67" s="44">
        <v>0</v>
      </c>
      <c r="J67" s="44"/>
      <c r="K67" s="44">
        <v>0</v>
      </c>
      <c r="L67" s="44"/>
      <c r="M67" s="44">
        <v>0</v>
      </c>
      <c r="N67" s="44"/>
      <c r="O67" s="44">
        <v>0</v>
      </c>
      <c r="P67" s="44"/>
      <c r="Q67" s="44">
        <v>30928449</v>
      </c>
    </row>
    <row r="68" spans="1:17" ht="21.75" customHeight="1">
      <c r="A68" s="12" t="s">
        <v>362</v>
      </c>
      <c r="C68" s="12" t="s">
        <v>65</v>
      </c>
      <c r="E68" s="44">
        <v>0</v>
      </c>
      <c r="F68" s="44"/>
      <c r="G68" s="44"/>
      <c r="H68" s="44"/>
      <c r="I68" s="44">
        <v>0</v>
      </c>
      <c r="J68" s="44"/>
      <c r="K68" s="44">
        <v>0</v>
      </c>
      <c r="L68" s="44"/>
      <c r="M68" s="44">
        <v>0</v>
      </c>
      <c r="N68" s="44"/>
      <c r="O68" s="44">
        <v>0</v>
      </c>
      <c r="P68" s="44"/>
      <c r="Q68" s="44">
        <v>96876</v>
      </c>
    </row>
    <row r="69" spans="1:17" ht="21.75" customHeight="1">
      <c r="A69" s="12" t="s">
        <v>363</v>
      </c>
      <c r="C69" s="12" t="s">
        <v>65</v>
      </c>
      <c r="E69" s="44">
        <v>0</v>
      </c>
      <c r="F69" s="44"/>
      <c r="G69" s="44"/>
      <c r="H69" s="44"/>
      <c r="I69" s="44">
        <v>0</v>
      </c>
      <c r="J69" s="44"/>
      <c r="K69" s="44">
        <v>0</v>
      </c>
      <c r="L69" s="44"/>
      <c r="M69" s="44">
        <v>0</v>
      </c>
      <c r="N69" s="44"/>
      <c r="O69" s="44">
        <v>0</v>
      </c>
      <c r="P69" s="44"/>
      <c r="Q69" s="44">
        <v>61544149</v>
      </c>
    </row>
    <row r="70" spans="1:17" ht="21.75" customHeight="1">
      <c r="A70" s="12" t="s">
        <v>364</v>
      </c>
      <c r="C70" s="12" t="s">
        <v>65</v>
      </c>
      <c r="E70" s="44">
        <v>0</v>
      </c>
      <c r="F70" s="44"/>
      <c r="G70" s="44"/>
      <c r="H70" s="44"/>
      <c r="I70" s="44">
        <v>0</v>
      </c>
      <c r="J70" s="44"/>
      <c r="K70" s="44">
        <v>0</v>
      </c>
      <c r="L70" s="44"/>
      <c r="M70" s="44">
        <v>0</v>
      </c>
      <c r="N70" s="44"/>
      <c r="O70" s="44">
        <v>0</v>
      </c>
      <c r="P70" s="44"/>
      <c r="Q70" s="44">
        <v>980748</v>
      </c>
    </row>
    <row r="71" spans="1:17" ht="21.75" customHeight="1">
      <c r="A71" s="12" t="s">
        <v>365</v>
      </c>
      <c r="C71" s="12" t="s">
        <v>65</v>
      </c>
      <c r="E71" s="44">
        <v>0</v>
      </c>
      <c r="F71" s="44"/>
      <c r="G71" s="44"/>
      <c r="H71" s="44"/>
      <c r="I71" s="44">
        <v>0</v>
      </c>
      <c r="J71" s="44"/>
      <c r="K71" s="44">
        <v>0</v>
      </c>
      <c r="L71" s="44"/>
      <c r="M71" s="44">
        <v>0</v>
      </c>
      <c r="N71" s="44"/>
      <c r="O71" s="44">
        <v>0</v>
      </c>
      <c r="P71" s="44"/>
      <c r="Q71" s="44">
        <v>36536756</v>
      </c>
    </row>
    <row r="72" spans="1:17" ht="21.75" customHeight="1">
      <c r="A72" s="12" t="s">
        <v>366</v>
      </c>
      <c r="C72" s="12" t="s">
        <v>65</v>
      </c>
      <c r="E72" s="44">
        <v>0</v>
      </c>
      <c r="F72" s="44"/>
      <c r="G72" s="44"/>
      <c r="H72" s="44"/>
      <c r="I72" s="44">
        <v>0</v>
      </c>
      <c r="J72" s="44"/>
      <c r="K72" s="44">
        <v>0</v>
      </c>
      <c r="L72" s="44"/>
      <c r="M72" s="44">
        <v>0</v>
      </c>
      <c r="N72" s="44"/>
      <c r="O72" s="44">
        <v>0</v>
      </c>
      <c r="P72" s="44"/>
      <c r="Q72" s="44">
        <v>534819068</v>
      </c>
    </row>
    <row r="73" spans="1:17" ht="21.75" customHeight="1">
      <c r="A73" s="12" t="s">
        <v>367</v>
      </c>
      <c r="C73" s="12" t="s">
        <v>65</v>
      </c>
      <c r="E73" s="44">
        <v>0</v>
      </c>
      <c r="F73" s="44"/>
      <c r="G73" s="44"/>
      <c r="H73" s="44"/>
      <c r="I73" s="44">
        <v>0</v>
      </c>
      <c r="J73" s="44"/>
      <c r="K73" s="44">
        <v>0</v>
      </c>
      <c r="L73" s="44"/>
      <c r="M73" s="44">
        <v>0</v>
      </c>
      <c r="N73" s="44"/>
      <c r="O73" s="44">
        <v>0</v>
      </c>
      <c r="P73" s="44"/>
      <c r="Q73" s="44">
        <v>49820000</v>
      </c>
    </row>
    <row r="74" spans="1:17" ht="21.75" customHeight="1">
      <c r="A74" s="12" t="s">
        <v>368</v>
      </c>
      <c r="C74" s="12" t="s">
        <v>65</v>
      </c>
      <c r="E74" s="44">
        <v>0</v>
      </c>
      <c r="F74" s="44"/>
      <c r="G74" s="44"/>
      <c r="H74" s="44"/>
      <c r="I74" s="44">
        <v>0</v>
      </c>
      <c r="J74" s="44"/>
      <c r="K74" s="44">
        <v>0</v>
      </c>
      <c r="L74" s="44"/>
      <c r="M74" s="44">
        <v>0</v>
      </c>
      <c r="N74" s="44"/>
      <c r="O74" s="44">
        <v>0</v>
      </c>
      <c r="P74" s="44"/>
      <c r="Q74" s="44">
        <v>-24176586</v>
      </c>
    </row>
    <row r="75" spans="1:17" ht="21.75" customHeight="1">
      <c r="A75" s="12" t="s">
        <v>369</v>
      </c>
      <c r="C75" s="12" t="s">
        <v>65</v>
      </c>
      <c r="E75" s="44">
        <v>0</v>
      </c>
      <c r="F75" s="44"/>
      <c r="G75" s="44"/>
      <c r="H75" s="44"/>
      <c r="I75" s="44">
        <v>0</v>
      </c>
      <c r="J75" s="44"/>
      <c r="K75" s="44">
        <v>0</v>
      </c>
      <c r="L75" s="44"/>
      <c r="M75" s="44">
        <v>0</v>
      </c>
      <c r="N75" s="44"/>
      <c r="O75" s="44">
        <v>0</v>
      </c>
      <c r="P75" s="44"/>
      <c r="Q75" s="44">
        <v>-274261533</v>
      </c>
    </row>
    <row r="76" spans="1:17" ht="21.75" customHeight="1">
      <c r="A76" s="12" t="s">
        <v>370</v>
      </c>
      <c r="C76" s="12" t="s">
        <v>65</v>
      </c>
      <c r="E76" s="44">
        <v>0</v>
      </c>
      <c r="F76" s="44"/>
      <c r="G76" s="44"/>
      <c r="H76" s="44"/>
      <c r="I76" s="44">
        <v>0</v>
      </c>
      <c r="J76" s="44"/>
      <c r="K76" s="44">
        <v>0</v>
      </c>
      <c r="L76" s="44"/>
      <c r="M76" s="44">
        <v>0</v>
      </c>
      <c r="N76" s="44"/>
      <c r="O76" s="44">
        <v>0</v>
      </c>
      <c r="P76" s="44"/>
      <c r="Q76" s="44">
        <v>-34543016566</v>
      </c>
    </row>
    <row r="77" spans="1:17" ht="21.75" customHeight="1">
      <c r="A77" s="12" t="s">
        <v>371</v>
      </c>
      <c r="C77" s="12" t="s">
        <v>65</v>
      </c>
      <c r="E77" s="44">
        <v>0</v>
      </c>
      <c r="F77" s="44"/>
      <c r="G77" s="44"/>
      <c r="H77" s="44"/>
      <c r="I77" s="44">
        <v>0</v>
      </c>
      <c r="J77" s="44"/>
      <c r="K77" s="44">
        <v>0</v>
      </c>
      <c r="L77" s="44"/>
      <c r="M77" s="44">
        <v>0</v>
      </c>
      <c r="N77" s="44"/>
      <c r="O77" s="44">
        <v>0</v>
      </c>
      <c r="P77" s="44"/>
      <c r="Q77" s="44">
        <v>-10386860177</v>
      </c>
    </row>
    <row r="78" spans="1:17" ht="21.75" customHeight="1">
      <c r="A78" s="12" t="s">
        <v>372</v>
      </c>
      <c r="C78" s="12" t="s">
        <v>65</v>
      </c>
      <c r="E78" s="44">
        <v>0</v>
      </c>
      <c r="F78" s="44"/>
      <c r="G78" s="44"/>
      <c r="H78" s="44"/>
      <c r="I78" s="44">
        <v>0</v>
      </c>
      <c r="J78" s="44"/>
      <c r="K78" s="44">
        <v>0</v>
      </c>
      <c r="L78" s="44"/>
      <c r="M78" s="44">
        <v>0</v>
      </c>
      <c r="N78" s="44"/>
      <c r="O78" s="44">
        <v>0</v>
      </c>
      <c r="P78" s="44"/>
      <c r="Q78" s="44">
        <v>-10349584530</v>
      </c>
    </row>
    <row r="79" spans="1:17" ht="21.75" customHeight="1">
      <c r="A79" s="12" t="s">
        <v>373</v>
      </c>
      <c r="C79" s="12" t="s">
        <v>65</v>
      </c>
      <c r="E79" s="44">
        <v>0</v>
      </c>
      <c r="F79" s="44"/>
      <c r="G79" s="44"/>
      <c r="H79" s="44"/>
      <c r="I79" s="44">
        <v>0</v>
      </c>
      <c r="J79" s="44"/>
      <c r="K79" s="44">
        <v>0</v>
      </c>
      <c r="L79" s="44"/>
      <c r="M79" s="44">
        <v>0</v>
      </c>
      <c r="N79" s="44"/>
      <c r="O79" s="44">
        <v>0</v>
      </c>
      <c r="P79" s="44"/>
      <c r="Q79" s="44">
        <v>5723124140</v>
      </c>
    </row>
    <row r="80" spans="1:17" ht="21.75" customHeight="1">
      <c r="A80" s="12" t="s">
        <v>374</v>
      </c>
      <c r="C80" s="12" t="s">
        <v>65</v>
      </c>
      <c r="E80" s="44">
        <v>0</v>
      </c>
      <c r="F80" s="44"/>
      <c r="G80" s="44"/>
      <c r="H80" s="44"/>
      <c r="I80" s="44">
        <v>0</v>
      </c>
      <c r="J80" s="44"/>
      <c r="K80" s="44">
        <v>0</v>
      </c>
      <c r="L80" s="44"/>
      <c r="M80" s="44">
        <v>0</v>
      </c>
      <c r="N80" s="44"/>
      <c r="O80" s="44">
        <v>0</v>
      </c>
      <c r="P80" s="44"/>
      <c r="Q80" s="44">
        <v>4431037185</v>
      </c>
    </row>
    <row r="81" spans="1:17" ht="21.75" customHeight="1">
      <c r="A81" s="12" t="s">
        <v>375</v>
      </c>
      <c r="C81" s="12" t="s">
        <v>65</v>
      </c>
      <c r="E81" s="44">
        <v>0</v>
      </c>
      <c r="F81" s="44"/>
      <c r="G81" s="44"/>
      <c r="H81" s="44"/>
      <c r="I81" s="44">
        <v>0</v>
      </c>
      <c r="J81" s="44"/>
      <c r="K81" s="44">
        <v>0</v>
      </c>
      <c r="L81" s="44"/>
      <c r="M81" s="44">
        <v>0</v>
      </c>
      <c r="N81" s="44"/>
      <c r="O81" s="44">
        <v>0</v>
      </c>
      <c r="P81" s="44"/>
      <c r="Q81" s="44">
        <v>16655179998</v>
      </c>
    </row>
    <row r="82" spans="1:17" ht="21.75" customHeight="1">
      <c r="A82" s="12" t="s">
        <v>376</v>
      </c>
      <c r="C82" s="12" t="s">
        <v>65</v>
      </c>
      <c r="E82" s="44">
        <v>0</v>
      </c>
      <c r="F82" s="44"/>
      <c r="G82" s="44"/>
      <c r="H82" s="44"/>
      <c r="I82" s="44">
        <v>0</v>
      </c>
      <c r="J82" s="44"/>
      <c r="K82" s="44">
        <v>0</v>
      </c>
      <c r="L82" s="44"/>
      <c r="M82" s="44">
        <v>0</v>
      </c>
      <c r="N82" s="44"/>
      <c r="O82" s="44">
        <v>0</v>
      </c>
      <c r="P82" s="44"/>
      <c r="Q82" s="44">
        <v>1557343476</v>
      </c>
    </row>
    <row r="83" spans="1:17" ht="21.75" customHeight="1">
      <c r="A83" s="12" t="s">
        <v>377</v>
      </c>
      <c r="C83" s="12" t="s">
        <v>65</v>
      </c>
      <c r="E83" s="44">
        <v>0</v>
      </c>
      <c r="F83" s="44"/>
      <c r="G83" s="44"/>
      <c r="H83" s="44"/>
      <c r="I83" s="44">
        <v>0</v>
      </c>
      <c r="J83" s="44"/>
      <c r="K83" s="44">
        <v>0</v>
      </c>
      <c r="L83" s="44"/>
      <c r="M83" s="44">
        <v>0</v>
      </c>
      <c r="N83" s="44"/>
      <c r="O83" s="44">
        <v>0</v>
      </c>
      <c r="P83" s="44"/>
      <c r="Q83" s="44">
        <v>-9826714</v>
      </c>
    </row>
    <row r="84" spans="1:17" ht="21.75" customHeight="1">
      <c r="A84" s="12" t="s">
        <v>378</v>
      </c>
      <c r="C84" s="12" t="s">
        <v>65</v>
      </c>
      <c r="E84" s="44">
        <v>0</v>
      </c>
      <c r="F84" s="44"/>
      <c r="G84" s="44"/>
      <c r="H84" s="44"/>
      <c r="I84" s="44">
        <v>0</v>
      </c>
      <c r="J84" s="44"/>
      <c r="K84" s="44">
        <v>0</v>
      </c>
      <c r="L84" s="44"/>
      <c r="M84" s="44">
        <v>0</v>
      </c>
      <c r="N84" s="44"/>
      <c r="O84" s="44">
        <v>0</v>
      </c>
      <c r="P84" s="44"/>
      <c r="Q84" s="44">
        <v>-70439087</v>
      </c>
    </row>
    <row r="85" spans="1:17" ht="21.75" customHeight="1">
      <c r="A85" s="12" t="s">
        <v>379</v>
      </c>
      <c r="C85" s="12" t="s">
        <v>65</v>
      </c>
      <c r="E85" s="44">
        <v>0</v>
      </c>
      <c r="F85" s="44"/>
      <c r="G85" s="44"/>
      <c r="H85" s="44"/>
      <c r="I85" s="44">
        <v>0</v>
      </c>
      <c r="J85" s="44"/>
      <c r="K85" s="44">
        <v>0</v>
      </c>
      <c r="L85" s="44"/>
      <c r="M85" s="44">
        <v>0</v>
      </c>
      <c r="N85" s="44"/>
      <c r="O85" s="44">
        <v>0</v>
      </c>
      <c r="P85" s="44"/>
      <c r="Q85" s="44">
        <v>-12613547588</v>
      </c>
    </row>
    <row r="86" spans="1:17" ht="21.75" customHeight="1">
      <c r="A86" s="12" t="s">
        <v>380</v>
      </c>
      <c r="C86" s="12" t="s">
        <v>65</v>
      </c>
      <c r="E86" s="44">
        <v>0</v>
      </c>
      <c r="F86" s="44"/>
      <c r="G86" s="44"/>
      <c r="H86" s="44"/>
      <c r="I86" s="44">
        <v>0</v>
      </c>
      <c r="J86" s="44"/>
      <c r="K86" s="44">
        <v>0</v>
      </c>
      <c r="L86" s="44"/>
      <c r="M86" s="44">
        <v>0</v>
      </c>
      <c r="N86" s="44"/>
      <c r="O86" s="44">
        <v>0</v>
      </c>
      <c r="P86" s="44"/>
      <c r="Q86" s="44">
        <v>8913033886</v>
      </c>
    </row>
    <row r="87" spans="1:17" ht="21.75" customHeight="1">
      <c r="A87" s="12" t="s">
        <v>381</v>
      </c>
      <c r="C87" s="12" t="s">
        <v>65</v>
      </c>
      <c r="E87" s="44">
        <v>0</v>
      </c>
      <c r="F87" s="44"/>
      <c r="G87" s="44"/>
      <c r="H87" s="44"/>
      <c r="I87" s="44">
        <v>0</v>
      </c>
      <c r="J87" s="44"/>
      <c r="K87" s="44">
        <v>0</v>
      </c>
      <c r="L87" s="44"/>
      <c r="M87" s="44">
        <v>0</v>
      </c>
      <c r="N87" s="44"/>
      <c r="O87" s="44">
        <v>0</v>
      </c>
      <c r="P87" s="44"/>
      <c r="Q87" s="44">
        <v>-3769279610</v>
      </c>
    </row>
    <row r="88" spans="1:17" ht="21.75" customHeight="1">
      <c r="A88" s="12" t="s">
        <v>382</v>
      </c>
      <c r="C88" s="12" t="s">
        <v>65</v>
      </c>
      <c r="E88" s="44">
        <v>0</v>
      </c>
      <c r="F88" s="44"/>
      <c r="G88" s="44"/>
      <c r="H88" s="44"/>
      <c r="I88" s="44">
        <v>0</v>
      </c>
      <c r="J88" s="44"/>
      <c r="K88" s="44">
        <v>0</v>
      </c>
      <c r="L88" s="44"/>
      <c r="M88" s="44">
        <v>0</v>
      </c>
      <c r="N88" s="44"/>
      <c r="O88" s="44">
        <v>0</v>
      </c>
      <c r="P88" s="44"/>
      <c r="Q88" s="44">
        <v>-7297793150</v>
      </c>
    </row>
    <row r="89" spans="1:17" ht="21.75" customHeight="1">
      <c r="A89" s="12" t="s">
        <v>383</v>
      </c>
      <c r="C89" s="12" t="s">
        <v>65</v>
      </c>
      <c r="E89" s="44">
        <v>0</v>
      </c>
      <c r="F89" s="44"/>
      <c r="G89" s="44"/>
      <c r="H89" s="44"/>
      <c r="I89" s="44">
        <v>0</v>
      </c>
      <c r="J89" s="44"/>
      <c r="K89" s="44">
        <v>0</v>
      </c>
      <c r="L89" s="44"/>
      <c r="M89" s="44">
        <v>0</v>
      </c>
      <c r="N89" s="44"/>
      <c r="O89" s="44">
        <v>0</v>
      </c>
      <c r="P89" s="44"/>
      <c r="Q89" s="44">
        <v>12401698581</v>
      </c>
    </row>
    <row r="90" spans="1:17" ht="21.75" customHeight="1">
      <c r="A90" s="12" t="s">
        <v>384</v>
      </c>
      <c r="C90" s="12" t="s">
        <v>65</v>
      </c>
      <c r="E90" s="44">
        <v>0</v>
      </c>
      <c r="F90" s="44"/>
      <c r="G90" s="44"/>
      <c r="H90" s="44"/>
      <c r="I90" s="44">
        <v>0</v>
      </c>
      <c r="J90" s="44"/>
      <c r="K90" s="44">
        <v>0</v>
      </c>
      <c r="L90" s="44"/>
      <c r="M90" s="44">
        <v>0</v>
      </c>
      <c r="N90" s="44"/>
      <c r="O90" s="44">
        <v>0</v>
      </c>
      <c r="P90" s="44"/>
      <c r="Q90" s="44">
        <v>9830952105</v>
      </c>
    </row>
    <row r="91" spans="1:17" ht="21.75" customHeight="1">
      <c r="A91" s="12" t="s">
        <v>385</v>
      </c>
      <c r="C91" s="12" t="s">
        <v>65</v>
      </c>
      <c r="E91" s="44">
        <v>0</v>
      </c>
      <c r="F91" s="44"/>
      <c r="G91" s="44"/>
      <c r="H91" s="44"/>
      <c r="I91" s="44">
        <v>0</v>
      </c>
      <c r="J91" s="44"/>
      <c r="K91" s="44">
        <v>0</v>
      </c>
      <c r="L91" s="44"/>
      <c r="M91" s="44">
        <v>0</v>
      </c>
      <c r="N91" s="44"/>
      <c r="O91" s="44">
        <v>0</v>
      </c>
      <c r="P91" s="44"/>
      <c r="Q91" s="44">
        <v>6077145599</v>
      </c>
    </row>
    <row r="92" spans="1:17" ht="21.75" customHeight="1">
      <c r="A92" s="12" t="s">
        <v>386</v>
      </c>
      <c r="C92" s="12" t="s">
        <v>65</v>
      </c>
      <c r="E92" s="44">
        <v>0</v>
      </c>
      <c r="F92" s="44"/>
      <c r="G92" s="44"/>
      <c r="H92" s="44"/>
      <c r="I92" s="44">
        <v>0</v>
      </c>
      <c r="J92" s="44"/>
      <c r="K92" s="44">
        <v>0</v>
      </c>
      <c r="L92" s="44"/>
      <c r="M92" s="44">
        <v>0</v>
      </c>
      <c r="N92" s="44"/>
      <c r="O92" s="44">
        <v>0</v>
      </c>
      <c r="P92" s="44"/>
      <c r="Q92" s="44">
        <v>7351416252</v>
      </c>
    </row>
    <row r="93" spans="1:17" ht="21.75" customHeight="1">
      <c r="A93" s="12" t="s">
        <v>387</v>
      </c>
      <c r="C93" s="12" t="s">
        <v>65</v>
      </c>
      <c r="E93" s="44">
        <v>0</v>
      </c>
      <c r="F93" s="44"/>
      <c r="G93" s="44"/>
      <c r="H93" s="44"/>
      <c r="I93" s="44">
        <v>0</v>
      </c>
      <c r="J93" s="44"/>
      <c r="K93" s="44">
        <v>0</v>
      </c>
      <c r="L93" s="44"/>
      <c r="M93" s="44">
        <v>0</v>
      </c>
      <c r="N93" s="44"/>
      <c r="O93" s="44">
        <v>0</v>
      </c>
      <c r="P93" s="44"/>
      <c r="Q93" s="44">
        <v>5647892705</v>
      </c>
    </row>
    <row r="94" spans="1:17" ht="21.75" customHeight="1">
      <c r="A94" s="12" t="s">
        <v>388</v>
      </c>
      <c r="C94" s="12" t="s">
        <v>65</v>
      </c>
      <c r="E94" s="44">
        <v>0</v>
      </c>
      <c r="F94" s="44"/>
      <c r="G94" s="44"/>
      <c r="H94" s="44"/>
      <c r="I94" s="44">
        <v>0</v>
      </c>
      <c r="J94" s="44"/>
      <c r="K94" s="44">
        <v>0</v>
      </c>
      <c r="L94" s="44"/>
      <c r="M94" s="44">
        <v>0</v>
      </c>
      <c r="N94" s="44"/>
      <c r="O94" s="44">
        <v>0</v>
      </c>
      <c r="P94" s="44"/>
      <c r="Q94" s="44">
        <v>-12714840099</v>
      </c>
    </row>
    <row r="95" spans="1:17" ht="21.75" customHeight="1">
      <c r="A95" s="12" t="s">
        <v>389</v>
      </c>
      <c r="C95" s="12" t="s">
        <v>65</v>
      </c>
      <c r="E95" s="44">
        <v>0</v>
      </c>
      <c r="F95" s="44"/>
      <c r="G95" s="44"/>
      <c r="H95" s="44"/>
      <c r="I95" s="44">
        <v>0</v>
      </c>
      <c r="J95" s="44"/>
      <c r="K95" s="44">
        <v>0</v>
      </c>
      <c r="L95" s="44"/>
      <c r="M95" s="44">
        <v>0</v>
      </c>
      <c r="N95" s="44"/>
      <c r="O95" s="44">
        <v>0</v>
      </c>
      <c r="P95" s="44"/>
      <c r="Q95" s="44">
        <v>-2198857477</v>
      </c>
    </row>
    <row r="96" spans="1:17" ht="21.75" customHeight="1">
      <c r="A96" s="12" t="s">
        <v>390</v>
      </c>
      <c r="C96" s="12" t="s">
        <v>65</v>
      </c>
      <c r="E96" s="44">
        <v>0</v>
      </c>
      <c r="F96" s="44"/>
      <c r="G96" s="44"/>
      <c r="H96" s="44"/>
      <c r="I96" s="44">
        <v>0</v>
      </c>
      <c r="J96" s="44"/>
      <c r="K96" s="44">
        <v>0</v>
      </c>
      <c r="L96" s="44"/>
      <c r="M96" s="44">
        <v>0</v>
      </c>
      <c r="N96" s="44"/>
      <c r="O96" s="44">
        <v>0</v>
      </c>
      <c r="P96" s="44"/>
      <c r="Q96" s="44">
        <v>-281693605</v>
      </c>
    </row>
    <row r="97" spans="1:17" ht="21.75" customHeight="1">
      <c r="A97" s="12" t="s">
        <v>391</v>
      </c>
      <c r="C97" s="12" t="s">
        <v>65</v>
      </c>
      <c r="E97" s="44">
        <v>0</v>
      </c>
      <c r="F97" s="44"/>
      <c r="G97" s="44"/>
      <c r="H97" s="44"/>
      <c r="I97" s="44">
        <v>0</v>
      </c>
      <c r="J97" s="44"/>
      <c r="K97" s="44">
        <v>0</v>
      </c>
      <c r="L97" s="44"/>
      <c r="M97" s="44">
        <v>0</v>
      </c>
      <c r="N97" s="44"/>
      <c r="O97" s="44">
        <v>0</v>
      </c>
      <c r="P97" s="44"/>
      <c r="Q97" s="44">
        <v>3525863988</v>
      </c>
    </row>
    <row r="98" spans="1:17" ht="21.75" customHeight="1">
      <c r="A98" s="12" t="s">
        <v>392</v>
      </c>
      <c r="C98" s="12" t="s">
        <v>65</v>
      </c>
      <c r="E98" s="44">
        <v>0</v>
      </c>
      <c r="F98" s="44"/>
      <c r="G98" s="44"/>
      <c r="H98" s="44"/>
      <c r="I98" s="44">
        <v>0</v>
      </c>
      <c r="J98" s="44"/>
      <c r="K98" s="44">
        <v>0</v>
      </c>
      <c r="L98" s="44"/>
      <c r="M98" s="44">
        <v>0</v>
      </c>
      <c r="N98" s="44"/>
      <c r="O98" s="44">
        <v>0</v>
      </c>
      <c r="P98" s="44"/>
      <c r="Q98" s="44">
        <v>2330611230</v>
      </c>
    </row>
    <row r="99" spans="1:17" ht="21.75" customHeight="1">
      <c r="A99" s="12" t="s">
        <v>393</v>
      </c>
      <c r="C99" s="12" t="s">
        <v>65</v>
      </c>
      <c r="E99" s="44">
        <v>0</v>
      </c>
      <c r="F99" s="44"/>
      <c r="G99" s="44"/>
      <c r="H99" s="44"/>
      <c r="I99" s="44">
        <v>0</v>
      </c>
      <c r="J99" s="44"/>
      <c r="K99" s="44">
        <v>0</v>
      </c>
      <c r="L99" s="44"/>
      <c r="M99" s="44">
        <v>0</v>
      </c>
      <c r="N99" s="44"/>
      <c r="O99" s="44">
        <v>0</v>
      </c>
      <c r="P99" s="44"/>
      <c r="Q99" s="44">
        <v>25628328645</v>
      </c>
    </row>
    <row r="100" spans="1:17" ht="21.75" customHeight="1">
      <c r="A100" s="12" t="s">
        <v>394</v>
      </c>
      <c r="C100" s="12" t="s">
        <v>65</v>
      </c>
      <c r="E100" s="44">
        <v>0</v>
      </c>
      <c r="F100" s="44"/>
      <c r="G100" s="44"/>
      <c r="H100" s="44"/>
      <c r="I100" s="44">
        <v>0</v>
      </c>
      <c r="J100" s="44"/>
      <c r="K100" s="44">
        <v>0</v>
      </c>
      <c r="L100" s="44"/>
      <c r="M100" s="44">
        <v>0</v>
      </c>
      <c r="N100" s="44"/>
      <c r="O100" s="44">
        <v>0</v>
      </c>
      <c r="P100" s="44"/>
      <c r="Q100" s="44">
        <v>8915189690</v>
      </c>
    </row>
    <row r="101" spans="1:17" ht="21.75" customHeight="1">
      <c r="A101" s="12" t="s">
        <v>395</v>
      </c>
      <c r="C101" s="12" t="s">
        <v>65</v>
      </c>
      <c r="E101" s="44">
        <v>0</v>
      </c>
      <c r="F101" s="44"/>
      <c r="G101" s="44"/>
      <c r="H101" s="44"/>
      <c r="I101" s="44">
        <v>0</v>
      </c>
      <c r="J101" s="44"/>
      <c r="K101" s="44">
        <v>0</v>
      </c>
      <c r="L101" s="44"/>
      <c r="M101" s="44">
        <v>0</v>
      </c>
      <c r="N101" s="44"/>
      <c r="O101" s="44">
        <v>0</v>
      </c>
      <c r="P101" s="44"/>
      <c r="Q101" s="44">
        <v>5363714097</v>
      </c>
    </row>
    <row r="102" spans="1:17" ht="21.75" customHeight="1">
      <c r="A102" s="12" t="s">
        <v>396</v>
      </c>
      <c r="C102" s="12" t="s">
        <v>65</v>
      </c>
      <c r="E102" s="44">
        <v>0</v>
      </c>
      <c r="F102" s="44"/>
      <c r="G102" s="44"/>
      <c r="H102" s="44"/>
      <c r="I102" s="44">
        <v>0</v>
      </c>
      <c r="J102" s="44"/>
      <c r="K102" s="44">
        <v>0</v>
      </c>
      <c r="L102" s="44"/>
      <c r="M102" s="44">
        <v>0</v>
      </c>
      <c r="N102" s="44"/>
      <c r="O102" s="44">
        <v>0</v>
      </c>
      <c r="P102" s="44"/>
      <c r="Q102" s="44">
        <v>9631792789</v>
      </c>
    </row>
    <row r="103" spans="1:17" ht="21.75" customHeight="1">
      <c r="A103" s="12" t="s">
        <v>397</v>
      </c>
      <c r="C103" s="12" t="s">
        <v>65</v>
      </c>
      <c r="E103" s="44">
        <v>0</v>
      </c>
      <c r="F103" s="44"/>
      <c r="G103" s="44"/>
      <c r="H103" s="44"/>
      <c r="I103" s="44">
        <v>0</v>
      </c>
      <c r="J103" s="44"/>
      <c r="K103" s="44">
        <v>0</v>
      </c>
      <c r="L103" s="44"/>
      <c r="M103" s="44">
        <v>0</v>
      </c>
      <c r="N103" s="44"/>
      <c r="O103" s="44">
        <v>0</v>
      </c>
      <c r="P103" s="44"/>
      <c r="Q103" s="44">
        <v>1244437169</v>
      </c>
    </row>
    <row r="104" spans="1:17" ht="21.75" customHeight="1">
      <c r="A104" s="12" t="s">
        <v>398</v>
      </c>
      <c r="C104" s="12" t="s">
        <v>65</v>
      </c>
      <c r="E104" s="44">
        <v>0</v>
      </c>
      <c r="F104" s="44"/>
      <c r="G104" s="44"/>
      <c r="H104" s="44"/>
      <c r="I104" s="44">
        <v>0</v>
      </c>
      <c r="J104" s="44"/>
      <c r="K104" s="44">
        <v>0</v>
      </c>
      <c r="L104" s="44"/>
      <c r="M104" s="44">
        <v>0</v>
      </c>
      <c r="N104" s="44"/>
      <c r="O104" s="44">
        <v>0</v>
      </c>
      <c r="P104" s="44"/>
      <c r="Q104" s="44">
        <v>227537787</v>
      </c>
    </row>
    <row r="105" spans="1:17" ht="21.75" customHeight="1">
      <c r="A105" s="12" t="s">
        <v>399</v>
      </c>
      <c r="C105" s="12" t="s">
        <v>65</v>
      </c>
      <c r="E105" s="44">
        <v>0</v>
      </c>
      <c r="F105" s="44"/>
      <c r="G105" s="44"/>
      <c r="H105" s="44"/>
      <c r="I105" s="44">
        <v>0</v>
      </c>
      <c r="J105" s="44"/>
      <c r="K105" s="44">
        <v>0</v>
      </c>
      <c r="L105" s="44"/>
      <c r="M105" s="44">
        <v>0</v>
      </c>
      <c r="N105" s="44"/>
      <c r="O105" s="44">
        <v>0</v>
      </c>
      <c r="P105" s="44"/>
      <c r="Q105" s="44">
        <v>6674386</v>
      </c>
    </row>
    <row r="106" spans="1:17" ht="21.75" customHeight="1">
      <c r="A106" s="12" t="s">
        <v>400</v>
      </c>
      <c r="C106" s="12" t="s">
        <v>65</v>
      </c>
      <c r="E106" s="44">
        <v>0</v>
      </c>
      <c r="F106" s="44"/>
      <c r="G106" s="44"/>
      <c r="H106" s="44"/>
      <c r="I106" s="44">
        <v>0</v>
      </c>
      <c r="J106" s="44"/>
      <c r="K106" s="44">
        <v>0</v>
      </c>
      <c r="L106" s="44"/>
      <c r="M106" s="44">
        <v>0</v>
      </c>
      <c r="N106" s="44"/>
      <c r="O106" s="44">
        <v>0</v>
      </c>
      <c r="P106" s="44"/>
      <c r="Q106" s="44">
        <v>138482382</v>
      </c>
    </row>
    <row r="107" spans="1:17" ht="21.75" customHeight="1">
      <c r="A107" s="12" t="s">
        <v>401</v>
      </c>
      <c r="C107" s="12" t="s">
        <v>65</v>
      </c>
      <c r="E107" s="44">
        <v>0</v>
      </c>
      <c r="F107" s="44"/>
      <c r="G107" s="44"/>
      <c r="H107" s="44"/>
      <c r="I107" s="44">
        <v>0</v>
      </c>
      <c r="J107" s="44"/>
      <c r="K107" s="44">
        <v>0</v>
      </c>
      <c r="L107" s="44"/>
      <c r="M107" s="44">
        <v>0</v>
      </c>
      <c r="N107" s="44"/>
      <c r="O107" s="44">
        <v>0</v>
      </c>
      <c r="P107" s="44"/>
      <c r="Q107" s="44">
        <v>-22595148</v>
      </c>
    </row>
    <row r="108" spans="1:17" ht="21.75" customHeight="1">
      <c r="A108" s="12" t="s">
        <v>402</v>
      </c>
      <c r="C108" s="12" t="s">
        <v>65</v>
      </c>
      <c r="E108" s="44">
        <v>0</v>
      </c>
      <c r="F108" s="44"/>
      <c r="G108" s="44"/>
      <c r="H108" s="44"/>
      <c r="I108" s="44">
        <v>0</v>
      </c>
      <c r="J108" s="44"/>
      <c r="K108" s="44">
        <v>0</v>
      </c>
      <c r="L108" s="44"/>
      <c r="M108" s="44">
        <v>0</v>
      </c>
      <c r="N108" s="44"/>
      <c r="O108" s="44">
        <v>0</v>
      </c>
      <c r="P108" s="44"/>
      <c r="Q108" s="44">
        <v>718985085</v>
      </c>
    </row>
    <row r="109" spans="1:17" ht="21.75" customHeight="1">
      <c r="A109" s="12" t="s">
        <v>403</v>
      </c>
      <c r="C109" s="12" t="s">
        <v>65</v>
      </c>
      <c r="E109" s="44">
        <v>0</v>
      </c>
      <c r="F109" s="44"/>
      <c r="G109" s="44"/>
      <c r="H109" s="44"/>
      <c r="I109" s="44">
        <v>0</v>
      </c>
      <c r="J109" s="44"/>
      <c r="K109" s="44">
        <v>0</v>
      </c>
      <c r="L109" s="44"/>
      <c r="M109" s="44">
        <v>0</v>
      </c>
      <c r="N109" s="44"/>
      <c r="O109" s="44">
        <v>0</v>
      </c>
      <c r="P109" s="44"/>
      <c r="Q109" s="44">
        <v>-889278886</v>
      </c>
    </row>
    <row r="110" spans="1:17" ht="21.75" customHeight="1">
      <c r="A110" s="12" t="s">
        <v>404</v>
      </c>
      <c r="C110" s="12" t="s">
        <v>65</v>
      </c>
      <c r="E110" s="44">
        <v>0</v>
      </c>
      <c r="F110" s="44"/>
      <c r="G110" s="44"/>
      <c r="H110" s="44"/>
      <c r="I110" s="44">
        <v>0</v>
      </c>
      <c r="J110" s="44"/>
      <c r="K110" s="44">
        <v>0</v>
      </c>
      <c r="L110" s="44"/>
      <c r="M110" s="44">
        <v>0</v>
      </c>
      <c r="N110" s="44"/>
      <c r="O110" s="44">
        <v>0</v>
      </c>
      <c r="P110" s="44"/>
      <c r="Q110" s="44">
        <v>837526145</v>
      </c>
    </row>
    <row r="111" spans="1:17" ht="21.75" customHeight="1">
      <c r="A111" s="12" t="s">
        <v>405</v>
      </c>
      <c r="C111" s="12" t="s">
        <v>65</v>
      </c>
      <c r="E111" s="44">
        <v>0</v>
      </c>
      <c r="F111" s="44"/>
      <c r="G111" s="44"/>
      <c r="H111" s="44"/>
      <c r="I111" s="44">
        <v>0</v>
      </c>
      <c r="J111" s="44"/>
      <c r="K111" s="44">
        <v>0</v>
      </c>
      <c r="L111" s="44"/>
      <c r="M111" s="44">
        <v>0</v>
      </c>
      <c r="N111" s="44"/>
      <c r="O111" s="44">
        <v>0</v>
      </c>
      <c r="P111" s="44"/>
      <c r="Q111" s="44">
        <v>429056866</v>
      </c>
    </row>
    <row r="112" spans="1:17" ht="21.75" customHeight="1">
      <c r="A112" s="12" t="s">
        <v>406</v>
      </c>
      <c r="C112" s="12" t="s">
        <v>65</v>
      </c>
      <c r="E112" s="44">
        <v>0</v>
      </c>
      <c r="F112" s="44"/>
      <c r="G112" s="44"/>
      <c r="H112" s="44"/>
      <c r="I112" s="44">
        <v>0</v>
      </c>
      <c r="J112" s="44"/>
      <c r="K112" s="44">
        <v>0</v>
      </c>
      <c r="L112" s="44"/>
      <c r="M112" s="44">
        <v>0</v>
      </c>
      <c r="N112" s="44"/>
      <c r="O112" s="44">
        <v>0</v>
      </c>
      <c r="P112" s="44"/>
      <c r="Q112" s="44">
        <v>337281204</v>
      </c>
    </row>
    <row r="113" spans="1:17" ht="21.75" customHeight="1">
      <c r="A113" s="12" t="s">
        <v>407</v>
      </c>
      <c r="C113" s="12" t="s">
        <v>65</v>
      </c>
      <c r="E113" s="44">
        <v>0</v>
      </c>
      <c r="F113" s="44"/>
      <c r="G113" s="44"/>
      <c r="H113" s="44"/>
      <c r="I113" s="44">
        <v>0</v>
      </c>
      <c r="J113" s="44"/>
      <c r="K113" s="44">
        <v>0</v>
      </c>
      <c r="L113" s="44"/>
      <c r="M113" s="44">
        <v>0</v>
      </c>
      <c r="N113" s="44"/>
      <c r="O113" s="44">
        <v>0</v>
      </c>
      <c r="P113" s="44"/>
      <c r="Q113" s="44">
        <v>3997515367</v>
      </c>
    </row>
    <row r="114" spans="1:17" ht="21.75" customHeight="1">
      <c r="A114" s="12" t="s">
        <v>408</v>
      </c>
      <c r="C114" s="12" t="s">
        <v>65</v>
      </c>
      <c r="E114" s="44">
        <v>0</v>
      </c>
      <c r="F114" s="44"/>
      <c r="G114" s="44"/>
      <c r="H114" s="44"/>
      <c r="I114" s="44">
        <v>0</v>
      </c>
      <c r="J114" s="44"/>
      <c r="K114" s="44">
        <v>0</v>
      </c>
      <c r="L114" s="44"/>
      <c r="M114" s="44">
        <v>0</v>
      </c>
      <c r="N114" s="44"/>
      <c r="O114" s="44">
        <v>0</v>
      </c>
      <c r="P114" s="44"/>
      <c r="Q114" s="44">
        <v>412295378</v>
      </c>
    </row>
    <row r="115" spans="1:17" ht="21.75" customHeight="1">
      <c r="A115" s="12" t="s">
        <v>409</v>
      </c>
      <c r="C115" s="12" t="s">
        <v>65</v>
      </c>
      <c r="E115" s="44">
        <v>0</v>
      </c>
      <c r="F115" s="44"/>
      <c r="G115" s="44"/>
      <c r="H115" s="44"/>
      <c r="I115" s="44">
        <v>0</v>
      </c>
      <c r="J115" s="44"/>
      <c r="K115" s="44">
        <v>0</v>
      </c>
      <c r="L115" s="44"/>
      <c r="M115" s="44">
        <v>0</v>
      </c>
      <c r="N115" s="44"/>
      <c r="O115" s="44">
        <v>0</v>
      </c>
      <c r="P115" s="44"/>
      <c r="Q115" s="44">
        <v>2616006358</v>
      </c>
    </row>
    <row r="116" spans="1:17" ht="21.75" customHeight="1">
      <c r="A116" s="12" t="s">
        <v>410</v>
      </c>
      <c r="C116" s="12" t="s">
        <v>65</v>
      </c>
      <c r="E116" s="44">
        <v>0</v>
      </c>
      <c r="F116" s="44"/>
      <c r="G116" s="44"/>
      <c r="H116" s="44"/>
      <c r="I116" s="44">
        <v>0</v>
      </c>
      <c r="J116" s="44"/>
      <c r="K116" s="44">
        <v>0</v>
      </c>
      <c r="L116" s="44"/>
      <c r="M116" s="44">
        <v>0</v>
      </c>
      <c r="N116" s="44"/>
      <c r="O116" s="44">
        <v>0</v>
      </c>
      <c r="P116" s="44"/>
      <c r="Q116" s="44">
        <v>3830111134</v>
      </c>
    </row>
    <row r="117" spans="1:17" ht="21.75" customHeight="1">
      <c r="A117" s="12" t="s">
        <v>411</v>
      </c>
      <c r="C117" s="12" t="s">
        <v>65</v>
      </c>
      <c r="E117" s="44">
        <v>0</v>
      </c>
      <c r="F117" s="44"/>
      <c r="G117" s="44"/>
      <c r="H117" s="44"/>
      <c r="I117" s="44">
        <v>0</v>
      </c>
      <c r="J117" s="44"/>
      <c r="K117" s="44">
        <v>0</v>
      </c>
      <c r="L117" s="44"/>
      <c r="M117" s="44">
        <v>0</v>
      </c>
      <c r="N117" s="44"/>
      <c r="O117" s="44">
        <v>0</v>
      </c>
      <c r="P117" s="44"/>
      <c r="Q117" s="44">
        <v>2184129107</v>
      </c>
    </row>
    <row r="118" spans="1:17" ht="21.75" customHeight="1">
      <c r="A118" s="12" t="s">
        <v>412</v>
      </c>
      <c r="C118" s="12" t="s">
        <v>65</v>
      </c>
      <c r="E118" s="44">
        <v>0</v>
      </c>
      <c r="F118" s="44"/>
      <c r="G118" s="44"/>
      <c r="H118" s="44"/>
      <c r="I118" s="44">
        <v>0</v>
      </c>
      <c r="J118" s="44"/>
      <c r="K118" s="44">
        <v>0</v>
      </c>
      <c r="L118" s="44"/>
      <c r="M118" s="44">
        <v>0</v>
      </c>
      <c r="N118" s="44"/>
      <c r="O118" s="44">
        <v>0</v>
      </c>
      <c r="P118" s="44"/>
      <c r="Q118" s="44">
        <v>331626677</v>
      </c>
    </row>
    <row r="119" spans="1:17" ht="21.75" customHeight="1">
      <c r="A119" s="12" t="s">
        <v>413</v>
      </c>
      <c r="C119" s="12" t="s">
        <v>65</v>
      </c>
      <c r="E119" s="44">
        <v>0</v>
      </c>
      <c r="F119" s="44"/>
      <c r="G119" s="44"/>
      <c r="H119" s="44"/>
      <c r="I119" s="44">
        <v>0</v>
      </c>
      <c r="J119" s="44"/>
      <c r="K119" s="44">
        <v>0</v>
      </c>
      <c r="L119" s="44"/>
      <c r="M119" s="44">
        <v>0</v>
      </c>
      <c r="N119" s="44"/>
      <c r="O119" s="44">
        <v>0</v>
      </c>
      <c r="P119" s="44"/>
      <c r="Q119" s="44">
        <v>21524582</v>
      </c>
    </row>
    <row r="120" spans="1:17" ht="21.75" customHeight="1">
      <c r="A120" s="12" t="s">
        <v>414</v>
      </c>
      <c r="C120" s="12" t="s">
        <v>65</v>
      </c>
      <c r="E120" s="44">
        <v>0</v>
      </c>
      <c r="F120" s="44"/>
      <c r="G120" s="44"/>
      <c r="H120" s="44"/>
      <c r="I120" s="44">
        <v>0</v>
      </c>
      <c r="J120" s="44"/>
      <c r="K120" s="44">
        <v>0</v>
      </c>
      <c r="L120" s="44"/>
      <c r="M120" s="44">
        <v>0</v>
      </c>
      <c r="N120" s="44"/>
      <c r="O120" s="44">
        <v>0</v>
      </c>
      <c r="P120" s="44"/>
      <c r="Q120" s="44">
        <v>4641160816</v>
      </c>
    </row>
    <row r="121" spans="1:17" ht="21.75" customHeight="1">
      <c r="A121" s="12" t="s">
        <v>415</v>
      </c>
      <c r="C121" s="12" t="s">
        <v>65</v>
      </c>
      <c r="E121" s="44">
        <v>0</v>
      </c>
      <c r="F121" s="44"/>
      <c r="G121" s="44"/>
      <c r="H121" s="44"/>
      <c r="I121" s="44">
        <v>0</v>
      </c>
      <c r="J121" s="44"/>
      <c r="K121" s="44">
        <v>0</v>
      </c>
      <c r="L121" s="44"/>
      <c r="M121" s="44">
        <v>0</v>
      </c>
      <c r="N121" s="44"/>
      <c r="O121" s="44">
        <v>0</v>
      </c>
      <c r="P121" s="44"/>
      <c r="Q121" s="44">
        <v>45337048909</v>
      </c>
    </row>
    <row r="122" spans="1:17" ht="21.75" customHeight="1">
      <c r="A122" s="12" t="s">
        <v>416</v>
      </c>
      <c r="C122" s="12" t="s">
        <v>65</v>
      </c>
      <c r="E122" s="44">
        <v>0</v>
      </c>
      <c r="F122" s="44"/>
      <c r="G122" s="44"/>
      <c r="H122" s="44"/>
      <c r="I122" s="44">
        <v>0</v>
      </c>
      <c r="J122" s="44"/>
      <c r="K122" s="44">
        <v>0</v>
      </c>
      <c r="L122" s="44"/>
      <c r="M122" s="44">
        <v>0</v>
      </c>
      <c r="N122" s="44"/>
      <c r="O122" s="44">
        <v>0</v>
      </c>
      <c r="P122" s="44"/>
      <c r="Q122" s="44">
        <v>3810163689</v>
      </c>
    </row>
    <row r="123" spans="1:17" ht="21.75" customHeight="1">
      <c r="A123" s="12" t="s">
        <v>417</v>
      </c>
      <c r="C123" s="12" t="s">
        <v>65</v>
      </c>
      <c r="E123" s="44">
        <v>0</v>
      </c>
      <c r="F123" s="44"/>
      <c r="G123" s="44"/>
      <c r="H123" s="44"/>
      <c r="I123" s="44">
        <v>0</v>
      </c>
      <c r="J123" s="44"/>
      <c r="K123" s="44">
        <v>0</v>
      </c>
      <c r="L123" s="44"/>
      <c r="M123" s="44">
        <v>0</v>
      </c>
      <c r="N123" s="44"/>
      <c r="O123" s="44">
        <v>0</v>
      </c>
      <c r="P123" s="44"/>
      <c r="Q123" s="44">
        <v>159297623</v>
      </c>
    </row>
    <row r="124" spans="1:17" ht="21.75" customHeight="1">
      <c r="A124" s="12" t="s">
        <v>418</v>
      </c>
      <c r="C124" s="12" t="s">
        <v>65</v>
      </c>
      <c r="E124" s="44">
        <v>0</v>
      </c>
      <c r="F124" s="44"/>
      <c r="G124" s="44"/>
      <c r="H124" s="44"/>
      <c r="I124" s="44">
        <v>0</v>
      </c>
      <c r="J124" s="44"/>
      <c r="K124" s="44">
        <v>0</v>
      </c>
      <c r="L124" s="44"/>
      <c r="M124" s="44">
        <v>0</v>
      </c>
      <c r="N124" s="44"/>
      <c r="O124" s="44">
        <v>0</v>
      </c>
      <c r="P124" s="44"/>
      <c r="Q124" s="44">
        <v>-18954780</v>
      </c>
    </row>
    <row r="125" spans="1:17" ht="21.75" customHeight="1">
      <c r="A125" s="12" t="s">
        <v>419</v>
      </c>
      <c r="C125" s="12" t="s">
        <v>65</v>
      </c>
      <c r="E125" s="44">
        <v>0</v>
      </c>
      <c r="F125" s="44"/>
      <c r="G125" s="44"/>
      <c r="H125" s="44"/>
      <c r="I125" s="44">
        <v>0</v>
      </c>
      <c r="J125" s="44"/>
      <c r="K125" s="44">
        <v>0</v>
      </c>
      <c r="L125" s="44"/>
      <c r="M125" s="44">
        <v>0</v>
      </c>
      <c r="N125" s="44"/>
      <c r="O125" s="44">
        <v>0</v>
      </c>
      <c r="P125" s="44"/>
      <c r="Q125" s="44">
        <v>9632054668</v>
      </c>
    </row>
    <row r="126" spans="1:17" ht="21.75" customHeight="1">
      <c r="A126" s="12" t="s">
        <v>420</v>
      </c>
      <c r="C126" s="12" t="s">
        <v>65</v>
      </c>
      <c r="E126" s="44">
        <v>0</v>
      </c>
      <c r="F126" s="44"/>
      <c r="G126" s="44"/>
      <c r="H126" s="44"/>
      <c r="I126" s="44">
        <v>0</v>
      </c>
      <c r="J126" s="44"/>
      <c r="K126" s="44">
        <v>0</v>
      </c>
      <c r="L126" s="44"/>
      <c r="M126" s="44">
        <v>0</v>
      </c>
      <c r="N126" s="44"/>
      <c r="O126" s="44">
        <v>0</v>
      </c>
      <c r="P126" s="44"/>
      <c r="Q126" s="44">
        <v>11036702923</v>
      </c>
    </row>
    <row r="127" spans="1:17" ht="21.75" customHeight="1">
      <c r="A127" s="12" t="s">
        <v>421</v>
      </c>
      <c r="C127" s="12" t="s">
        <v>65</v>
      </c>
      <c r="E127" s="44">
        <v>0</v>
      </c>
      <c r="F127" s="44"/>
      <c r="G127" s="44"/>
      <c r="H127" s="44"/>
      <c r="I127" s="44">
        <v>0</v>
      </c>
      <c r="J127" s="44"/>
      <c r="K127" s="44">
        <v>0</v>
      </c>
      <c r="L127" s="44"/>
      <c r="M127" s="44">
        <v>0</v>
      </c>
      <c r="N127" s="44"/>
      <c r="O127" s="44">
        <v>0</v>
      </c>
      <c r="P127" s="44"/>
      <c r="Q127" s="44">
        <v>14483739469</v>
      </c>
    </row>
    <row r="128" spans="1:17" ht="21.75" customHeight="1">
      <c r="A128" s="12" t="s">
        <v>422</v>
      </c>
      <c r="C128" s="12" t="s">
        <v>65</v>
      </c>
      <c r="E128" s="44">
        <v>0</v>
      </c>
      <c r="F128" s="44"/>
      <c r="G128" s="44"/>
      <c r="H128" s="44"/>
      <c r="I128" s="44">
        <v>0</v>
      </c>
      <c r="J128" s="44"/>
      <c r="K128" s="44">
        <v>0</v>
      </c>
      <c r="L128" s="44"/>
      <c r="M128" s="44">
        <v>0</v>
      </c>
      <c r="N128" s="44"/>
      <c r="O128" s="44">
        <v>0</v>
      </c>
      <c r="P128" s="44"/>
      <c r="Q128" s="44">
        <v>2651720940</v>
      </c>
    </row>
    <row r="129" spans="1:17" ht="21.75" customHeight="1">
      <c r="A129" s="12" t="s">
        <v>423</v>
      </c>
      <c r="C129" s="12" t="s">
        <v>65</v>
      </c>
      <c r="E129" s="44">
        <v>0</v>
      </c>
      <c r="F129" s="44"/>
      <c r="G129" s="44"/>
      <c r="H129" s="44"/>
      <c r="I129" s="44">
        <v>0</v>
      </c>
      <c r="J129" s="44"/>
      <c r="K129" s="44">
        <v>0</v>
      </c>
      <c r="L129" s="44"/>
      <c r="M129" s="44">
        <v>0</v>
      </c>
      <c r="N129" s="44"/>
      <c r="O129" s="44">
        <v>0</v>
      </c>
      <c r="P129" s="44"/>
      <c r="Q129" s="44">
        <v>187686795</v>
      </c>
    </row>
    <row r="130" spans="1:17" ht="21.75" customHeight="1">
      <c r="A130" s="12" t="s">
        <v>424</v>
      </c>
      <c r="C130" s="12" t="s">
        <v>65</v>
      </c>
      <c r="E130" s="44">
        <v>0</v>
      </c>
      <c r="F130" s="44"/>
      <c r="G130" s="44"/>
      <c r="H130" s="44"/>
      <c r="I130" s="44">
        <v>0</v>
      </c>
      <c r="J130" s="44"/>
      <c r="K130" s="44">
        <v>0</v>
      </c>
      <c r="L130" s="44"/>
      <c r="M130" s="44">
        <v>0</v>
      </c>
      <c r="N130" s="44"/>
      <c r="O130" s="44">
        <v>0</v>
      </c>
      <c r="P130" s="44"/>
      <c r="Q130" s="44">
        <v>-621101</v>
      </c>
    </row>
    <row r="131" spans="1:17" ht="21.75" customHeight="1">
      <c r="A131" s="12" t="s">
        <v>425</v>
      </c>
      <c r="C131" s="12" t="s">
        <v>65</v>
      </c>
      <c r="E131" s="44">
        <v>0</v>
      </c>
      <c r="F131" s="44"/>
      <c r="G131" s="44"/>
      <c r="H131" s="44"/>
      <c r="I131" s="44">
        <v>0</v>
      </c>
      <c r="J131" s="44"/>
      <c r="K131" s="44">
        <v>0</v>
      </c>
      <c r="L131" s="44"/>
      <c r="M131" s="44">
        <v>0</v>
      </c>
      <c r="N131" s="44"/>
      <c r="O131" s="44">
        <v>0</v>
      </c>
      <c r="P131" s="44"/>
      <c r="Q131" s="44">
        <v>-2117059</v>
      </c>
    </row>
    <row r="132" spans="1:17" ht="21.75" customHeight="1">
      <c r="A132" s="12" t="s">
        <v>426</v>
      </c>
      <c r="C132" s="12" t="s">
        <v>65</v>
      </c>
      <c r="E132" s="44">
        <v>0</v>
      </c>
      <c r="F132" s="44"/>
      <c r="G132" s="44"/>
      <c r="H132" s="44"/>
      <c r="I132" s="44">
        <v>0</v>
      </c>
      <c r="J132" s="44"/>
      <c r="K132" s="44">
        <v>0</v>
      </c>
      <c r="L132" s="44"/>
      <c r="M132" s="44">
        <v>0</v>
      </c>
      <c r="N132" s="44"/>
      <c r="O132" s="44">
        <v>0</v>
      </c>
      <c r="P132" s="44"/>
      <c r="Q132" s="44">
        <v>-3510109968</v>
      </c>
    </row>
    <row r="133" spans="1:17" ht="21.75" customHeight="1">
      <c r="A133" s="12" t="s">
        <v>427</v>
      </c>
      <c r="C133" s="12" t="s">
        <v>65</v>
      </c>
      <c r="E133" s="44">
        <v>0</v>
      </c>
      <c r="F133" s="44"/>
      <c r="G133" s="44"/>
      <c r="H133" s="44"/>
      <c r="I133" s="44">
        <v>0</v>
      </c>
      <c r="J133" s="44"/>
      <c r="K133" s="44">
        <v>0</v>
      </c>
      <c r="L133" s="44"/>
      <c r="M133" s="44">
        <v>0</v>
      </c>
      <c r="N133" s="44"/>
      <c r="O133" s="44">
        <v>0</v>
      </c>
      <c r="P133" s="44"/>
      <c r="Q133" s="44">
        <v>4288017658</v>
      </c>
    </row>
    <row r="134" spans="1:17" ht="21.75" customHeight="1">
      <c r="A134" s="12" t="s">
        <v>428</v>
      </c>
      <c r="C134" s="12" t="s">
        <v>65</v>
      </c>
      <c r="E134" s="44">
        <v>0</v>
      </c>
      <c r="F134" s="44"/>
      <c r="G134" s="44"/>
      <c r="H134" s="44"/>
      <c r="I134" s="44">
        <v>0</v>
      </c>
      <c r="J134" s="44"/>
      <c r="K134" s="44">
        <v>0</v>
      </c>
      <c r="L134" s="44"/>
      <c r="M134" s="44">
        <v>0</v>
      </c>
      <c r="N134" s="44"/>
      <c r="O134" s="44">
        <v>0</v>
      </c>
      <c r="P134" s="44"/>
      <c r="Q134" s="44">
        <v>210612759</v>
      </c>
    </row>
    <row r="135" spans="1:17" ht="21.75" customHeight="1">
      <c r="A135" s="12" t="s">
        <v>429</v>
      </c>
      <c r="C135" s="12" t="s">
        <v>65</v>
      </c>
      <c r="E135" s="44">
        <v>0</v>
      </c>
      <c r="F135" s="44"/>
      <c r="G135" s="44"/>
      <c r="H135" s="44"/>
      <c r="I135" s="44">
        <v>0</v>
      </c>
      <c r="J135" s="44"/>
      <c r="K135" s="44">
        <v>0</v>
      </c>
      <c r="L135" s="44"/>
      <c r="M135" s="44">
        <v>0</v>
      </c>
      <c r="N135" s="44"/>
      <c r="O135" s="44">
        <v>0</v>
      </c>
      <c r="P135" s="44"/>
      <c r="Q135" s="44">
        <v>5486862</v>
      </c>
    </row>
    <row r="136" spans="1:17" ht="21.75" customHeight="1">
      <c r="A136" s="12" t="s">
        <v>430</v>
      </c>
      <c r="C136" s="12" t="s">
        <v>65</v>
      </c>
      <c r="E136" s="44">
        <v>0</v>
      </c>
      <c r="F136" s="44"/>
      <c r="G136" s="44"/>
      <c r="H136" s="44"/>
      <c r="I136" s="44">
        <v>0</v>
      </c>
      <c r="J136" s="44"/>
      <c r="K136" s="44">
        <v>0</v>
      </c>
      <c r="L136" s="44"/>
      <c r="M136" s="44">
        <v>0</v>
      </c>
      <c r="N136" s="44"/>
      <c r="O136" s="44">
        <v>0</v>
      </c>
      <c r="P136" s="44"/>
      <c r="Q136" s="44">
        <v>807643812</v>
      </c>
    </row>
    <row r="137" spans="1:17" ht="21.75" customHeight="1">
      <c r="A137" s="12" t="s">
        <v>431</v>
      </c>
      <c r="C137" s="12" t="s">
        <v>65</v>
      </c>
      <c r="E137" s="44">
        <v>0</v>
      </c>
      <c r="F137" s="44"/>
      <c r="G137" s="44"/>
      <c r="H137" s="44"/>
      <c r="I137" s="44">
        <v>0</v>
      </c>
      <c r="J137" s="44"/>
      <c r="K137" s="44">
        <v>0</v>
      </c>
      <c r="L137" s="44"/>
      <c r="M137" s="44">
        <v>0</v>
      </c>
      <c r="N137" s="44"/>
      <c r="O137" s="44">
        <v>0</v>
      </c>
      <c r="P137" s="44"/>
      <c r="Q137" s="44">
        <v>10350000</v>
      </c>
    </row>
    <row r="138" spans="1:17" ht="21.75" customHeight="1">
      <c r="A138" s="12" t="s">
        <v>432</v>
      </c>
      <c r="C138" s="12" t="s">
        <v>65</v>
      </c>
      <c r="E138" s="44">
        <v>0</v>
      </c>
      <c r="F138" s="44"/>
      <c r="G138" s="44"/>
      <c r="H138" s="44"/>
      <c r="I138" s="44">
        <v>0</v>
      </c>
      <c r="J138" s="44"/>
      <c r="K138" s="44">
        <v>0</v>
      </c>
      <c r="L138" s="44"/>
      <c r="M138" s="44">
        <v>0</v>
      </c>
      <c r="N138" s="44"/>
      <c r="O138" s="44">
        <v>0</v>
      </c>
      <c r="P138" s="44"/>
      <c r="Q138" s="44">
        <v>13914086924</v>
      </c>
    </row>
    <row r="139" spans="1:17" ht="21.75" customHeight="1">
      <c r="A139" s="12" t="s">
        <v>433</v>
      </c>
      <c r="C139" s="12" t="s">
        <v>65</v>
      </c>
      <c r="E139" s="44">
        <v>0</v>
      </c>
      <c r="F139" s="44"/>
      <c r="G139" s="44"/>
      <c r="H139" s="44"/>
      <c r="I139" s="44">
        <v>0</v>
      </c>
      <c r="J139" s="44"/>
      <c r="K139" s="44">
        <v>0</v>
      </c>
      <c r="L139" s="44"/>
      <c r="M139" s="44">
        <v>0</v>
      </c>
      <c r="N139" s="44"/>
      <c r="O139" s="44">
        <v>0</v>
      </c>
      <c r="P139" s="44"/>
      <c r="Q139" s="44">
        <v>10378052719</v>
      </c>
    </row>
    <row r="140" spans="1:17" ht="21.75" customHeight="1">
      <c r="A140" s="12" t="s">
        <v>434</v>
      </c>
      <c r="C140" s="12" t="s">
        <v>65</v>
      </c>
      <c r="E140" s="44">
        <v>0</v>
      </c>
      <c r="F140" s="44"/>
      <c r="G140" s="44"/>
      <c r="H140" s="44"/>
      <c r="I140" s="44">
        <v>0</v>
      </c>
      <c r="J140" s="44"/>
      <c r="K140" s="44">
        <v>0</v>
      </c>
      <c r="L140" s="44"/>
      <c r="M140" s="44">
        <v>0</v>
      </c>
      <c r="N140" s="44"/>
      <c r="O140" s="44">
        <v>0</v>
      </c>
      <c r="P140" s="44"/>
      <c r="Q140" s="44">
        <v>237943346</v>
      </c>
    </row>
    <row r="141" spans="1:17" ht="21.75" customHeight="1">
      <c r="A141" s="12" t="s">
        <v>435</v>
      </c>
      <c r="C141" s="12" t="s">
        <v>65</v>
      </c>
      <c r="E141" s="44">
        <v>0</v>
      </c>
      <c r="F141" s="44"/>
      <c r="G141" s="44"/>
      <c r="H141" s="44"/>
      <c r="I141" s="44">
        <v>0</v>
      </c>
      <c r="J141" s="44"/>
      <c r="K141" s="44">
        <v>0</v>
      </c>
      <c r="L141" s="44"/>
      <c r="M141" s="44">
        <v>0</v>
      </c>
      <c r="N141" s="44"/>
      <c r="O141" s="44">
        <v>0</v>
      </c>
      <c r="P141" s="44"/>
      <c r="Q141" s="44">
        <v>-158887</v>
      </c>
    </row>
    <row r="142" spans="1:17" ht="21.75" customHeight="1">
      <c r="A142" s="12" t="s">
        <v>436</v>
      </c>
      <c r="C142" s="12" t="s">
        <v>65</v>
      </c>
      <c r="E142" s="44">
        <v>0</v>
      </c>
      <c r="F142" s="44"/>
      <c r="G142" s="44"/>
      <c r="H142" s="44"/>
      <c r="I142" s="44">
        <v>0</v>
      </c>
      <c r="J142" s="44"/>
      <c r="K142" s="44">
        <v>0</v>
      </c>
      <c r="L142" s="44"/>
      <c r="M142" s="44">
        <v>0</v>
      </c>
      <c r="N142" s="44"/>
      <c r="O142" s="44">
        <v>0</v>
      </c>
      <c r="P142" s="44"/>
      <c r="Q142" s="44">
        <v>-857775</v>
      </c>
    </row>
    <row r="143" spans="1:17" ht="21.75" customHeight="1">
      <c r="A143" s="12" t="s">
        <v>437</v>
      </c>
      <c r="C143" s="12" t="s">
        <v>65</v>
      </c>
      <c r="E143" s="44">
        <v>0</v>
      </c>
      <c r="F143" s="44"/>
      <c r="G143" s="44"/>
      <c r="H143" s="44"/>
      <c r="I143" s="44">
        <v>0</v>
      </c>
      <c r="J143" s="44"/>
      <c r="K143" s="44">
        <v>0</v>
      </c>
      <c r="L143" s="44"/>
      <c r="M143" s="44">
        <v>0</v>
      </c>
      <c r="N143" s="44"/>
      <c r="O143" s="44">
        <v>0</v>
      </c>
      <c r="P143" s="44"/>
      <c r="Q143" s="44">
        <v>-4693604898</v>
      </c>
    </row>
    <row r="144" spans="1:17" ht="21.75" customHeight="1">
      <c r="A144" s="12" t="s">
        <v>438</v>
      </c>
      <c r="C144" s="12" t="s">
        <v>65</v>
      </c>
      <c r="E144" s="44">
        <v>0</v>
      </c>
      <c r="F144" s="44"/>
      <c r="G144" s="44"/>
      <c r="H144" s="44"/>
      <c r="I144" s="44">
        <v>0</v>
      </c>
      <c r="J144" s="44"/>
      <c r="K144" s="44">
        <v>0</v>
      </c>
      <c r="L144" s="44"/>
      <c r="M144" s="44">
        <v>0</v>
      </c>
      <c r="N144" s="44"/>
      <c r="O144" s="44">
        <v>0</v>
      </c>
      <c r="P144" s="44"/>
      <c r="Q144" s="44">
        <v>-501061632</v>
      </c>
    </row>
    <row r="145" spans="1:17" ht="21.75" customHeight="1">
      <c r="A145" s="12" t="s">
        <v>439</v>
      </c>
      <c r="C145" s="12" t="s">
        <v>65</v>
      </c>
      <c r="E145" s="44">
        <v>0</v>
      </c>
      <c r="F145" s="44"/>
      <c r="G145" s="44"/>
      <c r="H145" s="44"/>
      <c r="I145" s="44">
        <v>0</v>
      </c>
      <c r="J145" s="44"/>
      <c r="K145" s="44">
        <v>0</v>
      </c>
      <c r="L145" s="44"/>
      <c r="M145" s="44">
        <v>0</v>
      </c>
      <c r="N145" s="44"/>
      <c r="O145" s="44">
        <v>0</v>
      </c>
      <c r="P145" s="44"/>
      <c r="Q145" s="44">
        <v>9505565432</v>
      </c>
    </row>
    <row r="146" spans="1:17" ht="21.75" customHeight="1">
      <c r="A146" s="12" t="s">
        <v>440</v>
      </c>
      <c r="C146" s="12" t="s">
        <v>65</v>
      </c>
      <c r="E146" s="44">
        <v>0</v>
      </c>
      <c r="F146" s="44"/>
      <c r="G146" s="44"/>
      <c r="H146" s="44"/>
      <c r="I146" s="44">
        <v>0</v>
      </c>
      <c r="J146" s="44"/>
      <c r="K146" s="44">
        <v>0</v>
      </c>
      <c r="L146" s="44"/>
      <c r="M146" s="44">
        <v>0</v>
      </c>
      <c r="N146" s="44"/>
      <c r="O146" s="44">
        <v>0</v>
      </c>
      <c r="P146" s="44"/>
      <c r="Q146" s="44">
        <v>79661327</v>
      </c>
    </row>
    <row r="147" spans="1:17" ht="21.75" customHeight="1">
      <c r="A147" s="12" t="s">
        <v>441</v>
      </c>
      <c r="C147" s="12" t="s">
        <v>65</v>
      </c>
      <c r="E147" s="44">
        <v>0</v>
      </c>
      <c r="F147" s="44"/>
      <c r="G147" s="44"/>
      <c r="H147" s="44"/>
      <c r="I147" s="44">
        <v>0</v>
      </c>
      <c r="J147" s="44"/>
      <c r="K147" s="44">
        <v>0</v>
      </c>
      <c r="L147" s="44"/>
      <c r="M147" s="44">
        <v>0</v>
      </c>
      <c r="N147" s="44"/>
      <c r="O147" s="44">
        <v>0</v>
      </c>
      <c r="P147" s="44"/>
      <c r="Q147" s="44">
        <v>17035613</v>
      </c>
    </row>
    <row r="148" spans="1:17" ht="21.75" customHeight="1">
      <c r="A148" s="12" t="s">
        <v>442</v>
      </c>
      <c r="C148" s="12" t="s">
        <v>65</v>
      </c>
      <c r="E148" s="44">
        <v>0</v>
      </c>
      <c r="F148" s="44"/>
      <c r="G148" s="44"/>
      <c r="H148" s="44"/>
      <c r="I148" s="44">
        <v>0</v>
      </c>
      <c r="J148" s="44"/>
      <c r="K148" s="44">
        <v>0</v>
      </c>
      <c r="L148" s="44"/>
      <c r="M148" s="44">
        <v>0</v>
      </c>
      <c r="N148" s="44"/>
      <c r="O148" s="44">
        <v>0</v>
      </c>
      <c r="P148" s="44"/>
      <c r="Q148" s="44">
        <v>3599073</v>
      </c>
    </row>
    <row r="149" spans="1:17" ht="21.75" customHeight="1">
      <c r="A149" s="12" t="s">
        <v>443</v>
      </c>
      <c r="C149" s="12" t="s">
        <v>65</v>
      </c>
      <c r="E149" s="44">
        <v>0</v>
      </c>
      <c r="F149" s="44"/>
      <c r="G149" s="44"/>
      <c r="H149" s="44"/>
      <c r="I149" s="44">
        <v>0</v>
      </c>
      <c r="J149" s="44"/>
      <c r="K149" s="44">
        <v>0</v>
      </c>
      <c r="L149" s="44"/>
      <c r="M149" s="44">
        <v>0</v>
      </c>
      <c r="N149" s="44"/>
      <c r="O149" s="44">
        <v>0</v>
      </c>
      <c r="P149" s="44"/>
      <c r="Q149" s="44">
        <v>20994593</v>
      </c>
    </row>
    <row r="150" spans="1:17" ht="21.75" customHeight="1">
      <c r="A150" s="12" t="s">
        <v>444</v>
      </c>
      <c r="C150" s="12" t="s">
        <v>65</v>
      </c>
      <c r="E150" s="44">
        <v>0</v>
      </c>
      <c r="F150" s="44"/>
      <c r="G150" s="44"/>
      <c r="H150" s="44"/>
      <c r="I150" s="44">
        <v>0</v>
      </c>
      <c r="J150" s="44"/>
      <c r="K150" s="44">
        <v>0</v>
      </c>
      <c r="L150" s="44"/>
      <c r="M150" s="44">
        <v>0</v>
      </c>
      <c r="N150" s="44"/>
      <c r="O150" s="44">
        <v>0</v>
      </c>
      <c r="P150" s="44"/>
      <c r="Q150" s="44">
        <v>639836</v>
      </c>
    </row>
    <row r="151" spans="1:17" ht="21.75" customHeight="1">
      <c r="A151" s="12" t="s">
        <v>445</v>
      </c>
      <c r="C151" s="12" t="s">
        <v>65</v>
      </c>
      <c r="E151" s="44">
        <v>0</v>
      </c>
      <c r="F151" s="44"/>
      <c r="G151" s="44"/>
      <c r="H151" s="44"/>
      <c r="I151" s="44">
        <v>0</v>
      </c>
      <c r="J151" s="44"/>
      <c r="K151" s="44">
        <v>0</v>
      </c>
      <c r="L151" s="44"/>
      <c r="M151" s="44">
        <v>0</v>
      </c>
      <c r="N151" s="44"/>
      <c r="O151" s="44">
        <v>0</v>
      </c>
      <c r="P151" s="44"/>
      <c r="Q151" s="44">
        <v>67752550</v>
      </c>
    </row>
    <row r="152" spans="1:17" ht="21.75" customHeight="1">
      <c r="A152" s="12" t="s">
        <v>446</v>
      </c>
      <c r="C152" s="12" t="s">
        <v>65</v>
      </c>
      <c r="E152" s="44">
        <v>0</v>
      </c>
      <c r="F152" s="44"/>
      <c r="G152" s="44"/>
      <c r="H152" s="44"/>
      <c r="I152" s="44">
        <v>0</v>
      </c>
      <c r="J152" s="44"/>
      <c r="K152" s="44">
        <v>0</v>
      </c>
      <c r="L152" s="44"/>
      <c r="M152" s="44">
        <v>0</v>
      </c>
      <c r="N152" s="44"/>
      <c r="O152" s="44">
        <v>0</v>
      </c>
      <c r="P152" s="44"/>
      <c r="Q152" s="44">
        <v>30000</v>
      </c>
    </row>
    <row r="153" spans="1:17" ht="21.75" customHeight="1">
      <c r="A153" s="12" t="s">
        <v>447</v>
      </c>
      <c r="C153" s="12" t="s">
        <v>65</v>
      </c>
      <c r="E153" s="44">
        <v>0</v>
      </c>
      <c r="F153" s="44"/>
      <c r="G153" s="44"/>
      <c r="H153" s="44"/>
      <c r="I153" s="44">
        <v>0</v>
      </c>
      <c r="J153" s="44"/>
      <c r="K153" s="44">
        <v>0</v>
      </c>
      <c r="L153" s="44"/>
      <c r="M153" s="44">
        <v>0</v>
      </c>
      <c r="N153" s="44"/>
      <c r="O153" s="44">
        <v>0</v>
      </c>
      <c r="P153" s="44"/>
      <c r="Q153" s="44">
        <v>158366967</v>
      </c>
    </row>
    <row r="154" spans="1:17" ht="21.75" customHeight="1">
      <c r="A154" s="12" t="s">
        <v>448</v>
      </c>
      <c r="C154" s="12" t="s">
        <v>65</v>
      </c>
      <c r="E154" s="44">
        <v>0</v>
      </c>
      <c r="F154" s="44"/>
      <c r="G154" s="44"/>
      <c r="H154" s="44"/>
      <c r="I154" s="44">
        <v>0</v>
      </c>
      <c r="J154" s="44"/>
      <c r="K154" s="44">
        <v>0</v>
      </c>
      <c r="L154" s="44"/>
      <c r="M154" s="44">
        <v>0</v>
      </c>
      <c r="N154" s="44"/>
      <c r="O154" s="44">
        <v>0</v>
      </c>
      <c r="P154" s="44"/>
      <c r="Q154" s="44">
        <v>48541550</v>
      </c>
    </row>
    <row r="155" spans="1:17" ht="21.75" customHeight="1">
      <c r="A155" s="12" t="s">
        <v>449</v>
      </c>
      <c r="C155" s="12" t="s">
        <v>65</v>
      </c>
      <c r="E155" s="44">
        <v>0</v>
      </c>
      <c r="F155" s="44"/>
      <c r="G155" s="44"/>
      <c r="H155" s="44"/>
      <c r="I155" s="44">
        <v>0</v>
      </c>
      <c r="J155" s="44"/>
      <c r="K155" s="44">
        <v>0</v>
      </c>
      <c r="L155" s="44"/>
      <c r="M155" s="44">
        <v>0</v>
      </c>
      <c r="N155" s="44"/>
      <c r="O155" s="44">
        <v>0</v>
      </c>
      <c r="P155" s="44"/>
      <c r="Q155" s="44">
        <v>1338602780</v>
      </c>
    </row>
    <row r="156" spans="1:17" ht="21.75" customHeight="1">
      <c r="A156" s="12" t="s">
        <v>450</v>
      </c>
      <c r="C156" s="12" t="s">
        <v>65</v>
      </c>
      <c r="E156" s="44">
        <v>0</v>
      </c>
      <c r="F156" s="44"/>
      <c r="G156" s="44"/>
      <c r="H156" s="44"/>
      <c r="I156" s="44">
        <v>0</v>
      </c>
      <c r="J156" s="44"/>
      <c r="K156" s="44">
        <v>0</v>
      </c>
      <c r="L156" s="44"/>
      <c r="M156" s="44">
        <v>0</v>
      </c>
      <c r="N156" s="44"/>
      <c r="O156" s="44">
        <v>0</v>
      </c>
      <c r="P156" s="44"/>
      <c r="Q156" s="44">
        <v>31438011</v>
      </c>
    </row>
    <row r="157" spans="1:17" ht="21.75" customHeight="1">
      <c r="A157" s="12" t="s">
        <v>451</v>
      </c>
      <c r="C157" s="12" t="s">
        <v>65</v>
      </c>
      <c r="E157" s="44">
        <v>0</v>
      </c>
      <c r="F157" s="44"/>
      <c r="G157" s="44"/>
      <c r="H157" s="44"/>
      <c r="I157" s="44">
        <v>0</v>
      </c>
      <c r="J157" s="44"/>
      <c r="K157" s="44">
        <v>0</v>
      </c>
      <c r="L157" s="44"/>
      <c r="M157" s="44">
        <v>0</v>
      </c>
      <c r="N157" s="44"/>
      <c r="O157" s="44">
        <v>0</v>
      </c>
      <c r="P157" s="44"/>
      <c r="Q157" s="44">
        <v>1897622254</v>
      </c>
    </row>
    <row r="158" spans="1:17" ht="21.75" customHeight="1">
      <c r="A158" s="12" t="s">
        <v>452</v>
      </c>
      <c r="C158" s="12" t="s">
        <v>65</v>
      </c>
      <c r="E158" s="44">
        <v>0</v>
      </c>
      <c r="F158" s="44"/>
      <c r="G158" s="44"/>
      <c r="H158" s="44"/>
      <c r="I158" s="44">
        <v>0</v>
      </c>
      <c r="J158" s="44"/>
      <c r="K158" s="44">
        <v>0</v>
      </c>
      <c r="L158" s="44"/>
      <c r="M158" s="44">
        <v>0</v>
      </c>
      <c r="N158" s="44"/>
      <c r="O158" s="44">
        <v>0</v>
      </c>
      <c r="P158" s="44"/>
      <c r="Q158" s="44">
        <v>17461011038</v>
      </c>
    </row>
    <row r="159" spans="1:17" ht="21.75" customHeight="1">
      <c r="A159" s="12" t="s">
        <v>453</v>
      </c>
      <c r="C159" s="12" t="s">
        <v>65</v>
      </c>
      <c r="E159" s="44">
        <v>0</v>
      </c>
      <c r="F159" s="44"/>
      <c r="G159" s="44"/>
      <c r="H159" s="44"/>
      <c r="I159" s="44">
        <v>0</v>
      </c>
      <c r="J159" s="44"/>
      <c r="K159" s="44">
        <v>0</v>
      </c>
      <c r="L159" s="44"/>
      <c r="M159" s="44">
        <v>0</v>
      </c>
      <c r="N159" s="44"/>
      <c r="O159" s="44">
        <v>0</v>
      </c>
      <c r="P159" s="44"/>
      <c r="Q159" s="44">
        <v>7388136732</v>
      </c>
    </row>
    <row r="160" spans="1:17" ht="21.75" customHeight="1">
      <c r="A160" s="12" t="s">
        <v>454</v>
      </c>
      <c r="C160" s="12" t="s">
        <v>65</v>
      </c>
      <c r="E160" s="44">
        <v>0</v>
      </c>
      <c r="F160" s="44"/>
      <c r="G160" s="44"/>
      <c r="H160" s="44"/>
      <c r="I160" s="44">
        <v>0</v>
      </c>
      <c r="J160" s="44"/>
      <c r="K160" s="44">
        <v>0</v>
      </c>
      <c r="L160" s="44"/>
      <c r="M160" s="44">
        <v>0</v>
      </c>
      <c r="N160" s="44"/>
      <c r="O160" s="44">
        <v>0</v>
      </c>
      <c r="P160" s="44"/>
      <c r="Q160" s="44">
        <v>973307676</v>
      </c>
    </row>
    <row r="161" spans="1:17" ht="21.75" customHeight="1">
      <c r="A161" s="12" t="s">
        <v>455</v>
      </c>
      <c r="C161" s="12" t="s">
        <v>65</v>
      </c>
      <c r="E161" s="44">
        <v>0</v>
      </c>
      <c r="F161" s="44"/>
      <c r="G161" s="44"/>
      <c r="H161" s="44"/>
      <c r="I161" s="44">
        <v>0</v>
      </c>
      <c r="J161" s="44"/>
      <c r="K161" s="44">
        <v>0</v>
      </c>
      <c r="L161" s="44"/>
      <c r="M161" s="44">
        <v>0</v>
      </c>
      <c r="N161" s="44"/>
      <c r="O161" s="44">
        <v>0</v>
      </c>
      <c r="P161" s="44"/>
      <c r="Q161" s="44">
        <v>8233773</v>
      </c>
    </row>
    <row r="162" spans="1:17" ht="21.75" customHeight="1">
      <c r="A162" s="12" t="s">
        <v>456</v>
      </c>
      <c r="C162" s="12" t="s">
        <v>65</v>
      </c>
      <c r="E162" s="44">
        <v>0</v>
      </c>
      <c r="F162" s="44"/>
      <c r="G162" s="44"/>
      <c r="H162" s="44"/>
      <c r="I162" s="44">
        <v>0</v>
      </c>
      <c r="J162" s="44"/>
      <c r="K162" s="44">
        <v>0</v>
      </c>
      <c r="L162" s="44"/>
      <c r="M162" s="44">
        <v>0</v>
      </c>
      <c r="N162" s="44"/>
      <c r="O162" s="44">
        <v>0</v>
      </c>
      <c r="P162" s="44"/>
      <c r="Q162" s="44">
        <v>536322189</v>
      </c>
    </row>
    <row r="163" spans="1:17" ht="21.75" customHeight="1">
      <c r="A163" s="12" t="s">
        <v>457</v>
      </c>
      <c r="C163" s="12" t="s">
        <v>65</v>
      </c>
      <c r="E163" s="44">
        <v>0</v>
      </c>
      <c r="F163" s="44"/>
      <c r="G163" s="44"/>
      <c r="H163" s="44"/>
      <c r="I163" s="44">
        <v>0</v>
      </c>
      <c r="J163" s="44"/>
      <c r="K163" s="44">
        <v>0</v>
      </c>
      <c r="L163" s="44"/>
      <c r="M163" s="44">
        <v>0</v>
      </c>
      <c r="N163" s="44"/>
      <c r="O163" s="44">
        <v>0</v>
      </c>
      <c r="P163" s="44"/>
      <c r="Q163" s="44">
        <v>201088312</v>
      </c>
    </row>
    <row r="164" spans="1:17" ht="21.75" customHeight="1">
      <c r="A164" s="12" t="s">
        <v>458</v>
      </c>
      <c r="C164" s="12" t="s">
        <v>65</v>
      </c>
      <c r="E164" s="44">
        <v>0</v>
      </c>
      <c r="F164" s="44"/>
      <c r="G164" s="44"/>
      <c r="H164" s="44"/>
      <c r="I164" s="44">
        <v>0</v>
      </c>
      <c r="J164" s="44"/>
      <c r="K164" s="44">
        <v>0</v>
      </c>
      <c r="L164" s="44"/>
      <c r="M164" s="44">
        <v>0</v>
      </c>
      <c r="N164" s="44"/>
      <c r="O164" s="44">
        <v>1</v>
      </c>
      <c r="P164" s="44"/>
      <c r="Q164" s="44">
        <v>185573312</v>
      </c>
    </row>
    <row r="165" spans="1:17" ht="21.75" customHeight="1">
      <c r="A165" s="12" t="s">
        <v>459</v>
      </c>
      <c r="C165" s="12" t="s">
        <v>65</v>
      </c>
      <c r="E165" s="44">
        <v>0</v>
      </c>
      <c r="F165" s="44"/>
      <c r="G165" s="44"/>
      <c r="H165" s="44"/>
      <c r="I165" s="44">
        <v>0</v>
      </c>
      <c r="J165" s="44"/>
      <c r="K165" s="44">
        <v>0</v>
      </c>
      <c r="L165" s="44"/>
      <c r="M165" s="44">
        <v>0</v>
      </c>
      <c r="N165" s="44"/>
      <c r="O165" s="44">
        <v>-2</v>
      </c>
      <c r="P165" s="44"/>
      <c r="Q165" s="44">
        <v>220204550</v>
      </c>
    </row>
    <row r="166" spans="1:17" ht="21.75" customHeight="1">
      <c r="A166" s="12" t="s">
        <v>460</v>
      </c>
      <c r="C166" s="12" t="s">
        <v>65</v>
      </c>
      <c r="E166" s="44">
        <v>0</v>
      </c>
      <c r="F166" s="44"/>
      <c r="G166" s="44"/>
      <c r="H166" s="44"/>
      <c r="I166" s="44">
        <v>0</v>
      </c>
      <c r="J166" s="44"/>
      <c r="K166" s="44">
        <v>0</v>
      </c>
      <c r="L166" s="44"/>
      <c r="M166" s="44">
        <v>0</v>
      </c>
      <c r="N166" s="44"/>
      <c r="O166" s="44">
        <v>0</v>
      </c>
      <c r="P166" s="44"/>
      <c r="Q166" s="44">
        <v>4674130766</v>
      </c>
    </row>
    <row r="167" spans="1:17" ht="21.75" customHeight="1">
      <c r="A167" s="12" t="s">
        <v>461</v>
      </c>
      <c r="C167" s="12" t="s">
        <v>65</v>
      </c>
      <c r="E167" s="44">
        <v>0</v>
      </c>
      <c r="F167" s="44"/>
      <c r="G167" s="44"/>
      <c r="H167" s="44"/>
      <c r="I167" s="44">
        <v>0</v>
      </c>
      <c r="J167" s="44"/>
      <c r="K167" s="44">
        <v>0</v>
      </c>
      <c r="L167" s="44"/>
      <c r="M167" s="44">
        <v>0</v>
      </c>
      <c r="N167" s="44"/>
      <c r="O167" s="44">
        <v>0</v>
      </c>
      <c r="P167" s="44"/>
      <c r="Q167" s="44">
        <v>57415766</v>
      </c>
    </row>
    <row r="168" spans="1:17" ht="21.75" customHeight="1">
      <c r="A168" s="12" t="s">
        <v>462</v>
      </c>
      <c r="C168" s="12" t="s">
        <v>65</v>
      </c>
      <c r="E168" s="44">
        <v>0</v>
      </c>
      <c r="F168" s="44"/>
      <c r="G168" s="44"/>
      <c r="H168" s="44"/>
      <c r="I168" s="44">
        <v>0</v>
      </c>
      <c r="J168" s="44"/>
      <c r="K168" s="44">
        <v>0</v>
      </c>
      <c r="L168" s="44"/>
      <c r="M168" s="44">
        <v>0</v>
      </c>
      <c r="N168" s="44"/>
      <c r="O168" s="44">
        <v>0</v>
      </c>
      <c r="P168" s="44"/>
      <c r="Q168" s="44">
        <v>120578179</v>
      </c>
    </row>
    <row r="169" spans="1:17" ht="21.75" customHeight="1">
      <c r="A169" s="12" t="s">
        <v>463</v>
      </c>
      <c r="C169" s="12" t="s">
        <v>65</v>
      </c>
      <c r="E169" s="44">
        <v>0</v>
      </c>
      <c r="F169" s="44"/>
      <c r="G169" s="44"/>
      <c r="H169" s="44"/>
      <c r="I169" s="44">
        <v>0</v>
      </c>
      <c r="J169" s="44"/>
      <c r="K169" s="44">
        <v>0</v>
      </c>
      <c r="L169" s="44"/>
      <c r="M169" s="44">
        <v>0</v>
      </c>
      <c r="N169" s="44"/>
      <c r="O169" s="44">
        <v>0</v>
      </c>
      <c r="P169" s="44"/>
      <c r="Q169" s="44">
        <v>1818800</v>
      </c>
    </row>
    <row r="170" spans="1:17" ht="21.75" customHeight="1">
      <c r="A170" s="12" t="s">
        <v>464</v>
      </c>
      <c r="C170" s="12" t="s">
        <v>65</v>
      </c>
      <c r="E170" s="44">
        <v>0</v>
      </c>
      <c r="F170" s="44"/>
      <c r="G170" s="44"/>
      <c r="H170" s="44"/>
      <c r="I170" s="44">
        <v>0</v>
      </c>
      <c r="J170" s="44"/>
      <c r="K170" s="44">
        <v>0</v>
      </c>
      <c r="L170" s="44"/>
      <c r="M170" s="44">
        <v>0</v>
      </c>
      <c r="N170" s="44"/>
      <c r="O170" s="44">
        <v>0</v>
      </c>
      <c r="P170" s="44"/>
      <c r="Q170" s="44">
        <v>54811108</v>
      </c>
    </row>
    <row r="171" spans="1:17" ht="21.75" customHeight="1">
      <c r="A171" s="12" t="s">
        <v>465</v>
      </c>
      <c r="C171" s="12" t="s">
        <v>65</v>
      </c>
      <c r="E171" s="44">
        <v>0</v>
      </c>
      <c r="F171" s="44"/>
      <c r="G171" s="44"/>
      <c r="H171" s="44"/>
      <c r="I171" s="44">
        <v>0</v>
      </c>
      <c r="J171" s="44"/>
      <c r="K171" s="44">
        <v>0</v>
      </c>
      <c r="L171" s="44"/>
      <c r="M171" s="44">
        <v>0</v>
      </c>
      <c r="N171" s="44"/>
      <c r="O171" s="44">
        <v>0</v>
      </c>
      <c r="P171" s="44"/>
      <c r="Q171" s="44">
        <v>13940485</v>
      </c>
    </row>
    <row r="172" spans="1:17" ht="21.75" customHeight="1">
      <c r="A172" s="12" t="s">
        <v>466</v>
      </c>
      <c r="C172" s="12" t="s">
        <v>65</v>
      </c>
      <c r="E172" s="44">
        <v>0</v>
      </c>
      <c r="F172" s="44"/>
      <c r="G172" s="44"/>
      <c r="H172" s="44"/>
      <c r="I172" s="44">
        <v>0</v>
      </c>
      <c r="J172" s="44"/>
      <c r="K172" s="44">
        <v>0</v>
      </c>
      <c r="L172" s="44"/>
      <c r="M172" s="44">
        <v>0</v>
      </c>
      <c r="N172" s="44"/>
      <c r="O172" s="44">
        <v>0</v>
      </c>
      <c r="P172" s="44"/>
      <c r="Q172" s="44">
        <v>70825</v>
      </c>
    </row>
    <row r="173" spans="1:17" ht="21.75" customHeight="1">
      <c r="A173" s="12" t="s">
        <v>467</v>
      </c>
      <c r="C173" s="12" t="s">
        <v>65</v>
      </c>
      <c r="E173" s="44">
        <v>0</v>
      </c>
      <c r="F173" s="44"/>
      <c r="G173" s="44"/>
      <c r="H173" s="44"/>
      <c r="I173" s="44">
        <v>0</v>
      </c>
      <c r="J173" s="44"/>
      <c r="K173" s="44">
        <v>0</v>
      </c>
      <c r="L173" s="44"/>
      <c r="M173" s="44">
        <v>0</v>
      </c>
      <c r="N173" s="44"/>
      <c r="O173" s="44">
        <v>0</v>
      </c>
      <c r="P173" s="44"/>
      <c r="Q173" s="44">
        <v>862426826</v>
      </c>
    </row>
    <row r="174" spans="1:17" ht="21.75" customHeight="1">
      <c r="A174" s="12" t="s">
        <v>468</v>
      </c>
      <c r="C174" s="12" t="s">
        <v>65</v>
      </c>
      <c r="E174" s="44">
        <v>0</v>
      </c>
      <c r="F174" s="44"/>
      <c r="G174" s="44"/>
      <c r="H174" s="44"/>
      <c r="I174" s="44">
        <v>0</v>
      </c>
      <c r="J174" s="44"/>
      <c r="K174" s="44">
        <v>0</v>
      </c>
      <c r="L174" s="44"/>
      <c r="M174" s="44">
        <v>0</v>
      </c>
      <c r="N174" s="44"/>
      <c r="O174" s="44">
        <v>0</v>
      </c>
      <c r="P174" s="44"/>
      <c r="Q174" s="44">
        <v>64655486</v>
      </c>
    </row>
    <row r="175" spans="1:17" ht="21.75" customHeight="1">
      <c r="A175" s="12" t="s">
        <v>469</v>
      </c>
      <c r="C175" s="12" t="s">
        <v>65</v>
      </c>
      <c r="E175" s="44">
        <v>0</v>
      </c>
      <c r="F175" s="44"/>
      <c r="G175" s="44"/>
      <c r="H175" s="44"/>
      <c r="I175" s="44">
        <v>0</v>
      </c>
      <c r="J175" s="44"/>
      <c r="K175" s="44">
        <v>0</v>
      </c>
      <c r="L175" s="44"/>
      <c r="M175" s="44">
        <v>0</v>
      </c>
      <c r="N175" s="44"/>
      <c r="O175" s="44">
        <v>0</v>
      </c>
      <c r="P175" s="44"/>
      <c r="Q175" s="44">
        <v>-20891247</v>
      </c>
    </row>
    <row r="176" spans="1:17" ht="21.75" customHeight="1">
      <c r="A176" s="12" t="s">
        <v>470</v>
      </c>
      <c r="C176" s="12" t="s">
        <v>65</v>
      </c>
      <c r="E176" s="44">
        <v>0</v>
      </c>
      <c r="F176" s="44"/>
      <c r="G176" s="44"/>
      <c r="H176" s="44"/>
      <c r="I176" s="44">
        <v>0</v>
      </c>
      <c r="J176" s="44"/>
      <c r="K176" s="44">
        <v>0</v>
      </c>
      <c r="L176" s="44"/>
      <c r="M176" s="44">
        <v>0</v>
      </c>
      <c r="N176" s="44"/>
      <c r="O176" s="44">
        <v>0</v>
      </c>
      <c r="P176" s="44"/>
      <c r="Q176" s="44">
        <v>669247914</v>
      </c>
    </row>
    <row r="177" spans="1:17" ht="21.75" customHeight="1">
      <c r="A177" s="12" t="s">
        <v>471</v>
      </c>
      <c r="C177" s="12" t="s">
        <v>65</v>
      </c>
      <c r="E177" s="44">
        <v>0</v>
      </c>
      <c r="F177" s="44"/>
      <c r="G177" s="44"/>
      <c r="H177" s="44"/>
      <c r="I177" s="44">
        <v>0</v>
      </c>
      <c r="J177" s="44"/>
      <c r="K177" s="44">
        <v>0</v>
      </c>
      <c r="L177" s="44"/>
      <c r="M177" s="44">
        <v>0</v>
      </c>
      <c r="N177" s="44"/>
      <c r="O177" s="44">
        <v>0</v>
      </c>
      <c r="P177" s="44"/>
      <c r="Q177" s="44">
        <v>-3376386333</v>
      </c>
    </row>
    <row r="178" spans="1:17" ht="21.75" customHeight="1">
      <c r="A178" s="12" t="s">
        <v>472</v>
      </c>
      <c r="C178" s="12" t="s">
        <v>65</v>
      </c>
      <c r="E178" s="44">
        <v>0</v>
      </c>
      <c r="F178" s="44"/>
      <c r="G178" s="44"/>
      <c r="H178" s="44"/>
      <c r="I178" s="44">
        <v>0</v>
      </c>
      <c r="J178" s="44"/>
      <c r="K178" s="44">
        <v>0</v>
      </c>
      <c r="L178" s="44"/>
      <c r="M178" s="44">
        <v>0</v>
      </c>
      <c r="N178" s="44"/>
      <c r="O178" s="44">
        <v>0</v>
      </c>
      <c r="P178" s="44"/>
      <c r="Q178" s="44">
        <v>28947223</v>
      </c>
    </row>
    <row r="179" spans="1:17" ht="21.75" customHeight="1">
      <c r="A179" s="12" t="s">
        <v>473</v>
      </c>
      <c r="C179" s="12" t="s">
        <v>65</v>
      </c>
      <c r="E179" s="44">
        <v>0</v>
      </c>
      <c r="F179" s="44"/>
      <c r="G179" s="44"/>
      <c r="H179" s="44"/>
      <c r="I179" s="44">
        <v>0</v>
      </c>
      <c r="J179" s="44"/>
      <c r="K179" s="44">
        <v>0</v>
      </c>
      <c r="L179" s="44"/>
      <c r="M179" s="44">
        <v>0</v>
      </c>
      <c r="N179" s="44"/>
      <c r="O179" s="44">
        <v>0</v>
      </c>
      <c r="P179" s="44"/>
      <c r="Q179" s="44">
        <v>232824</v>
      </c>
    </row>
    <row r="180" spans="1:17" ht="21.75" customHeight="1">
      <c r="A180" s="12" t="s">
        <v>474</v>
      </c>
      <c r="C180" s="12" t="s">
        <v>65</v>
      </c>
      <c r="E180" s="44">
        <v>0</v>
      </c>
      <c r="F180" s="44"/>
      <c r="G180" s="44"/>
      <c r="H180" s="44"/>
      <c r="I180" s="44">
        <v>0</v>
      </c>
      <c r="J180" s="44"/>
      <c r="K180" s="44">
        <v>0</v>
      </c>
      <c r="L180" s="44"/>
      <c r="M180" s="44">
        <v>0</v>
      </c>
      <c r="N180" s="44"/>
      <c r="O180" s="44">
        <v>0</v>
      </c>
      <c r="P180" s="44"/>
      <c r="Q180" s="44">
        <v>-279692006</v>
      </c>
    </row>
    <row r="181" spans="1:17" ht="21.75" customHeight="1">
      <c r="A181" s="12" t="s">
        <v>475</v>
      </c>
      <c r="C181" s="12" t="s">
        <v>65</v>
      </c>
      <c r="E181" s="44">
        <v>0</v>
      </c>
      <c r="F181" s="44"/>
      <c r="G181" s="44"/>
      <c r="H181" s="44"/>
      <c r="I181" s="44">
        <v>0</v>
      </c>
      <c r="J181" s="44"/>
      <c r="K181" s="44">
        <v>0</v>
      </c>
      <c r="L181" s="44"/>
      <c r="M181" s="44">
        <v>0</v>
      </c>
      <c r="N181" s="44"/>
      <c r="O181" s="44">
        <v>0</v>
      </c>
      <c r="P181" s="44"/>
      <c r="Q181" s="44">
        <v>5071714683</v>
      </c>
    </row>
    <row r="182" spans="1:17" ht="21.75" customHeight="1">
      <c r="A182" s="12" t="s">
        <v>476</v>
      </c>
      <c r="C182" s="12" t="s">
        <v>65</v>
      </c>
      <c r="E182" s="44">
        <v>0</v>
      </c>
      <c r="F182" s="44"/>
      <c r="G182" s="44"/>
      <c r="H182" s="44"/>
      <c r="I182" s="44">
        <v>0</v>
      </c>
      <c r="J182" s="44"/>
      <c r="K182" s="44">
        <v>0</v>
      </c>
      <c r="L182" s="44"/>
      <c r="M182" s="44">
        <v>0</v>
      </c>
      <c r="N182" s="44"/>
      <c r="O182" s="44">
        <v>0</v>
      </c>
      <c r="P182" s="44"/>
      <c r="Q182" s="44">
        <v>13824822</v>
      </c>
    </row>
    <row r="183" spans="1:17" ht="21.75" customHeight="1">
      <c r="A183" s="12" t="s">
        <v>477</v>
      </c>
      <c r="C183" s="12" t="s">
        <v>65</v>
      </c>
      <c r="E183" s="44">
        <v>0</v>
      </c>
      <c r="F183" s="44"/>
      <c r="G183" s="44"/>
      <c r="H183" s="44"/>
      <c r="I183" s="44">
        <v>0</v>
      </c>
      <c r="J183" s="44"/>
      <c r="K183" s="44">
        <v>0</v>
      </c>
      <c r="L183" s="44"/>
      <c r="M183" s="44">
        <v>0</v>
      </c>
      <c r="N183" s="44"/>
      <c r="O183" s="44">
        <v>0</v>
      </c>
      <c r="P183" s="44"/>
      <c r="Q183" s="44">
        <v>3234886000</v>
      </c>
    </row>
    <row r="184" spans="1:17" ht="21.75" customHeight="1">
      <c r="A184" s="12" t="s">
        <v>478</v>
      </c>
      <c r="C184" s="12" t="s">
        <v>65</v>
      </c>
      <c r="E184" s="44">
        <v>0</v>
      </c>
      <c r="F184" s="44"/>
      <c r="G184" s="44"/>
      <c r="H184" s="44"/>
      <c r="I184" s="44">
        <v>0</v>
      </c>
      <c r="J184" s="44"/>
      <c r="K184" s="44">
        <v>0</v>
      </c>
      <c r="L184" s="44"/>
      <c r="M184" s="44">
        <v>0</v>
      </c>
      <c r="N184" s="44"/>
      <c r="O184" s="44">
        <v>0</v>
      </c>
      <c r="P184" s="44"/>
      <c r="Q184" s="44">
        <v>287440000</v>
      </c>
    </row>
    <row r="185" spans="1:17" ht="21.75" customHeight="1">
      <c r="A185" s="12" t="s">
        <v>479</v>
      </c>
      <c r="C185" s="12" t="s">
        <v>65</v>
      </c>
      <c r="E185" s="44">
        <v>0</v>
      </c>
      <c r="F185" s="44"/>
      <c r="G185" s="44"/>
      <c r="H185" s="44"/>
      <c r="I185" s="44">
        <v>0</v>
      </c>
      <c r="J185" s="44"/>
      <c r="K185" s="44">
        <v>0</v>
      </c>
      <c r="L185" s="44"/>
      <c r="M185" s="44">
        <v>0</v>
      </c>
      <c r="N185" s="44"/>
      <c r="O185" s="44">
        <v>0</v>
      </c>
      <c r="P185" s="44"/>
      <c r="Q185" s="44">
        <v>1010014465</v>
      </c>
    </row>
    <row r="186" spans="1:17" ht="21.75" customHeight="1">
      <c r="A186" s="12" t="s">
        <v>480</v>
      </c>
      <c r="C186" s="12" t="s">
        <v>65</v>
      </c>
      <c r="E186" s="44">
        <v>0</v>
      </c>
      <c r="F186" s="44"/>
      <c r="G186" s="44"/>
      <c r="H186" s="44"/>
      <c r="I186" s="44">
        <v>0</v>
      </c>
      <c r="J186" s="44"/>
      <c r="K186" s="44">
        <v>0</v>
      </c>
      <c r="L186" s="44"/>
      <c r="M186" s="44">
        <v>0</v>
      </c>
      <c r="N186" s="44"/>
      <c r="O186" s="44">
        <v>0</v>
      </c>
      <c r="P186" s="44"/>
      <c r="Q186" s="44">
        <v>95561431</v>
      </c>
    </row>
    <row r="187" spans="1:17" ht="21.75" customHeight="1">
      <c r="A187" s="12" t="s">
        <v>481</v>
      </c>
      <c r="C187" s="12" t="s">
        <v>65</v>
      </c>
      <c r="E187" s="44">
        <v>0</v>
      </c>
      <c r="F187" s="44"/>
      <c r="G187" s="44"/>
      <c r="H187" s="44"/>
      <c r="I187" s="44">
        <v>0</v>
      </c>
      <c r="J187" s="44"/>
      <c r="K187" s="44">
        <v>0</v>
      </c>
      <c r="L187" s="44"/>
      <c r="M187" s="44">
        <v>0</v>
      </c>
      <c r="N187" s="44"/>
      <c r="O187" s="44">
        <v>0</v>
      </c>
      <c r="P187" s="44"/>
      <c r="Q187" s="44">
        <v>-17425347</v>
      </c>
    </row>
    <row r="188" spans="1:17" ht="21.75" customHeight="1">
      <c r="A188" s="12" t="s">
        <v>482</v>
      </c>
      <c r="C188" s="12" t="s">
        <v>65</v>
      </c>
      <c r="E188" s="44">
        <v>0</v>
      </c>
      <c r="F188" s="44"/>
      <c r="G188" s="44"/>
      <c r="H188" s="44"/>
      <c r="I188" s="44">
        <v>0</v>
      </c>
      <c r="J188" s="44"/>
      <c r="K188" s="44">
        <v>0</v>
      </c>
      <c r="L188" s="44"/>
      <c r="M188" s="44">
        <v>0</v>
      </c>
      <c r="N188" s="44"/>
      <c r="O188" s="44">
        <v>0</v>
      </c>
      <c r="P188" s="44"/>
      <c r="Q188" s="44">
        <v>1020794737</v>
      </c>
    </row>
    <row r="189" spans="1:17" ht="21.75" customHeight="1">
      <c r="A189" s="12" t="s">
        <v>483</v>
      </c>
      <c r="C189" s="12" t="s">
        <v>65</v>
      </c>
      <c r="E189" s="44">
        <v>0</v>
      </c>
      <c r="F189" s="44"/>
      <c r="G189" s="44"/>
      <c r="H189" s="44"/>
      <c r="I189" s="44">
        <v>0</v>
      </c>
      <c r="J189" s="44"/>
      <c r="K189" s="44">
        <v>0</v>
      </c>
      <c r="L189" s="44"/>
      <c r="M189" s="44">
        <v>0</v>
      </c>
      <c r="N189" s="44"/>
      <c r="O189" s="44">
        <v>0</v>
      </c>
      <c r="P189" s="44"/>
      <c r="Q189" s="44">
        <v>332999496</v>
      </c>
    </row>
    <row r="190" spans="1:17" ht="21.75" customHeight="1">
      <c r="A190" s="12" t="s">
        <v>484</v>
      </c>
      <c r="C190" s="12" t="s">
        <v>65</v>
      </c>
      <c r="E190" s="44">
        <v>0</v>
      </c>
      <c r="F190" s="44"/>
      <c r="G190" s="44"/>
      <c r="H190" s="44"/>
      <c r="I190" s="44">
        <v>0</v>
      </c>
      <c r="J190" s="44"/>
      <c r="K190" s="44">
        <v>0</v>
      </c>
      <c r="L190" s="44"/>
      <c r="M190" s="44">
        <v>0</v>
      </c>
      <c r="N190" s="44"/>
      <c r="O190" s="44">
        <v>0</v>
      </c>
      <c r="P190" s="44"/>
      <c r="Q190" s="44">
        <v>236617563</v>
      </c>
    </row>
    <row r="191" spans="1:17" ht="21.75" customHeight="1">
      <c r="A191" s="12" t="s">
        <v>485</v>
      </c>
      <c r="C191" s="12" t="s">
        <v>65</v>
      </c>
      <c r="E191" s="44">
        <v>0</v>
      </c>
      <c r="F191" s="44"/>
      <c r="G191" s="44"/>
      <c r="H191" s="44"/>
      <c r="I191" s="44">
        <v>0</v>
      </c>
      <c r="J191" s="44"/>
      <c r="K191" s="44">
        <v>0</v>
      </c>
      <c r="L191" s="44"/>
      <c r="M191" s="44">
        <v>0</v>
      </c>
      <c r="N191" s="44"/>
      <c r="O191" s="44">
        <v>0</v>
      </c>
      <c r="P191" s="44"/>
      <c r="Q191" s="44">
        <v>3198952290</v>
      </c>
    </row>
    <row r="192" spans="1:17" ht="21.75" customHeight="1">
      <c r="A192" s="12" t="s">
        <v>486</v>
      </c>
      <c r="C192" s="12" t="s">
        <v>65</v>
      </c>
      <c r="E192" s="44">
        <v>0</v>
      </c>
      <c r="F192" s="44"/>
      <c r="G192" s="44"/>
      <c r="H192" s="44"/>
      <c r="I192" s="44">
        <v>0</v>
      </c>
      <c r="J192" s="44"/>
      <c r="K192" s="44">
        <v>0</v>
      </c>
      <c r="L192" s="44"/>
      <c r="M192" s="44">
        <v>0</v>
      </c>
      <c r="N192" s="44"/>
      <c r="O192" s="44">
        <v>0</v>
      </c>
      <c r="P192" s="44"/>
      <c r="Q192" s="44">
        <v>1073865864</v>
      </c>
    </row>
    <row r="193" spans="1:17" ht="21.75" customHeight="1">
      <c r="A193" s="12" t="s">
        <v>487</v>
      </c>
      <c r="C193" s="12" t="s">
        <v>65</v>
      </c>
      <c r="E193" s="44">
        <v>0</v>
      </c>
      <c r="F193" s="44"/>
      <c r="G193" s="44"/>
      <c r="H193" s="44"/>
      <c r="I193" s="44">
        <v>0</v>
      </c>
      <c r="J193" s="44"/>
      <c r="K193" s="44">
        <v>0</v>
      </c>
      <c r="L193" s="44"/>
      <c r="M193" s="44">
        <v>0</v>
      </c>
      <c r="N193" s="44"/>
      <c r="O193" s="44">
        <v>0</v>
      </c>
      <c r="P193" s="44"/>
      <c r="Q193" s="44">
        <v>446870271</v>
      </c>
    </row>
    <row r="194" spans="1:17" ht="21.75" customHeight="1">
      <c r="A194" s="12" t="s">
        <v>488</v>
      </c>
      <c r="C194" s="12" t="s">
        <v>65</v>
      </c>
      <c r="E194" s="44">
        <v>0</v>
      </c>
      <c r="F194" s="44"/>
      <c r="G194" s="44"/>
      <c r="H194" s="44"/>
      <c r="I194" s="44">
        <v>0</v>
      </c>
      <c r="J194" s="44"/>
      <c r="K194" s="44">
        <v>0</v>
      </c>
      <c r="L194" s="44"/>
      <c r="M194" s="44">
        <v>0</v>
      </c>
      <c r="N194" s="44"/>
      <c r="O194" s="44">
        <v>-1</v>
      </c>
      <c r="P194" s="44"/>
      <c r="Q194" s="44">
        <v>558952907</v>
      </c>
    </row>
    <row r="195" spans="1:17" ht="21.75" customHeight="1">
      <c r="A195" s="12" t="s">
        <v>489</v>
      </c>
      <c r="C195" s="12" t="s">
        <v>65</v>
      </c>
      <c r="E195" s="44">
        <v>0</v>
      </c>
      <c r="F195" s="44"/>
      <c r="G195" s="44"/>
      <c r="H195" s="44"/>
      <c r="I195" s="44">
        <v>0</v>
      </c>
      <c r="J195" s="44"/>
      <c r="K195" s="44">
        <v>0</v>
      </c>
      <c r="L195" s="44"/>
      <c r="M195" s="44">
        <v>0</v>
      </c>
      <c r="N195" s="44"/>
      <c r="O195" s="44">
        <v>0</v>
      </c>
      <c r="P195" s="44"/>
      <c r="Q195" s="44">
        <v>295577257</v>
      </c>
    </row>
    <row r="196" spans="1:17" ht="21.75" customHeight="1">
      <c r="A196" s="12" t="s">
        <v>91</v>
      </c>
      <c r="C196" s="12" t="s">
        <v>65</v>
      </c>
      <c r="E196" s="44">
        <v>0</v>
      </c>
      <c r="F196" s="44"/>
      <c r="G196" s="44"/>
      <c r="H196" s="44"/>
      <c r="I196" s="44">
        <v>0</v>
      </c>
      <c r="J196" s="44"/>
      <c r="K196" s="44">
        <v>0</v>
      </c>
      <c r="L196" s="44"/>
      <c r="M196" s="44">
        <v>0</v>
      </c>
      <c r="N196" s="44"/>
      <c r="O196" s="44">
        <v>0</v>
      </c>
      <c r="P196" s="44"/>
      <c r="Q196" s="44">
        <v>177552974</v>
      </c>
    </row>
    <row r="197" spans="1:17" ht="21.75" customHeight="1">
      <c r="A197" s="12" t="s">
        <v>490</v>
      </c>
      <c r="C197" s="12" t="s">
        <v>65</v>
      </c>
      <c r="E197" s="44">
        <v>0</v>
      </c>
      <c r="F197" s="44"/>
      <c r="G197" s="44"/>
      <c r="H197" s="44"/>
      <c r="I197" s="44">
        <v>0</v>
      </c>
      <c r="J197" s="44"/>
      <c r="K197" s="44">
        <v>0</v>
      </c>
      <c r="L197" s="44"/>
      <c r="M197" s="44">
        <v>0</v>
      </c>
      <c r="N197" s="44"/>
      <c r="O197" s="44">
        <v>0</v>
      </c>
      <c r="P197" s="44"/>
      <c r="Q197" s="44">
        <v>900298759</v>
      </c>
    </row>
    <row r="198" spans="1:17" ht="21.75" customHeight="1">
      <c r="A198" s="12" t="s">
        <v>491</v>
      </c>
      <c r="C198" s="12" t="s">
        <v>65</v>
      </c>
      <c r="E198" s="44">
        <v>0</v>
      </c>
      <c r="F198" s="44"/>
      <c r="G198" s="44"/>
      <c r="H198" s="44"/>
      <c r="I198" s="44">
        <v>0</v>
      </c>
      <c r="J198" s="44"/>
      <c r="K198" s="44">
        <v>0</v>
      </c>
      <c r="L198" s="44"/>
      <c r="M198" s="44">
        <v>0</v>
      </c>
      <c r="N198" s="44"/>
      <c r="O198" s="44">
        <v>0</v>
      </c>
      <c r="P198" s="44"/>
      <c r="Q198" s="44">
        <v>1943094173</v>
      </c>
    </row>
    <row r="199" spans="1:17" ht="21.75" customHeight="1">
      <c r="A199" s="12" t="s">
        <v>492</v>
      </c>
      <c r="C199" s="12" t="s">
        <v>65</v>
      </c>
      <c r="E199" s="44">
        <v>0</v>
      </c>
      <c r="F199" s="44"/>
      <c r="G199" s="44"/>
      <c r="H199" s="44"/>
      <c r="I199" s="44">
        <v>0</v>
      </c>
      <c r="J199" s="44"/>
      <c r="K199" s="44">
        <v>0</v>
      </c>
      <c r="L199" s="44"/>
      <c r="M199" s="44">
        <v>0</v>
      </c>
      <c r="N199" s="44"/>
      <c r="O199" s="44">
        <v>0</v>
      </c>
      <c r="P199" s="44"/>
      <c r="Q199" s="44">
        <v>6979688551</v>
      </c>
    </row>
    <row r="200" spans="1:17" ht="21.75" customHeight="1">
      <c r="A200" s="12" t="s">
        <v>493</v>
      </c>
      <c r="C200" s="12" t="s">
        <v>65</v>
      </c>
      <c r="E200" s="44">
        <v>0</v>
      </c>
      <c r="F200" s="44"/>
      <c r="G200" s="44"/>
      <c r="H200" s="44"/>
      <c r="I200" s="44">
        <v>0</v>
      </c>
      <c r="J200" s="44"/>
      <c r="K200" s="44">
        <v>0</v>
      </c>
      <c r="L200" s="44"/>
      <c r="M200" s="44">
        <v>0</v>
      </c>
      <c r="N200" s="44"/>
      <c r="O200" s="44">
        <v>0</v>
      </c>
      <c r="P200" s="44"/>
      <c r="Q200" s="44">
        <v>16444938642</v>
      </c>
    </row>
    <row r="201" spans="1:17" ht="21.75" customHeight="1">
      <c r="A201" s="12" t="s">
        <v>494</v>
      </c>
      <c r="C201" s="12" t="s">
        <v>65</v>
      </c>
      <c r="E201" s="44">
        <v>0</v>
      </c>
      <c r="F201" s="44"/>
      <c r="G201" s="44"/>
      <c r="H201" s="44"/>
      <c r="I201" s="44">
        <v>0</v>
      </c>
      <c r="J201" s="44"/>
      <c r="K201" s="44">
        <v>0</v>
      </c>
      <c r="L201" s="44"/>
      <c r="M201" s="44">
        <v>0</v>
      </c>
      <c r="N201" s="44"/>
      <c r="O201" s="44">
        <v>0</v>
      </c>
      <c r="P201" s="44"/>
      <c r="Q201" s="44">
        <v>69706371</v>
      </c>
    </row>
    <row r="202" spans="1:17" ht="21.75" customHeight="1">
      <c r="A202" s="12" t="s">
        <v>495</v>
      </c>
      <c r="C202" s="12" t="s">
        <v>65</v>
      </c>
      <c r="E202" s="44">
        <v>0</v>
      </c>
      <c r="F202" s="44"/>
      <c r="G202" s="44"/>
      <c r="H202" s="44"/>
      <c r="I202" s="44">
        <v>0</v>
      </c>
      <c r="J202" s="44"/>
      <c r="K202" s="44">
        <v>0</v>
      </c>
      <c r="L202" s="44"/>
      <c r="M202" s="44">
        <v>0</v>
      </c>
      <c r="N202" s="44"/>
      <c r="O202" s="44">
        <v>0</v>
      </c>
      <c r="P202" s="44"/>
      <c r="Q202" s="44">
        <v>2439834474</v>
      </c>
    </row>
    <row r="203" spans="1:17" ht="21.75" customHeight="1">
      <c r="A203" s="12" t="s">
        <v>496</v>
      </c>
      <c r="C203" s="12" t="s">
        <v>65</v>
      </c>
      <c r="E203" s="44">
        <v>0</v>
      </c>
      <c r="F203" s="44"/>
      <c r="G203" s="44"/>
      <c r="H203" s="44"/>
      <c r="I203" s="44">
        <v>0</v>
      </c>
      <c r="J203" s="44"/>
      <c r="K203" s="44">
        <v>0</v>
      </c>
      <c r="L203" s="44"/>
      <c r="M203" s="44">
        <v>0</v>
      </c>
      <c r="N203" s="44"/>
      <c r="O203" s="44">
        <v>0</v>
      </c>
      <c r="P203" s="44"/>
      <c r="Q203" s="44">
        <v>22390776496</v>
      </c>
    </row>
    <row r="204" spans="1:17" ht="21.75" customHeight="1">
      <c r="A204" s="12" t="s">
        <v>497</v>
      </c>
      <c r="C204" s="12" t="s">
        <v>65</v>
      </c>
      <c r="E204" s="44">
        <v>0</v>
      </c>
      <c r="F204" s="44"/>
      <c r="G204" s="44"/>
      <c r="H204" s="44"/>
      <c r="I204" s="44">
        <v>0</v>
      </c>
      <c r="J204" s="44"/>
      <c r="K204" s="44">
        <v>0</v>
      </c>
      <c r="L204" s="44"/>
      <c r="M204" s="44">
        <v>0</v>
      </c>
      <c r="N204" s="44"/>
      <c r="O204" s="44">
        <v>0</v>
      </c>
      <c r="P204" s="44"/>
      <c r="Q204" s="44">
        <v>16555509658</v>
      </c>
    </row>
    <row r="205" spans="1:17" ht="21.75" customHeight="1">
      <c r="A205" s="12" t="s">
        <v>498</v>
      </c>
      <c r="C205" s="12" t="s">
        <v>65</v>
      </c>
      <c r="E205" s="44">
        <v>0</v>
      </c>
      <c r="F205" s="44"/>
      <c r="G205" s="44"/>
      <c r="H205" s="44"/>
      <c r="I205" s="44">
        <v>0</v>
      </c>
      <c r="J205" s="44"/>
      <c r="K205" s="44">
        <v>0</v>
      </c>
      <c r="L205" s="44"/>
      <c r="M205" s="44">
        <v>0</v>
      </c>
      <c r="N205" s="44"/>
      <c r="O205" s="44">
        <v>0</v>
      </c>
      <c r="P205" s="44"/>
      <c r="Q205" s="44">
        <v>20194880</v>
      </c>
    </row>
    <row r="206" spans="1:17" ht="21.75" customHeight="1">
      <c r="A206" s="12" t="s">
        <v>499</v>
      </c>
      <c r="C206" s="12" t="s">
        <v>65</v>
      </c>
      <c r="E206" s="44">
        <v>0</v>
      </c>
      <c r="F206" s="44"/>
      <c r="G206" s="44"/>
      <c r="H206" s="44"/>
      <c r="I206" s="44">
        <v>0</v>
      </c>
      <c r="J206" s="44"/>
      <c r="K206" s="44">
        <v>0</v>
      </c>
      <c r="L206" s="44"/>
      <c r="M206" s="44">
        <v>0</v>
      </c>
      <c r="N206" s="44"/>
      <c r="O206" s="44">
        <v>0</v>
      </c>
      <c r="P206" s="44"/>
      <c r="Q206" s="44">
        <v>229223854</v>
      </c>
    </row>
    <row r="207" spans="1:17" ht="21.75" customHeight="1">
      <c r="A207" s="12" t="s">
        <v>500</v>
      </c>
      <c r="C207" s="12" t="s">
        <v>65</v>
      </c>
      <c r="E207" s="44">
        <v>0</v>
      </c>
      <c r="F207" s="44"/>
      <c r="G207" s="44"/>
      <c r="H207" s="44"/>
      <c r="I207" s="44">
        <v>0</v>
      </c>
      <c r="J207" s="44"/>
      <c r="K207" s="44">
        <v>0</v>
      </c>
      <c r="L207" s="44"/>
      <c r="M207" s="44">
        <v>0</v>
      </c>
      <c r="N207" s="44"/>
      <c r="O207" s="44">
        <v>0</v>
      </c>
      <c r="P207" s="44"/>
      <c r="Q207" s="44">
        <v>-5841124526</v>
      </c>
    </row>
    <row r="208" spans="1:17" ht="21.75" customHeight="1">
      <c r="A208" s="12" t="s">
        <v>501</v>
      </c>
      <c r="C208" s="12" t="s">
        <v>65</v>
      </c>
      <c r="E208" s="44">
        <v>0</v>
      </c>
      <c r="F208" s="44"/>
      <c r="G208" s="44"/>
      <c r="H208" s="44"/>
      <c r="I208" s="44">
        <v>0</v>
      </c>
      <c r="J208" s="44"/>
      <c r="K208" s="44">
        <v>0</v>
      </c>
      <c r="L208" s="44"/>
      <c r="M208" s="44">
        <v>0</v>
      </c>
      <c r="N208" s="44"/>
      <c r="O208" s="44">
        <v>0</v>
      </c>
      <c r="P208" s="44"/>
      <c r="Q208" s="44">
        <v>5723640855</v>
      </c>
    </row>
    <row r="209" spans="1:17" ht="21.75" customHeight="1">
      <c r="A209" s="12" t="s">
        <v>502</v>
      </c>
      <c r="C209" s="12" t="s">
        <v>65</v>
      </c>
      <c r="E209" s="44">
        <v>0</v>
      </c>
      <c r="F209" s="44"/>
      <c r="G209" s="44"/>
      <c r="H209" s="44"/>
      <c r="I209" s="44">
        <v>0</v>
      </c>
      <c r="J209" s="44"/>
      <c r="K209" s="44">
        <v>0</v>
      </c>
      <c r="L209" s="44"/>
      <c r="M209" s="44">
        <v>0</v>
      </c>
      <c r="N209" s="44"/>
      <c r="O209" s="44">
        <v>0</v>
      </c>
      <c r="P209" s="44"/>
      <c r="Q209" s="44">
        <v>42321000</v>
      </c>
    </row>
    <row r="210" spans="1:17" ht="21.75" customHeight="1">
      <c r="A210" s="12" t="s">
        <v>503</v>
      </c>
      <c r="C210" s="12" t="s">
        <v>65</v>
      </c>
      <c r="E210" s="44">
        <v>0</v>
      </c>
      <c r="F210" s="44"/>
      <c r="G210" s="44"/>
      <c r="H210" s="44"/>
      <c r="I210" s="44">
        <v>0</v>
      </c>
      <c r="J210" s="44"/>
      <c r="K210" s="44">
        <v>0</v>
      </c>
      <c r="L210" s="44"/>
      <c r="M210" s="44">
        <v>0</v>
      </c>
      <c r="N210" s="44"/>
      <c r="O210" s="44">
        <v>0</v>
      </c>
      <c r="P210" s="44"/>
      <c r="Q210" s="44">
        <v>11229706892</v>
      </c>
    </row>
    <row r="211" spans="1:17" ht="21.75" customHeight="1">
      <c r="A211" s="12" t="s">
        <v>504</v>
      </c>
      <c r="C211" s="12" t="s">
        <v>65</v>
      </c>
      <c r="E211" s="44">
        <v>0</v>
      </c>
      <c r="F211" s="44"/>
      <c r="G211" s="44"/>
      <c r="H211" s="44"/>
      <c r="I211" s="44">
        <v>0</v>
      </c>
      <c r="J211" s="44"/>
      <c r="K211" s="44">
        <v>0</v>
      </c>
      <c r="L211" s="44"/>
      <c r="M211" s="44">
        <v>0</v>
      </c>
      <c r="N211" s="44"/>
      <c r="O211" s="44">
        <v>0</v>
      </c>
      <c r="P211" s="44"/>
      <c r="Q211" s="44">
        <v>3870078259</v>
      </c>
    </row>
    <row r="212" spans="1:17" ht="21.75" customHeight="1">
      <c r="A212" s="12" t="s">
        <v>505</v>
      </c>
      <c r="C212" s="12" t="s">
        <v>65</v>
      </c>
      <c r="E212" s="44">
        <v>0</v>
      </c>
      <c r="F212" s="44"/>
      <c r="G212" s="44"/>
      <c r="H212" s="44"/>
      <c r="I212" s="44">
        <v>0</v>
      </c>
      <c r="J212" s="44"/>
      <c r="K212" s="44">
        <v>0</v>
      </c>
      <c r="L212" s="44"/>
      <c r="M212" s="44">
        <v>0</v>
      </c>
      <c r="N212" s="44"/>
      <c r="O212" s="44">
        <v>0</v>
      </c>
      <c r="P212" s="44"/>
      <c r="Q212" s="44">
        <v>357233</v>
      </c>
    </row>
    <row r="213" spans="1:17" ht="21.75" customHeight="1">
      <c r="A213" s="12" t="s">
        <v>506</v>
      </c>
      <c r="C213" s="12" t="s">
        <v>65</v>
      </c>
      <c r="E213" s="44">
        <v>0</v>
      </c>
      <c r="F213" s="44"/>
      <c r="G213" s="44"/>
      <c r="H213" s="44"/>
      <c r="I213" s="44">
        <v>0</v>
      </c>
      <c r="J213" s="44"/>
      <c r="K213" s="44">
        <v>0</v>
      </c>
      <c r="L213" s="44"/>
      <c r="M213" s="44">
        <v>0</v>
      </c>
      <c r="N213" s="44"/>
      <c r="O213" s="44">
        <v>0</v>
      </c>
      <c r="P213" s="44"/>
      <c r="Q213" s="44">
        <v>-70431</v>
      </c>
    </row>
    <row r="214" spans="1:17" ht="21.75" customHeight="1">
      <c r="A214" s="12" t="s">
        <v>507</v>
      </c>
      <c r="C214" s="12" t="s">
        <v>65</v>
      </c>
      <c r="E214" s="44">
        <v>0</v>
      </c>
      <c r="F214" s="44"/>
      <c r="G214" s="44"/>
      <c r="H214" s="44"/>
      <c r="I214" s="44">
        <v>0</v>
      </c>
      <c r="J214" s="44"/>
      <c r="K214" s="44">
        <v>0</v>
      </c>
      <c r="L214" s="44"/>
      <c r="M214" s="44">
        <v>0</v>
      </c>
      <c r="N214" s="44"/>
      <c r="O214" s="44">
        <v>0</v>
      </c>
      <c r="P214" s="44"/>
      <c r="Q214" s="44">
        <v>357233</v>
      </c>
    </row>
    <row r="215" spans="1:17" ht="21.75" customHeight="1">
      <c r="A215" s="12" t="s">
        <v>508</v>
      </c>
      <c r="C215" s="12" t="s">
        <v>65</v>
      </c>
      <c r="E215" s="44">
        <v>0</v>
      </c>
      <c r="F215" s="44"/>
      <c r="G215" s="44"/>
      <c r="H215" s="44"/>
      <c r="I215" s="44">
        <v>0</v>
      </c>
      <c r="J215" s="44"/>
      <c r="K215" s="44">
        <v>0</v>
      </c>
      <c r="L215" s="44"/>
      <c r="M215" s="44">
        <v>0</v>
      </c>
      <c r="N215" s="44"/>
      <c r="O215" s="44">
        <v>0</v>
      </c>
      <c r="P215" s="44"/>
      <c r="Q215" s="44">
        <v>8478811</v>
      </c>
    </row>
    <row r="216" spans="1:17" ht="21.75" customHeight="1">
      <c r="A216" s="12" t="s">
        <v>509</v>
      </c>
      <c r="C216" s="12" t="s">
        <v>65</v>
      </c>
      <c r="E216" s="44">
        <v>0</v>
      </c>
      <c r="F216" s="44"/>
      <c r="G216" s="44"/>
      <c r="H216" s="44"/>
      <c r="I216" s="44">
        <v>0</v>
      </c>
      <c r="J216" s="44"/>
      <c r="K216" s="44">
        <v>0</v>
      </c>
      <c r="L216" s="44"/>
      <c r="M216" s="44">
        <v>0</v>
      </c>
      <c r="N216" s="44"/>
      <c r="O216" s="44">
        <v>0</v>
      </c>
      <c r="P216" s="44"/>
      <c r="Q216" s="44">
        <v>-12846853812</v>
      </c>
    </row>
    <row r="217" spans="1:17" ht="21.75" customHeight="1">
      <c r="A217" s="12" t="s">
        <v>510</v>
      </c>
      <c r="C217" s="12" t="s">
        <v>65</v>
      </c>
      <c r="E217" s="44">
        <v>0</v>
      </c>
      <c r="F217" s="44"/>
      <c r="G217" s="44"/>
      <c r="H217" s="44"/>
      <c r="I217" s="44">
        <v>0</v>
      </c>
      <c r="J217" s="44"/>
      <c r="K217" s="44">
        <v>0</v>
      </c>
      <c r="L217" s="44"/>
      <c r="M217" s="44">
        <v>0</v>
      </c>
      <c r="N217" s="44"/>
      <c r="O217" s="44">
        <v>0</v>
      </c>
      <c r="P217" s="44"/>
      <c r="Q217" s="44">
        <v>4673488897</v>
      </c>
    </row>
    <row r="218" spans="1:17" ht="21.75" customHeight="1">
      <c r="A218" s="12" t="s">
        <v>511</v>
      </c>
      <c r="C218" s="12" t="s">
        <v>65</v>
      </c>
      <c r="E218" s="44">
        <v>0</v>
      </c>
      <c r="F218" s="44"/>
      <c r="G218" s="44"/>
      <c r="H218" s="44"/>
      <c r="I218" s="44">
        <v>0</v>
      </c>
      <c r="J218" s="44"/>
      <c r="K218" s="44">
        <v>0</v>
      </c>
      <c r="L218" s="44"/>
      <c r="M218" s="44">
        <v>0</v>
      </c>
      <c r="N218" s="44"/>
      <c r="O218" s="44">
        <v>0</v>
      </c>
      <c r="P218" s="44"/>
      <c r="Q218" s="44">
        <v>2141071056</v>
      </c>
    </row>
    <row r="219" spans="1:17" ht="21.75" customHeight="1">
      <c r="A219" s="12" t="s">
        <v>512</v>
      </c>
      <c r="C219" s="12" t="s">
        <v>65</v>
      </c>
      <c r="E219" s="44">
        <v>0</v>
      </c>
      <c r="F219" s="44"/>
      <c r="G219" s="44"/>
      <c r="H219" s="44"/>
      <c r="I219" s="44">
        <v>0</v>
      </c>
      <c r="J219" s="44"/>
      <c r="K219" s="44">
        <v>0</v>
      </c>
      <c r="L219" s="44"/>
      <c r="M219" s="44">
        <v>0</v>
      </c>
      <c r="N219" s="44"/>
      <c r="O219" s="44">
        <v>0</v>
      </c>
      <c r="P219" s="44"/>
      <c r="Q219" s="44">
        <v>-40882152</v>
      </c>
    </row>
    <row r="220" spans="1:17" ht="21.75" customHeight="1">
      <c r="A220" s="12" t="s">
        <v>513</v>
      </c>
      <c r="C220" s="12" t="s">
        <v>65</v>
      </c>
      <c r="E220" s="44">
        <v>0</v>
      </c>
      <c r="F220" s="44"/>
      <c r="G220" s="44"/>
      <c r="H220" s="44"/>
      <c r="I220" s="44">
        <v>0</v>
      </c>
      <c r="J220" s="44"/>
      <c r="K220" s="44">
        <v>0</v>
      </c>
      <c r="L220" s="44"/>
      <c r="M220" s="44">
        <v>0</v>
      </c>
      <c r="N220" s="44"/>
      <c r="O220" s="44">
        <v>0</v>
      </c>
      <c r="P220" s="44"/>
      <c r="Q220" s="44">
        <v>-192772</v>
      </c>
    </row>
    <row r="221" spans="1:17" ht="21.75" customHeight="1">
      <c r="A221" s="12" t="s">
        <v>514</v>
      </c>
      <c r="C221" s="12" t="s">
        <v>65</v>
      </c>
      <c r="E221" s="44">
        <v>0</v>
      </c>
      <c r="F221" s="44"/>
      <c r="G221" s="44"/>
      <c r="H221" s="44"/>
      <c r="I221" s="44">
        <v>0</v>
      </c>
      <c r="J221" s="44"/>
      <c r="K221" s="44">
        <v>0</v>
      </c>
      <c r="L221" s="44"/>
      <c r="M221" s="44">
        <v>0</v>
      </c>
      <c r="N221" s="44"/>
      <c r="O221" s="44">
        <v>0</v>
      </c>
      <c r="P221" s="44"/>
      <c r="Q221" s="44">
        <v>-5751836730</v>
      </c>
    </row>
    <row r="222" spans="1:17" ht="21.75" customHeight="1">
      <c r="A222" s="12" t="s">
        <v>515</v>
      </c>
      <c r="C222" s="12" t="s">
        <v>65</v>
      </c>
      <c r="E222" s="44">
        <v>0</v>
      </c>
      <c r="F222" s="44"/>
      <c r="G222" s="44"/>
      <c r="H222" s="44"/>
      <c r="I222" s="44">
        <v>0</v>
      </c>
      <c r="J222" s="44"/>
      <c r="K222" s="44">
        <v>0</v>
      </c>
      <c r="L222" s="44"/>
      <c r="M222" s="44">
        <v>0</v>
      </c>
      <c r="N222" s="44"/>
      <c r="O222" s="44">
        <v>0</v>
      </c>
      <c r="P222" s="44"/>
      <c r="Q222" s="44">
        <v>-2980321221</v>
      </c>
    </row>
    <row r="223" spans="1:17" ht="21.75" customHeight="1">
      <c r="A223" s="12" t="s">
        <v>516</v>
      </c>
      <c r="C223" s="12" t="s">
        <v>65</v>
      </c>
      <c r="E223" s="44">
        <v>0</v>
      </c>
      <c r="F223" s="44"/>
      <c r="G223" s="44"/>
      <c r="H223" s="44"/>
      <c r="I223" s="44">
        <v>0</v>
      </c>
      <c r="J223" s="44"/>
      <c r="K223" s="44">
        <v>0</v>
      </c>
      <c r="L223" s="44"/>
      <c r="M223" s="44">
        <v>0</v>
      </c>
      <c r="N223" s="44"/>
      <c r="O223" s="44">
        <v>0</v>
      </c>
      <c r="P223" s="44"/>
      <c r="Q223" s="44">
        <v>-2334873624</v>
      </c>
    </row>
    <row r="224" spans="1:17" ht="21.75" customHeight="1">
      <c r="A224" s="12" t="s">
        <v>517</v>
      </c>
      <c r="C224" s="12" t="s">
        <v>65</v>
      </c>
      <c r="E224" s="44">
        <v>0</v>
      </c>
      <c r="F224" s="44"/>
      <c r="G224" s="44"/>
      <c r="H224" s="44"/>
      <c r="I224" s="44">
        <v>0</v>
      </c>
      <c r="J224" s="44"/>
      <c r="K224" s="44">
        <v>0</v>
      </c>
      <c r="L224" s="44"/>
      <c r="M224" s="44">
        <v>0</v>
      </c>
      <c r="N224" s="44"/>
      <c r="O224" s="44">
        <v>0</v>
      </c>
      <c r="P224" s="44"/>
      <c r="Q224" s="44">
        <v>-200367293</v>
      </c>
    </row>
    <row r="225" spans="1:17" ht="21.75" customHeight="1">
      <c r="A225" s="12" t="s">
        <v>518</v>
      </c>
      <c r="C225" s="12" t="s">
        <v>65</v>
      </c>
      <c r="E225" s="44">
        <v>0</v>
      </c>
      <c r="F225" s="44"/>
      <c r="G225" s="44"/>
      <c r="H225" s="44"/>
      <c r="I225" s="44">
        <v>0</v>
      </c>
      <c r="J225" s="44"/>
      <c r="K225" s="44">
        <v>0</v>
      </c>
      <c r="L225" s="44"/>
      <c r="M225" s="44">
        <v>0</v>
      </c>
      <c r="N225" s="44"/>
      <c r="O225" s="44">
        <v>0</v>
      </c>
      <c r="P225" s="44"/>
      <c r="Q225" s="44">
        <v>-227218</v>
      </c>
    </row>
    <row r="226" spans="1:17" ht="21.75" customHeight="1">
      <c r="A226" s="12" t="s">
        <v>519</v>
      </c>
      <c r="C226" s="12" t="s">
        <v>65</v>
      </c>
      <c r="E226" s="44">
        <v>0</v>
      </c>
      <c r="F226" s="44"/>
      <c r="G226" s="44"/>
      <c r="H226" s="44"/>
      <c r="I226" s="44">
        <v>0</v>
      </c>
      <c r="J226" s="44"/>
      <c r="K226" s="44">
        <v>0</v>
      </c>
      <c r="L226" s="44"/>
      <c r="M226" s="44">
        <v>0</v>
      </c>
      <c r="N226" s="44"/>
      <c r="O226" s="44">
        <v>0</v>
      </c>
      <c r="P226" s="44"/>
      <c r="Q226" s="44">
        <v>1539196645</v>
      </c>
    </row>
    <row r="227" spans="1:17" ht="21.75" customHeight="1">
      <c r="A227" s="12" t="s">
        <v>520</v>
      </c>
      <c r="C227" s="12" t="s">
        <v>65</v>
      </c>
      <c r="E227" s="44">
        <v>0</v>
      </c>
      <c r="F227" s="44"/>
      <c r="G227" s="44"/>
      <c r="H227" s="44"/>
      <c r="I227" s="44">
        <v>0</v>
      </c>
      <c r="J227" s="44"/>
      <c r="K227" s="44">
        <v>0</v>
      </c>
      <c r="L227" s="44"/>
      <c r="M227" s="44">
        <v>0</v>
      </c>
      <c r="N227" s="44"/>
      <c r="O227" s="44">
        <v>0</v>
      </c>
      <c r="P227" s="44"/>
      <c r="Q227" s="44">
        <v>-926442080</v>
      </c>
    </row>
    <row r="228" spans="1:17" ht="21.75" customHeight="1">
      <c r="A228" s="12" t="s">
        <v>521</v>
      </c>
      <c r="C228" s="12" t="s">
        <v>65</v>
      </c>
      <c r="E228" s="44">
        <v>0</v>
      </c>
      <c r="F228" s="44"/>
      <c r="G228" s="44"/>
      <c r="H228" s="44"/>
      <c r="I228" s="44">
        <v>0</v>
      </c>
      <c r="J228" s="44"/>
      <c r="K228" s="44">
        <v>0</v>
      </c>
      <c r="L228" s="44"/>
      <c r="M228" s="44">
        <v>0</v>
      </c>
      <c r="N228" s="44"/>
      <c r="O228" s="44">
        <v>0</v>
      </c>
      <c r="P228" s="44"/>
      <c r="Q228" s="44">
        <v>-8734603178</v>
      </c>
    </row>
    <row r="229" spans="1:17" ht="21.75" customHeight="1">
      <c r="A229" s="12" t="s">
        <v>522</v>
      </c>
      <c r="C229" s="12" t="s">
        <v>65</v>
      </c>
      <c r="E229" s="44">
        <v>0</v>
      </c>
      <c r="F229" s="44"/>
      <c r="G229" s="44"/>
      <c r="H229" s="44"/>
      <c r="I229" s="44">
        <v>0</v>
      </c>
      <c r="J229" s="44"/>
      <c r="K229" s="44">
        <v>0</v>
      </c>
      <c r="L229" s="44"/>
      <c r="M229" s="44">
        <v>0</v>
      </c>
      <c r="N229" s="44"/>
      <c r="O229" s="44">
        <v>0</v>
      </c>
      <c r="P229" s="44"/>
      <c r="Q229" s="44">
        <v>-2438452324</v>
      </c>
    </row>
    <row r="230" spans="1:17" ht="21.75" customHeight="1">
      <c r="A230" s="12" t="s">
        <v>523</v>
      </c>
      <c r="C230" s="12" t="s">
        <v>65</v>
      </c>
      <c r="E230" s="44">
        <v>0</v>
      </c>
      <c r="F230" s="44"/>
      <c r="G230" s="44"/>
      <c r="H230" s="44"/>
      <c r="I230" s="44">
        <v>0</v>
      </c>
      <c r="J230" s="44"/>
      <c r="K230" s="44">
        <v>0</v>
      </c>
      <c r="L230" s="44"/>
      <c r="M230" s="44">
        <v>0</v>
      </c>
      <c r="N230" s="44"/>
      <c r="O230" s="44">
        <v>0</v>
      </c>
      <c r="P230" s="44"/>
      <c r="Q230" s="44">
        <v>-2224714296</v>
      </c>
    </row>
    <row r="231" spans="1:17" ht="21.75" customHeight="1">
      <c r="A231" s="12" t="s">
        <v>524</v>
      </c>
      <c r="C231" s="12" t="s">
        <v>65</v>
      </c>
      <c r="E231" s="44">
        <v>0</v>
      </c>
      <c r="F231" s="44"/>
      <c r="G231" s="44"/>
      <c r="H231" s="44"/>
      <c r="I231" s="44">
        <v>0</v>
      </c>
      <c r="J231" s="44"/>
      <c r="K231" s="44">
        <v>0</v>
      </c>
      <c r="L231" s="44"/>
      <c r="M231" s="44">
        <v>0</v>
      </c>
      <c r="N231" s="44"/>
      <c r="O231" s="44">
        <v>0</v>
      </c>
      <c r="P231" s="44"/>
      <c r="Q231" s="44">
        <v>12512767383</v>
      </c>
    </row>
    <row r="232" spans="1:17" ht="21.75" customHeight="1">
      <c r="A232" s="12" t="s">
        <v>525</v>
      </c>
      <c r="C232" s="12" t="s">
        <v>65</v>
      </c>
      <c r="E232" s="44">
        <v>0</v>
      </c>
      <c r="F232" s="44"/>
      <c r="G232" s="44"/>
      <c r="H232" s="44"/>
      <c r="I232" s="44">
        <v>0</v>
      </c>
      <c r="J232" s="44"/>
      <c r="K232" s="44">
        <v>0</v>
      </c>
      <c r="L232" s="44"/>
      <c r="M232" s="44">
        <v>0</v>
      </c>
      <c r="N232" s="44"/>
      <c r="O232" s="44">
        <v>0</v>
      </c>
      <c r="P232" s="44"/>
      <c r="Q232" s="44">
        <v>-2431103678</v>
      </c>
    </row>
    <row r="233" spans="1:17" ht="21.75" customHeight="1">
      <c r="A233" s="12" t="s">
        <v>526</v>
      </c>
      <c r="C233" s="12" t="s">
        <v>65</v>
      </c>
      <c r="E233" s="44">
        <v>0</v>
      </c>
      <c r="F233" s="44"/>
      <c r="G233" s="44"/>
      <c r="H233" s="44"/>
      <c r="I233" s="44">
        <v>0</v>
      </c>
      <c r="J233" s="44"/>
      <c r="K233" s="44">
        <v>0</v>
      </c>
      <c r="L233" s="44"/>
      <c r="M233" s="44">
        <v>0</v>
      </c>
      <c r="N233" s="44"/>
      <c r="O233" s="44">
        <v>0</v>
      </c>
      <c r="P233" s="44"/>
      <c r="Q233" s="44">
        <v>-59786</v>
      </c>
    </row>
    <row r="234" spans="1:17" ht="21.75" customHeight="1">
      <c r="A234" s="12" t="s">
        <v>527</v>
      </c>
      <c r="C234" s="12" t="s">
        <v>65</v>
      </c>
      <c r="E234" s="44">
        <v>0</v>
      </c>
      <c r="F234" s="44"/>
      <c r="G234" s="44"/>
      <c r="H234" s="44"/>
      <c r="I234" s="44">
        <v>0</v>
      </c>
      <c r="J234" s="44"/>
      <c r="K234" s="44">
        <v>0</v>
      </c>
      <c r="L234" s="44"/>
      <c r="M234" s="44">
        <v>0</v>
      </c>
      <c r="N234" s="44"/>
      <c r="O234" s="44">
        <v>0</v>
      </c>
      <c r="P234" s="44"/>
      <c r="Q234" s="44">
        <v>-210077249</v>
      </c>
    </row>
    <row r="235" spans="1:17" ht="21.75" customHeight="1">
      <c r="A235" s="12" t="s">
        <v>528</v>
      </c>
      <c r="C235" s="12" t="s">
        <v>65</v>
      </c>
      <c r="E235" s="44">
        <v>0</v>
      </c>
      <c r="F235" s="44"/>
      <c r="G235" s="44"/>
      <c r="H235" s="44"/>
      <c r="I235" s="44">
        <v>0</v>
      </c>
      <c r="J235" s="44"/>
      <c r="K235" s="44">
        <v>0</v>
      </c>
      <c r="L235" s="44"/>
      <c r="M235" s="44">
        <v>0</v>
      </c>
      <c r="N235" s="44"/>
      <c r="O235" s="44">
        <v>0</v>
      </c>
      <c r="P235" s="44"/>
      <c r="Q235" s="44">
        <v>-3394828</v>
      </c>
    </row>
    <row r="236" spans="1:17" ht="21.75" customHeight="1">
      <c r="A236" s="12" t="s">
        <v>529</v>
      </c>
      <c r="C236" s="12" t="s">
        <v>65</v>
      </c>
      <c r="E236" s="44">
        <v>0</v>
      </c>
      <c r="F236" s="44"/>
      <c r="G236" s="44"/>
      <c r="H236" s="44"/>
      <c r="I236" s="44">
        <v>0</v>
      </c>
      <c r="J236" s="44"/>
      <c r="K236" s="44">
        <v>0</v>
      </c>
      <c r="L236" s="44"/>
      <c r="M236" s="44">
        <v>0</v>
      </c>
      <c r="N236" s="44"/>
      <c r="O236" s="44">
        <v>0</v>
      </c>
      <c r="P236" s="44"/>
      <c r="Q236" s="44">
        <v>-27728681274</v>
      </c>
    </row>
    <row r="237" spans="1:17" ht="21.75" customHeight="1">
      <c r="A237" s="12" t="s">
        <v>530</v>
      </c>
      <c r="C237" s="12" t="s">
        <v>65</v>
      </c>
      <c r="E237" s="44">
        <v>0</v>
      </c>
      <c r="F237" s="44"/>
      <c r="G237" s="44"/>
      <c r="H237" s="44"/>
      <c r="I237" s="44">
        <v>0</v>
      </c>
      <c r="J237" s="44"/>
      <c r="K237" s="44">
        <v>0</v>
      </c>
      <c r="L237" s="44"/>
      <c r="M237" s="44">
        <v>0</v>
      </c>
      <c r="N237" s="44"/>
      <c r="O237" s="44">
        <v>0</v>
      </c>
      <c r="P237" s="44"/>
      <c r="Q237" s="44">
        <v>-1316049817</v>
      </c>
    </row>
    <row r="238" spans="1:17" ht="21.75" customHeight="1">
      <c r="A238" s="12" t="s">
        <v>531</v>
      </c>
      <c r="C238" s="12" t="s">
        <v>65</v>
      </c>
      <c r="E238" s="44">
        <v>0</v>
      </c>
      <c r="F238" s="44"/>
      <c r="G238" s="44"/>
      <c r="H238" s="44"/>
      <c r="I238" s="44">
        <v>0</v>
      </c>
      <c r="J238" s="44"/>
      <c r="K238" s="44">
        <v>0</v>
      </c>
      <c r="L238" s="44"/>
      <c r="M238" s="44">
        <v>0</v>
      </c>
      <c r="N238" s="44"/>
      <c r="O238" s="44">
        <v>0</v>
      </c>
      <c r="P238" s="44"/>
      <c r="Q238" s="44">
        <v>-332747561</v>
      </c>
    </row>
    <row r="239" spans="1:17" ht="21.75" customHeight="1">
      <c r="A239" s="12" t="s">
        <v>532</v>
      </c>
      <c r="C239" s="12" t="s">
        <v>65</v>
      </c>
      <c r="E239" s="44">
        <v>0</v>
      </c>
      <c r="F239" s="44"/>
      <c r="G239" s="44"/>
      <c r="H239" s="44"/>
      <c r="I239" s="44">
        <v>0</v>
      </c>
      <c r="J239" s="44"/>
      <c r="K239" s="44">
        <v>0</v>
      </c>
      <c r="L239" s="44"/>
      <c r="M239" s="44">
        <v>0</v>
      </c>
      <c r="N239" s="44"/>
      <c r="O239" s="44">
        <v>0</v>
      </c>
      <c r="P239" s="44"/>
      <c r="Q239" s="44">
        <v>10106735045</v>
      </c>
    </row>
    <row r="240" spans="1:17" ht="21.75" customHeight="1">
      <c r="A240" s="12" t="s">
        <v>533</v>
      </c>
      <c r="C240" s="12" t="s">
        <v>65</v>
      </c>
      <c r="E240" s="44">
        <v>0</v>
      </c>
      <c r="F240" s="44"/>
      <c r="G240" s="44"/>
      <c r="H240" s="44"/>
      <c r="I240" s="44">
        <v>0</v>
      </c>
      <c r="J240" s="44"/>
      <c r="K240" s="44">
        <v>0</v>
      </c>
      <c r="L240" s="44"/>
      <c r="M240" s="44">
        <v>0</v>
      </c>
      <c r="N240" s="44"/>
      <c r="O240" s="44">
        <v>0</v>
      </c>
      <c r="P240" s="44"/>
      <c r="Q240" s="44">
        <v>11193843452</v>
      </c>
    </row>
    <row r="241" spans="1:17" ht="21.75" customHeight="1">
      <c r="A241" s="12" t="s">
        <v>534</v>
      </c>
      <c r="C241" s="12" t="s">
        <v>65</v>
      </c>
      <c r="E241" s="44">
        <v>0</v>
      </c>
      <c r="F241" s="44"/>
      <c r="G241" s="44"/>
      <c r="H241" s="44"/>
      <c r="I241" s="44">
        <v>0</v>
      </c>
      <c r="J241" s="44"/>
      <c r="K241" s="44">
        <v>0</v>
      </c>
      <c r="L241" s="44"/>
      <c r="M241" s="44">
        <v>0</v>
      </c>
      <c r="N241" s="44"/>
      <c r="O241" s="44">
        <v>0</v>
      </c>
      <c r="P241" s="44"/>
      <c r="Q241" s="44">
        <v>1846634461</v>
      </c>
    </row>
    <row r="242" spans="1:17" ht="21.75" customHeight="1">
      <c r="A242" s="12" t="s">
        <v>535</v>
      </c>
      <c r="C242" s="12" t="s">
        <v>65</v>
      </c>
      <c r="E242" s="44">
        <v>0</v>
      </c>
      <c r="F242" s="44"/>
      <c r="G242" s="44"/>
      <c r="H242" s="44"/>
      <c r="I242" s="44">
        <v>0</v>
      </c>
      <c r="J242" s="44"/>
      <c r="K242" s="44">
        <v>0</v>
      </c>
      <c r="L242" s="44"/>
      <c r="M242" s="44">
        <v>0</v>
      </c>
      <c r="N242" s="44"/>
      <c r="O242" s="44">
        <v>0</v>
      </c>
      <c r="P242" s="44"/>
      <c r="Q242" s="44">
        <v>626616191</v>
      </c>
    </row>
    <row r="243" spans="1:17" ht="21.75" customHeight="1">
      <c r="A243" s="12" t="s">
        <v>536</v>
      </c>
      <c r="C243" s="12" t="s">
        <v>65</v>
      </c>
      <c r="E243" s="44">
        <v>0</v>
      </c>
      <c r="F243" s="44"/>
      <c r="G243" s="44"/>
      <c r="H243" s="44"/>
      <c r="I243" s="44">
        <v>0</v>
      </c>
      <c r="J243" s="44"/>
      <c r="K243" s="44">
        <v>0</v>
      </c>
      <c r="L243" s="44"/>
      <c r="M243" s="44">
        <v>0</v>
      </c>
      <c r="N243" s="44"/>
      <c r="O243" s="44">
        <v>0</v>
      </c>
      <c r="P243" s="44"/>
      <c r="Q243" s="44">
        <v>-1823273</v>
      </c>
    </row>
    <row r="244" spans="1:17" ht="21.75" customHeight="1">
      <c r="A244" s="12" t="s">
        <v>537</v>
      </c>
      <c r="C244" s="12" t="s">
        <v>65</v>
      </c>
      <c r="E244" s="44">
        <v>0</v>
      </c>
      <c r="F244" s="44"/>
      <c r="G244" s="44"/>
      <c r="H244" s="44"/>
      <c r="I244" s="44">
        <v>0</v>
      </c>
      <c r="J244" s="44"/>
      <c r="K244" s="44">
        <v>0</v>
      </c>
      <c r="L244" s="44"/>
      <c r="M244" s="44">
        <v>0</v>
      </c>
      <c r="N244" s="44"/>
      <c r="O244" s="44">
        <v>0</v>
      </c>
      <c r="P244" s="44"/>
      <c r="Q244" s="44">
        <v>-809949792</v>
      </c>
    </row>
    <row r="245" spans="1:17" ht="21.75" customHeight="1">
      <c r="A245" s="12" t="s">
        <v>538</v>
      </c>
      <c r="C245" s="12" t="s">
        <v>65</v>
      </c>
      <c r="E245" s="44">
        <v>0</v>
      </c>
      <c r="F245" s="44"/>
      <c r="G245" s="44"/>
      <c r="H245" s="44"/>
      <c r="I245" s="44">
        <v>0</v>
      </c>
      <c r="J245" s="44"/>
      <c r="K245" s="44">
        <v>0</v>
      </c>
      <c r="L245" s="44"/>
      <c r="M245" s="44">
        <v>0</v>
      </c>
      <c r="N245" s="44"/>
      <c r="O245" s="44">
        <v>0</v>
      </c>
      <c r="P245" s="44"/>
      <c r="Q245" s="44">
        <v>67024284</v>
      </c>
    </row>
    <row r="246" spans="1:17" ht="21.75" customHeight="1">
      <c r="A246" s="12" t="s">
        <v>539</v>
      </c>
      <c r="C246" s="12" t="s">
        <v>65</v>
      </c>
      <c r="E246" s="44">
        <v>0</v>
      </c>
      <c r="F246" s="44"/>
      <c r="G246" s="44"/>
      <c r="H246" s="44"/>
      <c r="I246" s="44">
        <v>0</v>
      </c>
      <c r="J246" s="44"/>
      <c r="K246" s="44">
        <v>0</v>
      </c>
      <c r="L246" s="44"/>
      <c r="M246" s="44">
        <v>0</v>
      </c>
      <c r="N246" s="44"/>
      <c r="O246" s="44">
        <v>0</v>
      </c>
      <c r="P246" s="44"/>
      <c r="Q246" s="44">
        <v>445759444</v>
      </c>
    </row>
    <row r="247" spans="1:17" ht="21.75" customHeight="1">
      <c r="A247" s="12" t="s">
        <v>540</v>
      </c>
      <c r="C247" s="12" t="s">
        <v>65</v>
      </c>
      <c r="E247" s="44">
        <v>0</v>
      </c>
      <c r="F247" s="44"/>
      <c r="G247" s="44"/>
      <c r="H247" s="44"/>
      <c r="I247" s="44">
        <v>0</v>
      </c>
      <c r="J247" s="44"/>
      <c r="K247" s="44">
        <v>0</v>
      </c>
      <c r="L247" s="44"/>
      <c r="M247" s="44">
        <v>0</v>
      </c>
      <c r="N247" s="44"/>
      <c r="O247" s="44">
        <v>0</v>
      </c>
      <c r="P247" s="44"/>
      <c r="Q247" s="44">
        <v>12703401828</v>
      </c>
    </row>
    <row r="248" spans="1:17" ht="21.75" customHeight="1">
      <c r="A248" s="12" t="s">
        <v>541</v>
      </c>
      <c r="C248" s="12" t="s">
        <v>65</v>
      </c>
      <c r="E248" s="44">
        <v>0</v>
      </c>
      <c r="F248" s="44"/>
      <c r="G248" s="44"/>
      <c r="H248" s="44"/>
      <c r="I248" s="44">
        <v>0</v>
      </c>
      <c r="J248" s="44"/>
      <c r="K248" s="44">
        <v>0</v>
      </c>
      <c r="L248" s="44"/>
      <c r="M248" s="44">
        <v>0</v>
      </c>
      <c r="N248" s="44"/>
      <c r="O248" s="44">
        <v>0</v>
      </c>
      <c r="P248" s="44"/>
      <c r="Q248" s="44">
        <v>11180167700</v>
      </c>
    </row>
    <row r="249" spans="1:17" ht="21.75" customHeight="1">
      <c r="A249" s="12" t="s">
        <v>542</v>
      </c>
      <c r="C249" s="12" t="s">
        <v>65</v>
      </c>
      <c r="E249" s="44">
        <v>0</v>
      </c>
      <c r="F249" s="44"/>
      <c r="G249" s="44"/>
      <c r="H249" s="44"/>
      <c r="I249" s="44">
        <v>0</v>
      </c>
      <c r="J249" s="44"/>
      <c r="K249" s="44">
        <v>0</v>
      </c>
      <c r="L249" s="44"/>
      <c r="M249" s="44">
        <v>0</v>
      </c>
      <c r="N249" s="44"/>
      <c r="O249" s="44">
        <v>0</v>
      </c>
      <c r="P249" s="44"/>
      <c r="Q249" s="44">
        <v>8579298334</v>
      </c>
    </row>
    <row r="250" spans="1:17" ht="21.75" customHeight="1">
      <c r="A250" s="12" t="s">
        <v>543</v>
      </c>
      <c r="C250" s="12" t="s">
        <v>65</v>
      </c>
      <c r="E250" s="44">
        <v>0</v>
      </c>
      <c r="F250" s="44"/>
      <c r="G250" s="44"/>
      <c r="H250" s="44"/>
      <c r="I250" s="44">
        <v>0</v>
      </c>
      <c r="J250" s="44"/>
      <c r="K250" s="44">
        <v>0</v>
      </c>
      <c r="L250" s="44"/>
      <c r="M250" s="44">
        <v>0</v>
      </c>
      <c r="N250" s="44"/>
      <c r="O250" s="44">
        <v>0</v>
      </c>
      <c r="P250" s="44"/>
      <c r="Q250" s="44">
        <v>238665788</v>
      </c>
    </row>
    <row r="251" spans="1:17" ht="21.75" customHeight="1">
      <c r="A251" s="12" t="s">
        <v>544</v>
      </c>
      <c r="C251" s="12" t="s">
        <v>65</v>
      </c>
      <c r="E251" s="44">
        <v>0</v>
      </c>
      <c r="F251" s="44"/>
      <c r="G251" s="44"/>
      <c r="H251" s="44"/>
      <c r="I251" s="44">
        <v>0</v>
      </c>
      <c r="J251" s="44"/>
      <c r="K251" s="44">
        <v>0</v>
      </c>
      <c r="L251" s="44"/>
      <c r="M251" s="44">
        <v>0</v>
      </c>
      <c r="N251" s="44"/>
      <c r="O251" s="44">
        <v>0</v>
      </c>
      <c r="P251" s="44"/>
      <c r="Q251" s="44">
        <v>125995401</v>
      </c>
    </row>
    <row r="252" spans="1:17" ht="21.75" customHeight="1">
      <c r="A252" s="12" t="s">
        <v>545</v>
      </c>
      <c r="C252" s="12" t="s">
        <v>65</v>
      </c>
      <c r="E252" s="44">
        <v>0</v>
      </c>
      <c r="F252" s="44"/>
      <c r="G252" s="44"/>
      <c r="H252" s="44"/>
      <c r="I252" s="44">
        <v>0</v>
      </c>
      <c r="J252" s="44"/>
      <c r="K252" s="44">
        <v>0</v>
      </c>
      <c r="L252" s="44"/>
      <c r="M252" s="44">
        <v>0</v>
      </c>
      <c r="N252" s="44"/>
      <c r="O252" s="44">
        <v>0</v>
      </c>
      <c r="P252" s="44"/>
      <c r="Q252" s="44">
        <v>319054300</v>
      </c>
    </row>
    <row r="253" spans="1:17" ht="21.75" customHeight="1">
      <c r="A253" s="12" t="s">
        <v>546</v>
      </c>
      <c r="C253" s="12" t="s">
        <v>65</v>
      </c>
      <c r="E253" s="44">
        <v>0</v>
      </c>
      <c r="F253" s="44"/>
      <c r="G253" s="44"/>
      <c r="H253" s="44"/>
      <c r="I253" s="44">
        <v>0</v>
      </c>
      <c r="J253" s="44"/>
      <c r="K253" s="44">
        <v>0</v>
      </c>
      <c r="L253" s="44"/>
      <c r="M253" s="44">
        <v>0</v>
      </c>
      <c r="N253" s="44"/>
      <c r="O253" s="44">
        <v>0</v>
      </c>
      <c r="P253" s="44"/>
      <c r="Q253" s="44">
        <v>39950774</v>
      </c>
    </row>
    <row r="254" spans="1:17" ht="21.75" customHeight="1">
      <c r="A254" s="12" t="s">
        <v>547</v>
      </c>
      <c r="C254" s="12" t="s">
        <v>65</v>
      </c>
      <c r="E254" s="44">
        <v>0</v>
      </c>
      <c r="F254" s="44"/>
      <c r="G254" s="44"/>
      <c r="H254" s="44"/>
      <c r="I254" s="44">
        <v>0</v>
      </c>
      <c r="J254" s="44"/>
      <c r="K254" s="44">
        <v>0</v>
      </c>
      <c r="L254" s="44"/>
      <c r="M254" s="44">
        <v>0</v>
      </c>
      <c r="N254" s="44"/>
      <c r="O254" s="44">
        <v>0</v>
      </c>
      <c r="P254" s="44"/>
      <c r="Q254" s="44">
        <v>3071351860</v>
      </c>
    </row>
    <row r="255" spans="1:17" ht="21.75" customHeight="1">
      <c r="A255" s="12" t="s">
        <v>548</v>
      </c>
      <c r="C255" s="12" t="s">
        <v>65</v>
      </c>
      <c r="E255" s="44">
        <v>0</v>
      </c>
      <c r="F255" s="44"/>
      <c r="G255" s="44"/>
      <c r="H255" s="44"/>
      <c r="I255" s="44">
        <v>0</v>
      </c>
      <c r="J255" s="44"/>
      <c r="K255" s="44">
        <v>0</v>
      </c>
      <c r="L255" s="44"/>
      <c r="M255" s="44">
        <v>0</v>
      </c>
      <c r="N255" s="44"/>
      <c r="O255" s="44">
        <v>0</v>
      </c>
      <c r="P255" s="44"/>
      <c r="Q255" s="44">
        <v>1725687726</v>
      </c>
    </row>
    <row r="256" spans="1:17" ht="21.75" customHeight="1">
      <c r="A256" s="12" t="s">
        <v>549</v>
      </c>
      <c r="C256" s="12" t="s">
        <v>65</v>
      </c>
      <c r="E256" s="44">
        <v>0</v>
      </c>
      <c r="F256" s="44"/>
      <c r="G256" s="44"/>
      <c r="H256" s="44"/>
      <c r="I256" s="44">
        <v>0</v>
      </c>
      <c r="J256" s="44"/>
      <c r="K256" s="44">
        <v>0</v>
      </c>
      <c r="L256" s="44"/>
      <c r="M256" s="44">
        <v>0</v>
      </c>
      <c r="N256" s="44"/>
      <c r="O256" s="44">
        <v>0</v>
      </c>
      <c r="P256" s="44"/>
      <c r="Q256" s="44">
        <v>4979934</v>
      </c>
    </row>
    <row r="257" spans="1:17" ht="21.75" customHeight="1">
      <c r="A257" s="12" t="s">
        <v>550</v>
      </c>
      <c r="C257" s="12" t="s">
        <v>65</v>
      </c>
      <c r="E257" s="44">
        <v>0</v>
      </c>
      <c r="F257" s="44"/>
      <c r="G257" s="44"/>
      <c r="H257" s="44"/>
      <c r="I257" s="44">
        <v>0</v>
      </c>
      <c r="J257" s="44"/>
      <c r="K257" s="44">
        <v>0</v>
      </c>
      <c r="L257" s="44"/>
      <c r="M257" s="44">
        <v>0</v>
      </c>
      <c r="N257" s="44"/>
      <c r="O257" s="44">
        <v>0</v>
      </c>
      <c r="P257" s="44"/>
      <c r="Q257" s="44">
        <v>4956872</v>
      </c>
    </row>
    <row r="258" spans="1:17" ht="21.75" customHeight="1">
      <c r="A258" s="12" t="s">
        <v>551</v>
      </c>
      <c r="C258" s="12" t="s">
        <v>65</v>
      </c>
      <c r="E258" s="44">
        <v>0</v>
      </c>
      <c r="F258" s="44"/>
      <c r="G258" s="44"/>
      <c r="H258" s="44"/>
      <c r="I258" s="44">
        <v>0</v>
      </c>
      <c r="J258" s="44"/>
      <c r="K258" s="44">
        <v>0</v>
      </c>
      <c r="L258" s="44"/>
      <c r="M258" s="44">
        <v>0</v>
      </c>
      <c r="N258" s="44"/>
      <c r="O258" s="44">
        <v>0</v>
      </c>
      <c r="P258" s="44"/>
      <c r="Q258" s="44">
        <v>25960523</v>
      </c>
    </row>
    <row r="259" spans="1:17" ht="21.75" customHeight="1">
      <c r="A259" s="12" t="s">
        <v>552</v>
      </c>
      <c r="C259" s="12" t="s">
        <v>65</v>
      </c>
      <c r="E259" s="44">
        <v>0</v>
      </c>
      <c r="F259" s="44"/>
      <c r="G259" s="44"/>
      <c r="H259" s="44"/>
      <c r="I259" s="44">
        <v>0</v>
      </c>
      <c r="J259" s="44"/>
      <c r="K259" s="44">
        <v>0</v>
      </c>
      <c r="L259" s="44"/>
      <c r="M259" s="44">
        <v>0</v>
      </c>
      <c r="N259" s="44"/>
      <c r="O259" s="44">
        <v>0</v>
      </c>
      <c r="P259" s="44"/>
      <c r="Q259" s="44">
        <v>-3183135524</v>
      </c>
    </row>
    <row r="260" spans="1:17" ht="21.75" customHeight="1">
      <c r="A260" s="12" t="s">
        <v>553</v>
      </c>
      <c r="C260" s="12" t="s">
        <v>65</v>
      </c>
      <c r="E260" s="44">
        <v>0</v>
      </c>
      <c r="F260" s="44"/>
      <c r="G260" s="44"/>
      <c r="H260" s="44"/>
      <c r="I260" s="44">
        <v>0</v>
      </c>
      <c r="J260" s="44"/>
      <c r="K260" s="44">
        <v>0</v>
      </c>
      <c r="L260" s="44"/>
      <c r="M260" s="44">
        <v>0</v>
      </c>
      <c r="N260" s="44"/>
      <c r="O260" s="44">
        <v>0</v>
      </c>
      <c r="P260" s="44"/>
      <c r="Q260" s="44">
        <v>18828873801</v>
      </c>
    </row>
    <row r="261" spans="1:17" ht="21.75" customHeight="1">
      <c r="A261" s="12" t="s">
        <v>554</v>
      </c>
      <c r="C261" s="12" t="s">
        <v>65</v>
      </c>
      <c r="E261" s="44">
        <v>0</v>
      </c>
      <c r="F261" s="44"/>
      <c r="G261" s="44"/>
      <c r="H261" s="44"/>
      <c r="I261" s="44">
        <v>0</v>
      </c>
      <c r="J261" s="44"/>
      <c r="K261" s="44">
        <v>0</v>
      </c>
      <c r="L261" s="44"/>
      <c r="M261" s="44">
        <v>0</v>
      </c>
      <c r="N261" s="44"/>
      <c r="O261" s="44">
        <v>0</v>
      </c>
      <c r="P261" s="44"/>
      <c r="Q261" s="44">
        <v>766520732</v>
      </c>
    </row>
    <row r="262" spans="1:17" ht="21.75" customHeight="1">
      <c r="A262" s="12" t="s">
        <v>555</v>
      </c>
      <c r="C262" s="12" t="s">
        <v>65</v>
      </c>
      <c r="E262" s="44">
        <v>0</v>
      </c>
      <c r="F262" s="44"/>
      <c r="G262" s="44"/>
      <c r="H262" s="44"/>
      <c r="I262" s="44">
        <v>0</v>
      </c>
      <c r="J262" s="44"/>
      <c r="K262" s="44">
        <v>0</v>
      </c>
      <c r="L262" s="44"/>
      <c r="M262" s="44">
        <v>0</v>
      </c>
      <c r="N262" s="44"/>
      <c r="O262" s="44">
        <v>0</v>
      </c>
      <c r="P262" s="44"/>
      <c r="Q262" s="44">
        <v>12124329</v>
      </c>
    </row>
    <row r="263" spans="1:17" ht="21.75" customHeight="1">
      <c r="A263" s="12" t="s">
        <v>131</v>
      </c>
      <c r="C263" s="12" t="s">
        <v>65</v>
      </c>
      <c r="E263" s="44">
        <v>0</v>
      </c>
      <c r="F263" s="44"/>
      <c r="G263" s="44"/>
      <c r="H263" s="44"/>
      <c r="I263" s="44">
        <v>0</v>
      </c>
      <c r="J263" s="44"/>
      <c r="K263" s="44">
        <v>0</v>
      </c>
      <c r="L263" s="44"/>
      <c r="M263" s="44">
        <v>0</v>
      </c>
      <c r="N263" s="44"/>
      <c r="O263" s="44">
        <v>0</v>
      </c>
      <c r="P263" s="44"/>
      <c r="Q263" s="44">
        <v>385054</v>
      </c>
    </row>
    <row r="264" spans="1:17" ht="21.75" customHeight="1">
      <c r="A264" s="12" t="s">
        <v>556</v>
      </c>
      <c r="C264" s="12" t="s">
        <v>65</v>
      </c>
      <c r="E264" s="44">
        <v>0</v>
      </c>
      <c r="F264" s="44"/>
      <c r="G264" s="44"/>
      <c r="H264" s="44"/>
      <c r="I264" s="44">
        <v>0</v>
      </c>
      <c r="J264" s="44"/>
      <c r="K264" s="44">
        <v>0</v>
      </c>
      <c r="L264" s="44"/>
      <c r="M264" s="44">
        <v>0</v>
      </c>
      <c r="N264" s="44"/>
      <c r="O264" s="44">
        <v>0</v>
      </c>
      <c r="P264" s="44"/>
      <c r="Q264" s="44">
        <v>1759386240</v>
      </c>
    </row>
    <row r="265" spans="1:17" ht="21.75" customHeight="1">
      <c r="A265" s="12" t="s">
        <v>557</v>
      </c>
      <c r="C265" s="12" t="s">
        <v>65</v>
      </c>
      <c r="E265" s="44">
        <v>0</v>
      </c>
      <c r="F265" s="44"/>
      <c r="G265" s="44"/>
      <c r="H265" s="44"/>
      <c r="I265" s="44">
        <v>0</v>
      </c>
      <c r="J265" s="44"/>
      <c r="K265" s="44">
        <v>0</v>
      </c>
      <c r="L265" s="44"/>
      <c r="M265" s="44">
        <v>0</v>
      </c>
      <c r="N265" s="44"/>
      <c r="O265" s="44">
        <v>0</v>
      </c>
      <c r="P265" s="44"/>
      <c r="Q265" s="44">
        <v>1227840979</v>
      </c>
    </row>
    <row r="266" spans="1:17" ht="21.75" customHeight="1">
      <c r="A266" s="12" t="s">
        <v>558</v>
      </c>
      <c r="C266" s="12" t="s">
        <v>65</v>
      </c>
      <c r="E266" s="44">
        <v>0</v>
      </c>
      <c r="F266" s="44"/>
      <c r="G266" s="44"/>
      <c r="H266" s="44"/>
      <c r="I266" s="44">
        <v>0</v>
      </c>
      <c r="J266" s="44"/>
      <c r="K266" s="44">
        <v>0</v>
      </c>
      <c r="L266" s="44"/>
      <c r="M266" s="44">
        <v>0</v>
      </c>
      <c r="N266" s="44"/>
      <c r="O266" s="44">
        <v>0</v>
      </c>
      <c r="P266" s="44"/>
      <c r="Q266" s="44">
        <v>9457003869</v>
      </c>
    </row>
    <row r="267" spans="1:17" ht="21.75" customHeight="1">
      <c r="A267" s="12" t="s">
        <v>559</v>
      </c>
      <c r="C267" s="12" t="s">
        <v>65</v>
      </c>
      <c r="E267" s="44">
        <v>0</v>
      </c>
      <c r="F267" s="44"/>
      <c r="G267" s="44"/>
      <c r="H267" s="44"/>
      <c r="I267" s="44">
        <v>0</v>
      </c>
      <c r="J267" s="44"/>
      <c r="K267" s="44">
        <v>0</v>
      </c>
      <c r="L267" s="44"/>
      <c r="M267" s="44">
        <v>0</v>
      </c>
      <c r="N267" s="44"/>
      <c r="O267" s="44">
        <v>0</v>
      </c>
      <c r="P267" s="44"/>
      <c r="Q267" s="44">
        <v>1941392792</v>
      </c>
    </row>
    <row r="268" spans="1:17" ht="21.75" customHeight="1">
      <c r="A268" s="12" t="s">
        <v>560</v>
      </c>
      <c r="C268" s="12" t="s">
        <v>65</v>
      </c>
      <c r="E268" s="44">
        <v>0</v>
      </c>
      <c r="F268" s="44"/>
      <c r="G268" s="44"/>
      <c r="H268" s="44"/>
      <c r="I268" s="44">
        <v>0</v>
      </c>
      <c r="J268" s="44"/>
      <c r="K268" s="44">
        <v>0</v>
      </c>
      <c r="L268" s="44"/>
      <c r="M268" s="44">
        <v>0</v>
      </c>
      <c r="N268" s="44"/>
      <c r="O268" s="44">
        <v>0</v>
      </c>
      <c r="P268" s="44"/>
      <c r="Q268" s="44">
        <v>1851184080</v>
      </c>
    </row>
    <row r="269" spans="1:17" ht="21.75" customHeight="1">
      <c r="A269" s="12" t="s">
        <v>561</v>
      </c>
      <c r="C269" s="12" t="s">
        <v>65</v>
      </c>
      <c r="E269" s="44">
        <v>0</v>
      </c>
      <c r="F269" s="44"/>
      <c r="G269" s="44"/>
      <c r="H269" s="44"/>
      <c r="I269" s="44">
        <v>0</v>
      </c>
      <c r="J269" s="44"/>
      <c r="K269" s="44">
        <v>0</v>
      </c>
      <c r="L269" s="44"/>
      <c r="M269" s="44">
        <v>0</v>
      </c>
      <c r="N269" s="44"/>
      <c r="O269" s="44">
        <v>0</v>
      </c>
      <c r="P269" s="44"/>
      <c r="Q269" s="44">
        <v>59478472</v>
      </c>
    </row>
    <row r="270" spans="1:17" ht="21.75" customHeight="1">
      <c r="A270" s="12" t="s">
        <v>562</v>
      </c>
      <c r="C270" s="12" t="s">
        <v>65</v>
      </c>
      <c r="E270" s="44">
        <v>0</v>
      </c>
      <c r="F270" s="44"/>
      <c r="G270" s="44"/>
      <c r="H270" s="44"/>
      <c r="I270" s="44">
        <v>0</v>
      </c>
      <c r="J270" s="44"/>
      <c r="K270" s="44">
        <v>0</v>
      </c>
      <c r="L270" s="44"/>
      <c r="M270" s="44">
        <v>0</v>
      </c>
      <c r="N270" s="44"/>
      <c r="O270" s="44">
        <v>0</v>
      </c>
      <c r="P270" s="44"/>
      <c r="Q270" s="44">
        <v>38230855</v>
      </c>
    </row>
    <row r="271" spans="1:17" ht="21.75" customHeight="1">
      <c r="A271" s="12" t="s">
        <v>563</v>
      </c>
      <c r="C271" s="12" t="s">
        <v>65</v>
      </c>
      <c r="E271" s="44">
        <v>0</v>
      </c>
      <c r="F271" s="44"/>
      <c r="G271" s="44"/>
      <c r="H271" s="44"/>
      <c r="I271" s="44">
        <v>0</v>
      </c>
      <c r="J271" s="44"/>
      <c r="K271" s="44">
        <v>0</v>
      </c>
      <c r="L271" s="44"/>
      <c r="M271" s="44">
        <v>0</v>
      </c>
      <c r="N271" s="44"/>
      <c r="O271" s="44">
        <v>0</v>
      </c>
      <c r="P271" s="44"/>
      <c r="Q271" s="44">
        <v>27150281</v>
      </c>
    </row>
    <row r="272" spans="1:17" ht="21.75" customHeight="1">
      <c r="A272" s="12" t="s">
        <v>564</v>
      </c>
      <c r="C272" s="12" t="s">
        <v>65</v>
      </c>
      <c r="E272" s="44">
        <v>0</v>
      </c>
      <c r="F272" s="44"/>
      <c r="G272" s="44"/>
      <c r="H272" s="44"/>
      <c r="I272" s="44">
        <v>0</v>
      </c>
      <c r="J272" s="44"/>
      <c r="K272" s="44">
        <v>0</v>
      </c>
      <c r="L272" s="44"/>
      <c r="M272" s="44">
        <v>0</v>
      </c>
      <c r="N272" s="44"/>
      <c r="O272" s="44">
        <v>0</v>
      </c>
      <c r="P272" s="44"/>
      <c r="Q272" s="44">
        <v>96399121</v>
      </c>
    </row>
    <row r="273" spans="1:17" ht="21.75" customHeight="1">
      <c r="A273" s="12" t="s">
        <v>565</v>
      </c>
      <c r="C273" s="12" t="s">
        <v>65</v>
      </c>
      <c r="E273" s="44">
        <v>0</v>
      </c>
      <c r="F273" s="44"/>
      <c r="G273" s="44"/>
      <c r="H273" s="44"/>
      <c r="I273" s="44">
        <v>0</v>
      </c>
      <c r="J273" s="44"/>
      <c r="K273" s="44">
        <v>0</v>
      </c>
      <c r="L273" s="44"/>
      <c r="M273" s="44">
        <v>0</v>
      </c>
      <c r="N273" s="44"/>
      <c r="O273" s="44">
        <v>0</v>
      </c>
      <c r="P273" s="44"/>
      <c r="Q273" s="44">
        <v>18965168767</v>
      </c>
    </row>
    <row r="274" spans="1:17" ht="21.75" customHeight="1">
      <c r="A274" s="12" t="s">
        <v>566</v>
      </c>
      <c r="C274" s="12" t="s">
        <v>65</v>
      </c>
      <c r="E274" s="44">
        <v>0</v>
      </c>
      <c r="F274" s="44"/>
      <c r="G274" s="44"/>
      <c r="H274" s="44"/>
      <c r="I274" s="44">
        <v>0</v>
      </c>
      <c r="J274" s="44"/>
      <c r="K274" s="44">
        <v>0</v>
      </c>
      <c r="L274" s="44"/>
      <c r="M274" s="44">
        <v>0</v>
      </c>
      <c r="N274" s="44"/>
      <c r="O274" s="44">
        <v>0</v>
      </c>
      <c r="P274" s="44"/>
      <c r="Q274" s="44">
        <v>5772919295</v>
      </c>
    </row>
    <row r="275" spans="1:17" ht="21.75" customHeight="1">
      <c r="A275" s="12" t="s">
        <v>567</v>
      </c>
      <c r="C275" s="12" t="s">
        <v>65</v>
      </c>
      <c r="E275" s="44">
        <v>0</v>
      </c>
      <c r="F275" s="44"/>
      <c r="G275" s="44"/>
      <c r="H275" s="44"/>
      <c r="I275" s="44">
        <v>0</v>
      </c>
      <c r="J275" s="44"/>
      <c r="K275" s="44">
        <v>0</v>
      </c>
      <c r="L275" s="44"/>
      <c r="M275" s="44">
        <v>0</v>
      </c>
      <c r="N275" s="44"/>
      <c r="O275" s="44">
        <v>0</v>
      </c>
      <c r="P275" s="44"/>
      <c r="Q275" s="44">
        <v>6988676296</v>
      </c>
    </row>
    <row r="276" spans="1:17" ht="21.75" customHeight="1">
      <c r="A276" s="12" t="s">
        <v>568</v>
      </c>
      <c r="C276" s="12" t="s">
        <v>65</v>
      </c>
      <c r="E276" s="44">
        <v>0</v>
      </c>
      <c r="F276" s="44"/>
      <c r="G276" s="44"/>
      <c r="H276" s="44"/>
      <c r="I276" s="44">
        <v>0</v>
      </c>
      <c r="J276" s="44"/>
      <c r="K276" s="44">
        <v>0</v>
      </c>
      <c r="L276" s="44"/>
      <c r="M276" s="44">
        <v>0</v>
      </c>
      <c r="N276" s="44"/>
      <c r="O276" s="44">
        <v>0</v>
      </c>
      <c r="P276" s="44"/>
      <c r="Q276" s="44">
        <v>1782020640</v>
      </c>
    </row>
    <row r="277" spans="1:17" ht="21.75" customHeight="1">
      <c r="A277" s="12" t="s">
        <v>569</v>
      </c>
      <c r="C277" s="12" t="s">
        <v>65</v>
      </c>
      <c r="E277" s="44">
        <v>0</v>
      </c>
      <c r="F277" s="44"/>
      <c r="G277" s="44"/>
      <c r="H277" s="44"/>
      <c r="I277" s="44">
        <v>0</v>
      </c>
      <c r="J277" s="44"/>
      <c r="K277" s="44">
        <v>0</v>
      </c>
      <c r="L277" s="44"/>
      <c r="M277" s="44">
        <v>0</v>
      </c>
      <c r="N277" s="44"/>
      <c r="O277" s="44">
        <v>0</v>
      </c>
      <c r="P277" s="44"/>
      <c r="Q277" s="44">
        <v>5625028</v>
      </c>
    </row>
    <row r="278" spans="1:17" ht="21.75" customHeight="1">
      <c r="A278" s="12" t="s">
        <v>570</v>
      </c>
      <c r="C278" s="12" t="s">
        <v>65</v>
      </c>
      <c r="E278" s="44">
        <v>0</v>
      </c>
      <c r="F278" s="44"/>
      <c r="G278" s="44"/>
      <c r="H278" s="44"/>
      <c r="I278" s="44">
        <v>0</v>
      </c>
      <c r="J278" s="44"/>
      <c r="K278" s="44">
        <v>0</v>
      </c>
      <c r="L278" s="44"/>
      <c r="M278" s="44">
        <v>0</v>
      </c>
      <c r="N278" s="44"/>
      <c r="O278" s="44">
        <v>0</v>
      </c>
      <c r="P278" s="44"/>
      <c r="Q278" s="44">
        <v>6435269</v>
      </c>
    </row>
    <row r="279" spans="1:17" ht="21.75" customHeight="1">
      <c r="A279" s="12" t="s">
        <v>571</v>
      </c>
      <c r="C279" s="12" t="s">
        <v>65</v>
      </c>
      <c r="E279" s="44">
        <v>0</v>
      </c>
      <c r="F279" s="44"/>
      <c r="G279" s="44"/>
      <c r="H279" s="44"/>
      <c r="I279" s="44">
        <v>0</v>
      </c>
      <c r="J279" s="44"/>
      <c r="K279" s="44">
        <v>0</v>
      </c>
      <c r="L279" s="44"/>
      <c r="M279" s="44">
        <v>0</v>
      </c>
      <c r="N279" s="44"/>
      <c r="O279" s="44">
        <v>0</v>
      </c>
      <c r="P279" s="44"/>
      <c r="Q279" s="44">
        <v>4601483932</v>
      </c>
    </row>
    <row r="280" spans="1:17" ht="21.75" customHeight="1">
      <c r="A280" s="12" t="s">
        <v>572</v>
      </c>
      <c r="C280" s="12" t="s">
        <v>65</v>
      </c>
      <c r="E280" s="44">
        <v>0</v>
      </c>
      <c r="F280" s="44"/>
      <c r="G280" s="44"/>
      <c r="H280" s="44"/>
      <c r="I280" s="44">
        <v>0</v>
      </c>
      <c r="J280" s="44"/>
      <c r="K280" s="44">
        <v>0</v>
      </c>
      <c r="L280" s="44"/>
      <c r="M280" s="44">
        <v>0</v>
      </c>
      <c r="N280" s="44"/>
      <c r="O280" s="44">
        <v>0</v>
      </c>
      <c r="P280" s="44"/>
      <c r="Q280" s="44">
        <v>-1329465725</v>
      </c>
    </row>
    <row r="281" spans="1:17" ht="21.75" customHeight="1">
      <c r="A281" s="12" t="s">
        <v>573</v>
      </c>
      <c r="C281" s="12" t="s">
        <v>65</v>
      </c>
      <c r="E281" s="44">
        <v>0</v>
      </c>
      <c r="F281" s="44"/>
      <c r="G281" s="44"/>
      <c r="H281" s="44"/>
      <c r="I281" s="44">
        <v>0</v>
      </c>
      <c r="J281" s="44"/>
      <c r="K281" s="44">
        <v>0</v>
      </c>
      <c r="L281" s="44"/>
      <c r="M281" s="44">
        <v>0</v>
      </c>
      <c r="N281" s="44"/>
      <c r="O281" s="44">
        <v>0</v>
      </c>
      <c r="P281" s="44"/>
      <c r="Q281" s="44">
        <v>1399302112</v>
      </c>
    </row>
    <row r="282" spans="1:17" ht="21.75" customHeight="1">
      <c r="A282" s="12" t="s">
        <v>574</v>
      </c>
      <c r="C282" s="12" t="s">
        <v>65</v>
      </c>
      <c r="E282" s="44">
        <v>0</v>
      </c>
      <c r="F282" s="44"/>
      <c r="G282" s="44"/>
      <c r="H282" s="44"/>
      <c r="I282" s="44">
        <v>0</v>
      </c>
      <c r="J282" s="44"/>
      <c r="K282" s="44">
        <v>0</v>
      </c>
      <c r="L282" s="44"/>
      <c r="M282" s="44">
        <v>0</v>
      </c>
      <c r="N282" s="44"/>
      <c r="O282" s="44">
        <v>0</v>
      </c>
      <c r="P282" s="44"/>
      <c r="Q282" s="44">
        <v>-3607290</v>
      </c>
    </row>
    <row r="283" spans="1:17" ht="21.75" customHeight="1">
      <c r="A283" s="12" t="s">
        <v>575</v>
      </c>
      <c r="C283" s="12" t="s">
        <v>65</v>
      </c>
      <c r="E283" s="44">
        <v>0</v>
      </c>
      <c r="F283" s="44"/>
      <c r="G283" s="44"/>
      <c r="H283" s="44"/>
      <c r="I283" s="44">
        <v>0</v>
      </c>
      <c r="J283" s="44"/>
      <c r="K283" s="44">
        <v>0</v>
      </c>
      <c r="L283" s="44"/>
      <c r="M283" s="44">
        <v>0</v>
      </c>
      <c r="N283" s="44"/>
      <c r="O283" s="44">
        <v>0</v>
      </c>
      <c r="P283" s="44"/>
      <c r="Q283" s="44">
        <v>-98216</v>
      </c>
    </row>
    <row r="284" spans="1:17" ht="21.75" customHeight="1">
      <c r="A284" s="12" t="s">
        <v>576</v>
      </c>
      <c r="C284" s="12" t="s">
        <v>65</v>
      </c>
      <c r="E284" s="44">
        <v>0</v>
      </c>
      <c r="F284" s="44"/>
      <c r="G284" s="44"/>
      <c r="H284" s="44"/>
      <c r="I284" s="44">
        <v>0</v>
      </c>
      <c r="J284" s="44"/>
      <c r="K284" s="44">
        <v>0</v>
      </c>
      <c r="L284" s="44"/>
      <c r="M284" s="44">
        <v>0</v>
      </c>
      <c r="N284" s="44"/>
      <c r="O284" s="44">
        <v>0</v>
      </c>
      <c r="P284" s="44"/>
      <c r="Q284" s="44">
        <v>-409572289</v>
      </c>
    </row>
    <row r="285" spans="1:17" ht="21.75" customHeight="1">
      <c r="A285" s="12" t="s">
        <v>577</v>
      </c>
      <c r="C285" s="12" t="s">
        <v>65</v>
      </c>
      <c r="E285" s="44">
        <v>0</v>
      </c>
      <c r="F285" s="44"/>
      <c r="G285" s="44"/>
      <c r="H285" s="44"/>
      <c r="I285" s="44">
        <v>0</v>
      </c>
      <c r="J285" s="44"/>
      <c r="K285" s="44">
        <v>0</v>
      </c>
      <c r="L285" s="44"/>
      <c r="M285" s="44">
        <v>0</v>
      </c>
      <c r="N285" s="44"/>
      <c r="O285" s="44">
        <v>0</v>
      </c>
      <c r="P285" s="44"/>
      <c r="Q285" s="44">
        <v>-347796</v>
      </c>
    </row>
    <row r="286" spans="1:17" ht="21.75" customHeight="1">
      <c r="A286" s="12" t="s">
        <v>578</v>
      </c>
      <c r="C286" s="12" t="s">
        <v>65</v>
      </c>
      <c r="E286" s="44">
        <v>0</v>
      </c>
      <c r="F286" s="44"/>
      <c r="G286" s="44"/>
      <c r="H286" s="44"/>
      <c r="I286" s="44">
        <v>0</v>
      </c>
      <c r="J286" s="44"/>
      <c r="K286" s="44">
        <v>0</v>
      </c>
      <c r="L286" s="44"/>
      <c r="M286" s="44">
        <v>0</v>
      </c>
      <c r="N286" s="44"/>
      <c r="O286" s="44">
        <v>0</v>
      </c>
      <c r="P286" s="44"/>
      <c r="Q286" s="44">
        <v>-318301970</v>
      </c>
    </row>
    <row r="287" spans="1:17" ht="21.75" customHeight="1">
      <c r="A287" s="12" t="s">
        <v>579</v>
      </c>
      <c r="C287" s="12" t="s">
        <v>65</v>
      </c>
      <c r="E287" s="44">
        <v>0</v>
      </c>
      <c r="F287" s="44"/>
      <c r="G287" s="44"/>
      <c r="H287" s="44"/>
      <c r="I287" s="44">
        <v>0</v>
      </c>
      <c r="J287" s="44"/>
      <c r="K287" s="44">
        <v>0</v>
      </c>
      <c r="L287" s="44"/>
      <c r="M287" s="44">
        <v>0</v>
      </c>
      <c r="N287" s="44"/>
      <c r="O287" s="44">
        <v>0</v>
      </c>
      <c r="P287" s="44"/>
      <c r="Q287" s="44">
        <v>-25809538006</v>
      </c>
    </row>
    <row r="288" spans="1:17" ht="21.75" customHeight="1">
      <c r="A288" s="12" t="s">
        <v>580</v>
      </c>
      <c r="C288" s="12" t="s">
        <v>65</v>
      </c>
      <c r="E288" s="44">
        <v>0</v>
      </c>
      <c r="F288" s="44"/>
      <c r="G288" s="44"/>
      <c r="H288" s="44"/>
      <c r="I288" s="44">
        <v>0</v>
      </c>
      <c r="J288" s="44"/>
      <c r="K288" s="44">
        <v>0</v>
      </c>
      <c r="L288" s="44"/>
      <c r="M288" s="44">
        <v>0</v>
      </c>
      <c r="N288" s="44"/>
      <c r="O288" s="44">
        <v>0</v>
      </c>
      <c r="P288" s="44"/>
      <c r="Q288" s="44">
        <v>3252436541</v>
      </c>
    </row>
    <row r="289" spans="1:17" ht="21.75" customHeight="1">
      <c r="A289" s="12" t="s">
        <v>581</v>
      </c>
      <c r="C289" s="12" t="s">
        <v>65</v>
      </c>
      <c r="E289" s="44">
        <v>0</v>
      </c>
      <c r="F289" s="44"/>
      <c r="G289" s="44"/>
      <c r="H289" s="44"/>
      <c r="I289" s="44">
        <v>0</v>
      </c>
      <c r="J289" s="44"/>
      <c r="K289" s="44">
        <v>0</v>
      </c>
      <c r="L289" s="44"/>
      <c r="M289" s="44">
        <v>0</v>
      </c>
      <c r="N289" s="44"/>
      <c r="O289" s="44">
        <v>0</v>
      </c>
      <c r="P289" s="44"/>
      <c r="Q289" s="44">
        <v>2221178697</v>
      </c>
    </row>
    <row r="290" spans="1:17" ht="21.75" customHeight="1">
      <c r="A290" s="12" t="s">
        <v>582</v>
      </c>
      <c r="C290" s="12" t="s">
        <v>65</v>
      </c>
      <c r="E290" s="44">
        <v>0</v>
      </c>
      <c r="F290" s="44"/>
      <c r="G290" s="44"/>
      <c r="H290" s="44"/>
      <c r="I290" s="44">
        <v>0</v>
      </c>
      <c r="J290" s="44"/>
      <c r="K290" s="44">
        <v>0</v>
      </c>
      <c r="L290" s="44"/>
      <c r="M290" s="44">
        <v>0</v>
      </c>
      <c r="N290" s="44"/>
      <c r="O290" s="44">
        <v>0</v>
      </c>
      <c r="P290" s="44"/>
      <c r="Q290" s="44">
        <v>-6274985776</v>
      </c>
    </row>
    <row r="291" spans="1:17" ht="21.75" customHeight="1">
      <c r="A291" s="12" t="s">
        <v>583</v>
      </c>
      <c r="C291" s="12" t="s">
        <v>65</v>
      </c>
      <c r="E291" s="44">
        <v>0</v>
      </c>
      <c r="F291" s="44"/>
      <c r="G291" s="44"/>
      <c r="H291" s="44"/>
      <c r="I291" s="44">
        <v>0</v>
      </c>
      <c r="J291" s="44"/>
      <c r="K291" s="44">
        <v>0</v>
      </c>
      <c r="L291" s="44"/>
      <c r="M291" s="44">
        <v>0</v>
      </c>
      <c r="N291" s="44"/>
      <c r="O291" s="44">
        <v>0</v>
      </c>
      <c r="P291" s="44"/>
      <c r="Q291" s="44">
        <v>-5809755481</v>
      </c>
    </row>
    <row r="292" spans="1:17" ht="21.75" customHeight="1">
      <c r="A292" s="12" t="s">
        <v>584</v>
      </c>
      <c r="C292" s="12" t="s">
        <v>65</v>
      </c>
      <c r="E292" s="44">
        <v>0</v>
      </c>
      <c r="F292" s="44"/>
      <c r="G292" s="44"/>
      <c r="H292" s="44"/>
      <c r="I292" s="44">
        <v>0</v>
      </c>
      <c r="J292" s="44"/>
      <c r="K292" s="44">
        <v>0</v>
      </c>
      <c r="L292" s="44"/>
      <c r="M292" s="44">
        <v>0</v>
      </c>
      <c r="N292" s="44"/>
      <c r="O292" s="44">
        <v>0</v>
      </c>
      <c r="P292" s="44"/>
      <c r="Q292" s="44">
        <v>-6717033754</v>
      </c>
    </row>
    <row r="293" spans="1:17" ht="21.75" customHeight="1">
      <c r="A293" s="12" t="s">
        <v>585</v>
      </c>
      <c r="C293" s="12" t="s">
        <v>65</v>
      </c>
      <c r="E293" s="44">
        <v>0</v>
      </c>
      <c r="F293" s="44"/>
      <c r="G293" s="44"/>
      <c r="H293" s="44"/>
      <c r="I293" s="44">
        <v>0</v>
      </c>
      <c r="J293" s="44"/>
      <c r="K293" s="44">
        <v>0</v>
      </c>
      <c r="L293" s="44"/>
      <c r="M293" s="44">
        <v>0</v>
      </c>
      <c r="N293" s="44"/>
      <c r="O293" s="44">
        <v>0</v>
      </c>
      <c r="P293" s="44"/>
      <c r="Q293" s="44">
        <v>-9756191306</v>
      </c>
    </row>
    <row r="294" spans="1:17" ht="21.75" customHeight="1">
      <c r="A294" s="12" t="s">
        <v>586</v>
      </c>
      <c r="C294" s="12" t="s">
        <v>65</v>
      </c>
      <c r="E294" s="44">
        <v>0</v>
      </c>
      <c r="F294" s="44"/>
      <c r="G294" s="44"/>
      <c r="H294" s="44"/>
      <c r="I294" s="44">
        <v>0</v>
      </c>
      <c r="J294" s="44"/>
      <c r="K294" s="44">
        <v>0</v>
      </c>
      <c r="L294" s="44"/>
      <c r="M294" s="44">
        <v>0</v>
      </c>
      <c r="N294" s="44"/>
      <c r="O294" s="44">
        <v>0</v>
      </c>
      <c r="P294" s="44"/>
      <c r="Q294" s="44">
        <v>5108271015</v>
      </c>
    </row>
    <row r="295" spans="1:17" ht="21.75" customHeight="1">
      <c r="A295" s="12" t="s">
        <v>587</v>
      </c>
      <c r="C295" s="12" t="s">
        <v>65</v>
      </c>
      <c r="E295" s="44">
        <v>0</v>
      </c>
      <c r="F295" s="44"/>
      <c r="G295" s="44"/>
      <c r="H295" s="44"/>
      <c r="I295" s="44">
        <v>0</v>
      </c>
      <c r="J295" s="44"/>
      <c r="K295" s="44">
        <v>0</v>
      </c>
      <c r="L295" s="44"/>
      <c r="M295" s="44">
        <v>0</v>
      </c>
      <c r="N295" s="44"/>
      <c r="O295" s="44">
        <v>0</v>
      </c>
      <c r="P295" s="44"/>
      <c r="Q295" s="44">
        <v>128925767</v>
      </c>
    </row>
    <row r="296" spans="1:17" ht="21.75" customHeight="1">
      <c r="A296" s="12" t="s">
        <v>588</v>
      </c>
      <c r="C296" s="12" t="s">
        <v>65</v>
      </c>
      <c r="E296" s="44">
        <v>0</v>
      </c>
      <c r="F296" s="44"/>
      <c r="G296" s="44"/>
      <c r="H296" s="44"/>
      <c r="I296" s="44">
        <v>0</v>
      </c>
      <c r="J296" s="44"/>
      <c r="K296" s="44">
        <v>0</v>
      </c>
      <c r="L296" s="44"/>
      <c r="M296" s="44">
        <v>0</v>
      </c>
      <c r="N296" s="44"/>
      <c r="O296" s="44">
        <v>0</v>
      </c>
      <c r="P296" s="44"/>
      <c r="Q296" s="44">
        <v>26506171</v>
      </c>
    </row>
    <row r="297" spans="1:17" ht="21.75" customHeight="1">
      <c r="A297" s="12" t="s">
        <v>589</v>
      </c>
      <c r="C297" s="12" t="s">
        <v>65</v>
      </c>
      <c r="E297" s="44">
        <v>0</v>
      </c>
      <c r="F297" s="44"/>
      <c r="G297" s="44"/>
      <c r="H297" s="44"/>
      <c r="I297" s="44">
        <v>0</v>
      </c>
      <c r="J297" s="44"/>
      <c r="K297" s="44">
        <v>0</v>
      </c>
      <c r="L297" s="44"/>
      <c r="M297" s="44">
        <v>0</v>
      </c>
      <c r="N297" s="44"/>
      <c r="O297" s="44">
        <v>0</v>
      </c>
      <c r="P297" s="44"/>
      <c r="Q297" s="44">
        <v>26220785</v>
      </c>
    </row>
    <row r="298" spans="1:17" ht="21.75" customHeight="1">
      <c r="A298" s="12" t="s">
        <v>590</v>
      </c>
      <c r="C298" s="12" t="s">
        <v>65</v>
      </c>
      <c r="E298" s="44">
        <v>0</v>
      </c>
      <c r="F298" s="44"/>
      <c r="G298" s="44"/>
      <c r="H298" s="44"/>
      <c r="I298" s="44">
        <v>0</v>
      </c>
      <c r="J298" s="44"/>
      <c r="K298" s="44">
        <v>0</v>
      </c>
      <c r="L298" s="44"/>
      <c r="M298" s="44">
        <v>0</v>
      </c>
      <c r="N298" s="44"/>
      <c r="O298" s="44">
        <v>0</v>
      </c>
      <c r="P298" s="44"/>
      <c r="Q298" s="44">
        <v>11449935</v>
      </c>
    </row>
    <row r="299" spans="1:17" ht="21.75" customHeight="1">
      <c r="A299" s="12" t="s">
        <v>591</v>
      </c>
      <c r="C299" s="12" t="s">
        <v>65</v>
      </c>
      <c r="E299" s="44">
        <v>0</v>
      </c>
      <c r="F299" s="44"/>
      <c r="G299" s="44"/>
      <c r="H299" s="44"/>
      <c r="I299" s="44">
        <v>0</v>
      </c>
      <c r="J299" s="44"/>
      <c r="K299" s="44">
        <v>0</v>
      </c>
      <c r="L299" s="44"/>
      <c r="M299" s="44">
        <v>0</v>
      </c>
      <c r="N299" s="44"/>
      <c r="O299" s="44">
        <v>0</v>
      </c>
      <c r="P299" s="44"/>
      <c r="Q299" s="44">
        <v>1410992727</v>
      </c>
    </row>
    <row r="300" spans="1:17" ht="21.75" customHeight="1">
      <c r="A300" s="12" t="s">
        <v>592</v>
      </c>
      <c r="C300" s="12" t="s">
        <v>65</v>
      </c>
      <c r="E300" s="44">
        <v>0</v>
      </c>
      <c r="F300" s="44"/>
      <c r="G300" s="44"/>
      <c r="H300" s="44"/>
      <c r="I300" s="44">
        <v>0</v>
      </c>
      <c r="J300" s="44"/>
      <c r="K300" s="44">
        <v>0</v>
      </c>
      <c r="L300" s="44"/>
      <c r="M300" s="44">
        <v>0</v>
      </c>
      <c r="N300" s="44"/>
      <c r="O300" s="44">
        <v>0</v>
      </c>
      <c r="P300" s="44"/>
      <c r="Q300" s="44">
        <v>-19545794</v>
      </c>
    </row>
    <row r="301" spans="1:17" ht="21.75" customHeight="1">
      <c r="A301" s="12" t="s">
        <v>593</v>
      </c>
      <c r="C301" s="12" t="s">
        <v>65</v>
      </c>
      <c r="E301" s="44">
        <v>0</v>
      </c>
      <c r="F301" s="44"/>
      <c r="G301" s="44"/>
      <c r="H301" s="44"/>
      <c r="I301" s="44">
        <v>0</v>
      </c>
      <c r="J301" s="44"/>
      <c r="K301" s="44">
        <v>0</v>
      </c>
      <c r="L301" s="44"/>
      <c r="M301" s="44">
        <v>0</v>
      </c>
      <c r="N301" s="44"/>
      <c r="O301" s="44">
        <v>0</v>
      </c>
      <c r="P301" s="44"/>
      <c r="Q301" s="44">
        <v>-46547916</v>
      </c>
    </row>
    <row r="302" spans="1:17" ht="21.75" customHeight="1">
      <c r="A302" s="12" t="s">
        <v>594</v>
      </c>
      <c r="C302" s="12" t="s">
        <v>65</v>
      </c>
      <c r="E302" s="44">
        <v>0</v>
      </c>
      <c r="F302" s="44"/>
      <c r="G302" s="44"/>
      <c r="H302" s="44"/>
      <c r="I302" s="44">
        <v>0</v>
      </c>
      <c r="J302" s="44"/>
      <c r="K302" s="44">
        <v>0</v>
      </c>
      <c r="L302" s="44"/>
      <c r="M302" s="44">
        <v>0</v>
      </c>
      <c r="N302" s="44"/>
      <c r="O302" s="44">
        <v>0</v>
      </c>
      <c r="P302" s="44"/>
      <c r="Q302" s="44">
        <v>-612050596</v>
      </c>
    </row>
    <row r="303" spans="1:17" ht="21.75" customHeight="1">
      <c r="A303" s="12" t="s">
        <v>595</v>
      </c>
      <c r="C303" s="12" t="s">
        <v>65</v>
      </c>
      <c r="E303" s="44">
        <v>0</v>
      </c>
      <c r="F303" s="44"/>
      <c r="G303" s="44"/>
      <c r="H303" s="44"/>
      <c r="I303" s="44">
        <v>0</v>
      </c>
      <c r="J303" s="44"/>
      <c r="K303" s="44">
        <v>0</v>
      </c>
      <c r="L303" s="44"/>
      <c r="M303" s="44">
        <v>0</v>
      </c>
      <c r="N303" s="44"/>
      <c r="O303" s="44">
        <v>0</v>
      </c>
      <c r="P303" s="44"/>
      <c r="Q303" s="44">
        <v>927012104</v>
      </c>
    </row>
    <row r="304" spans="1:17" ht="21.75" customHeight="1">
      <c r="A304" s="12" t="s">
        <v>596</v>
      </c>
      <c r="C304" s="12" t="s">
        <v>65</v>
      </c>
      <c r="E304" s="44">
        <v>0</v>
      </c>
      <c r="F304" s="44"/>
      <c r="G304" s="44"/>
      <c r="H304" s="44"/>
      <c r="I304" s="44">
        <v>0</v>
      </c>
      <c r="J304" s="44"/>
      <c r="K304" s="44">
        <v>0</v>
      </c>
      <c r="L304" s="44"/>
      <c r="M304" s="44">
        <v>0</v>
      </c>
      <c r="N304" s="44"/>
      <c r="O304" s="44">
        <v>0</v>
      </c>
      <c r="P304" s="44"/>
      <c r="Q304" s="44">
        <v>7456620538</v>
      </c>
    </row>
    <row r="305" spans="1:17" ht="21.75" customHeight="1">
      <c r="A305" s="12" t="s">
        <v>597</v>
      </c>
      <c r="C305" s="12" t="s">
        <v>65</v>
      </c>
      <c r="E305" s="44">
        <v>0</v>
      </c>
      <c r="F305" s="44"/>
      <c r="G305" s="44"/>
      <c r="H305" s="44"/>
      <c r="I305" s="44">
        <v>0</v>
      </c>
      <c r="J305" s="44"/>
      <c r="K305" s="44">
        <v>0</v>
      </c>
      <c r="L305" s="44"/>
      <c r="M305" s="44">
        <v>0</v>
      </c>
      <c r="N305" s="44"/>
      <c r="O305" s="44">
        <v>0</v>
      </c>
      <c r="P305" s="44"/>
      <c r="Q305" s="44">
        <v>8747025103</v>
      </c>
    </row>
    <row r="306" spans="1:17" ht="21.75" customHeight="1">
      <c r="A306" s="12" t="s">
        <v>598</v>
      </c>
      <c r="C306" s="12" t="s">
        <v>65</v>
      </c>
      <c r="E306" s="44">
        <v>0</v>
      </c>
      <c r="F306" s="44"/>
      <c r="G306" s="44"/>
      <c r="H306" s="44"/>
      <c r="I306" s="44">
        <v>0</v>
      </c>
      <c r="J306" s="44"/>
      <c r="K306" s="44">
        <v>0</v>
      </c>
      <c r="L306" s="44"/>
      <c r="M306" s="44">
        <v>0</v>
      </c>
      <c r="N306" s="44"/>
      <c r="O306" s="44">
        <v>0</v>
      </c>
      <c r="P306" s="44"/>
      <c r="Q306" s="44">
        <v>3153593024</v>
      </c>
    </row>
    <row r="307" spans="1:17" ht="21.75" customHeight="1">
      <c r="A307" s="12" t="s">
        <v>599</v>
      </c>
      <c r="C307" s="12" t="s">
        <v>65</v>
      </c>
      <c r="E307" s="44">
        <v>0</v>
      </c>
      <c r="F307" s="44"/>
      <c r="G307" s="44"/>
      <c r="H307" s="44"/>
      <c r="I307" s="44">
        <v>0</v>
      </c>
      <c r="J307" s="44"/>
      <c r="K307" s="44">
        <v>0</v>
      </c>
      <c r="L307" s="44"/>
      <c r="M307" s="44">
        <v>0</v>
      </c>
      <c r="N307" s="44"/>
      <c r="O307" s="44">
        <v>0</v>
      </c>
      <c r="P307" s="44"/>
      <c r="Q307" s="44">
        <v>19579155</v>
      </c>
    </row>
    <row r="308" spans="1:17" ht="21.75" customHeight="1">
      <c r="A308" s="12" t="s">
        <v>600</v>
      </c>
      <c r="C308" s="12" t="s">
        <v>65</v>
      </c>
      <c r="E308" s="44">
        <v>0</v>
      </c>
      <c r="F308" s="44"/>
      <c r="G308" s="44"/>
      <c r="H308" s="44"/>
      <c r="I308" s="44">
        <v>0</v>
      </c>
      <c r="J308" s="44"/>
      <c r="K308" s="44">
        <v>0</v>
      </c>
      <c r="L308" s="44"/>
      <c r="M308" s="44">
        <v>0</v>
      </c>
      <c r="N308" s="44"/>
      <c r="O308" s="44">
        <v>0</v>
      </c>
      <c r="P308" s="44"/>
      <c r="Q308" s="44">
        <v>279651964</v>
      </c>
    </row>
    <row r="309" spans="1:17" ht="21.75" customHeight="1">
      <c r="A309" s="12" t="s">
        <v>601</v>
      </c>
      <c r="C309" s="12" t="s">
        <v>65</v>
      </c>
      <c r="E309" s="44">
        <v>0</v>
      </c>
      <c r="F309" s="44"/>
      <c r="G309" s="44"/>
      <c r="H309" s="44"/>
      <c r="I309" s="44">
        <v>0</v>
      </c>
      <c r="J309" s="44"/>
      <c r="K309" s="44">
        <v>0</v>
      </c>
      <c r="L309" s="44"/>
      <c r="M309" s="44">
        <v>0</v>
      </c>
      <c r="N309" s="44"/>
      <c r="O309" s="44">
        <v>0</v>
      </c>
      <c r="P309" s="44"/>
      <c r="Q309" s="44">
        <v>381041853</v>
      </c>
    </row>
    <row r="310" spans="1:17" ht="21.75" customHeight="1">
      <c r="A310" s="12" t="s">
        <v>602</v>
      </c>
      <c r="C310" s="12" t="s">
        <v>65</v>
      </c>
      <c r="E310" s="44">
        <v>0</v>
      </c>
      <c r="F310" s="44"/>
      <c r="G310" s="44"/>
      <c r="H310" s="44"/>
      <c r="I310" s="44">
        <v>0</v>
      </c>
      <c r="J310" s="44"/>
      <c r="K310" s="44">
        <v>0</v>
      </c>
      <c r="L310" s="44"/>
      <c r="M310" s="44">
        <v>0</v>
      </c>
      <c r="N310" s="44"/>
      <c r="O310" s="44">
        <v>0</v>
      </c>
      <c r="P310" s="44"/>
      <c r="Q310" s="44">
        <v>32595605</v>
      </c>
    </row>
    <row r="311" spans="1:17" ht="21.75" customHeight="1">
      <c r="A311" s="12" t="s">
        <v>603</v>
      </c>
      <c r="C311" s="12" t="s">
        <v>65</v>
      </c>
      <c r="E311" s="44">
        <v>0</v>
      </c>
      <c r="F311" s="44"/>
      <c r="G311" s="44"/>
      <c r="H311" s="44"/>
      <c r="I311" s="44">
        <v>0</v>
      </c>
      <c r="J311" s="44"/>
      <c r="K311" s="44">
        <v>0</v>
      </c>
      <c r="L311" s="44"/>
      <c r="M311" s="44">
        <v>0</v>
      </c>
      <c r="N311" s="44"/>
      <c r="O311" s="44">
        <v>0</v>
      </c>
      <c r="P311" s="44"/>
      <c r="Q311" s="44">
        <v>21420000</v>
      </c>
    </row>
    <row r="312" spans="1:17" ht="21.75" customHeight="1">
      <c r="A312" s="12" t="s">
        <v>604</v>
      </c>
      <c r="C312" s="12" t="s">
        <v>65</v>
      </c>
      <c r="E312" s="44">
        <v>0</v>
      </c>
      <c r="F312" s="44"/>
      <c r="G312" s="44"/>
      <c r="H312" s="44"/>
      <c r="I312" s="44">
        <v>0</v>
      </c>
      <c r="J312" s="44"/>
      <c r="K312" s="44">
        <v>0</v>
      </c>
      <c r="L312" s="44"/>
      <c r="M312" s="44">
        <v>0</v>
      </c>
      <c r="N312" s="44"/>
      <c r="O312" s="44">
        <v>0</v>
      </c>
      <c r="P312" s="44"/>
      <c r="Q312" s="44">
        <v>-39196988</v>
      </c>
    </row>
    <row r="313" spans="1:17" ht="21.75" customHeight="1">
      <c r="A313" s="12" t="s">
        <v>605</v>
      </c>
      <c r="C313" s="12" t="s">
        <v>65</v>
      </c>
      <c r="E313" s="44">
        <v>0</v>
      </c>
      <c r="F313" s="44"/>
      <c r="G313" s="44"/>
      <c r="H313" s="44"/>
      <c r="I313" s="44">
        <v>0</v>
      </c>
      <c r="J313" s="44"/>
      <c r="K313" s="44">
        <v>0</v>
      </c>
      <c r="L313" s="44"/>
      <c r="M313" s="44">
        <v>0</v>
      </c>
      <c r="N313" s="44"/>
      <c r="O313" s="44">
        <v>0</v>
      </c>
      <c r="P313" s="44"/>
      <c r="Q313" s="44">
        <v>10870567</v>
      </c>
    </row>
    <row r="314" spans="1:17" ht="21.75" customHeight="1">
      <c r="A314" s="12" t="s">
        <v>606</v>
      </c>
      <c r="C314" s="12" t="s">
        <v>65</v>
      </c>
      <c r="E314" s="44">
        <v>0</v>
      </c>
      <c r="F314" s="44"/>
      <c r="G314" s="44"/>
      <c r="H314" s="44"/>
      <c r="I314" s="44">
        <v>0</v>
      </c>
      <c r="J314" s="44"/>
      <c r="K314" s="44">
        <v>0</v>
      </c>
      <c r="L314" s="44"/>
      <c r="M314" s="44">
        <v>0</v>
      </c>
      <c r="N314" s="44"/>
      <c r="O314" s="44">
        <v>0</v>
      </c>
      <c r="P314" s="44"/>
      <c r="Q314" s="44">
        <v>1000000</v>
      </c>
    </row>
    <row r="315" spans="1:17" ht="21.75" customHeight="1">
      <c r="A315" s="12" t="s">
        <v>607</v>
      </c>
      <c r="C315" s="12" t="s">
        <v>65</v>
      </c>
      <c r="E315" s="44">
        <v>0</v>
      </c>
      <c r="F315" s="44"/>
      <c r="G315" s="44"/>
      <c r="H315" s="44"/>
      <c r="I315" s="44">
        <v>0</v>
      </c>
      <c r="J315" s="44"/>
      <c r="K315" s="44">
        <v>0</v>
      </c>
      <c r="L315" s="44"/>
      <c r="M315" s="44">
        <v>0</v>
      </c>
      <c r="N315" s="44"/>
      <c r="O315" s="44">
        <v>0</v>
      </c>
      <c r="P315" s="44"/>
      <c r="Q315" s="44">
        <v>-286540071</v>
      </c>
    </row>
    <row r="316" spans="1:17" ht="21.75" customHeight="1">
      <c r="A316" s="12" t="s">
        <v>608</v>
      </c>
      <c r="C316" s="12" t="s">
        <v>65</v>
      </c>
      <c r="E316" s="44">
        <v>0</v>
      </c>
      <c r="F316" s="44"/>
      <c r="G316" s="44"/>
      <c r="H316" s="44"/>
      <c r="I316" s="44">
        <v>0</v>
      </c>
      <c r="J316" s="44"/>
      <c r="K316" s="44">
        <v>0</v>
      </c>
      <c r="L316" s="44"/>
      <c r="M316" s="44">
        <v>0</v>
      </c>
      <c r="N316" s="44"/>
      <c r="O316" s="44">
        <v>0</v>
      </c>
      <c r="P316" s="44"/>
      <c r="Q316" s="44">
        <v>-1310167818</v>
      </c>
    </row>
    <row r="317" spans="1:17" ht="21.75" customHeight="1">
      <c r="A317" s="12" t="s">
        <v>609</v>
      </c>
      <c r="C317" s="12" t="s">
        <v>65</v>
      </c>
      <c r="E317" s="44">
        <v>0</v>
      </c>
      <c r="F317" s="44"/>
      <c r="G317" s="44"/>
      <c r="H317" s="44"/>
      <c r="I317" s="44">
        <v>0</v>
      </c>
      <c r="J317" s="44"/>
      <c r="K317" s="44">
        <v>0</v>
      </c>
      <c r="L317" s="44"/>
      <c r="M317" s="44">
        <v>0</v>
      </c>
      <c r="N317" s="44"/>
      <c r="O317" s="44">
        <v>0</v>
      </c>
      <c r="P317" s="44"/>
      <c r="Q317" s="44">
        <v>-321451035</v>
      </c>
    </row>
    <row r="318" spans="1:17" ht="21.75" customHeight="1">
      <c r="A318" s="12" t="s">
        <v>610</v>
      </c>
      <c r="C318" s="12" t="s">
        <v>65</v>
      </c>
      <c r="E318" s="44">
        <v>0</v>
      </c>
      <c r="F318" s="44"/>
      <c r="G318" s="44"/>
      <c r="H318" s="44"/>
      <c r="I318" s="44">
        <v>0</v>
      </c>
      <c r="J318" s="44"/>
      <c r="K318" s="44">
        <v>0</v>
      </c>
      <c r="L318" s="44"/>
      <c r="M318" s="44">
        <v>0</v>
      </c>
      <c r="N318" s="44"/>
      <c r="O318" s="44">
        <v>0</v>
      </c>
      <c r="P318" s="44"/>
      <c r="Q318" s="44">
        <v>-1490641716</v>
      </c>
    </row>
    <row r="319" spans="1:17" ht="21.75" customHeight="1">
      <c r="A319" s="12" t="s">
        <v>611</v>
      </c>
      <c r="C319" s="12" t="s">
        <v>65</v>
      </c>
      <c r="E319" s="44">
        <v>0</v>
      </c>
      <c r="F319" s="44"/>
      <c r="G319" s="44"/>
      <c r="H319" s="44"/>
      <c r="I319" s="44">
        <v>0</v>
      </c>
      <c r="J319" s="44"/>
      <c r="K319" s="44">
        <v>0</v>
      </c>
      <c r="L319" s="44"/>
      <c r="M319" s="44">
        <v>0</v>
      </c>
      <c r="N319" s="44"/>
      <c r="O319" s="44">
        <v>0</v>
      </c>
      <c r="P319" s="44"/>
      <c r="Q319" s="44">
        <v>-77141469</v>
      </c>
    </row>
    <row r="320" spans="1:17" ht="21.75" customHeight="1">
      <c r="A320" s="12" t="s">
        <v>612</v>
      </c>
      <c r="C320" s="12" t="s">
        <v>65</v>
      </c>
      <c r="E320" s="44">
        <v>0</v>
      </c>
      <c r="F320" s="44"/>
      <c r="G320" s="44"/>
      <c r="H320" s="44"/>
      <c r="I320" s="44">
        <v>0</v>
      </c>
      <c r="J320" s="44"/>
      <c r="K320" s="44">
        <v>0</v>
      </c>
      <c r="L320" s="44"/>
      <c r="M320" s="44">
        <v>0</v>
      </c>
      <c r="N320" s="44"/>
      <c r="O320" s="44">
        <v>0</v>
      </c>
      <c r="P320" s="44"/>
      <c r="Q320" s="44">
        <v>-253471952</v>
      </c>
    </row>
    <row r="321" spans="1:17" ht="21.75" customHeight="1">
      <c r="A321" s="12" t="s">
        <v>613</v>
      </c>
      <c r="C321" s="12" t="s">
        <v>65</v>
      </c>
      <c r="E321" s="44">
        <v>0</v>
      </c>
      <c r="F321" s="44"/>
      <c r="G321" s="44"/>
      <c r="H321" s="44"/>
      <c r="I321" s="44">
        <v>0</v>
      </c>
      <c r="J321" s="44"/>
      <c r="K321" s="44">
        <v>0</v>
      </c>
      <c r="L321" s="44"/>
      <c r="M321" s="44">
        <v>0</v>
      </c>
      <c r="N321" s="44"/>
      <c r="O321" s="44">
        <v>0</v>
      </c>
      <c r="P321" s="44"/>
      <c r="Q321" s="44">
        <v>90495150</v>
      </c>
    </row>
    <row r="322" spans="1:17" ht="21.75" customHeight="1">
      <c r="A322" s="12" t="s">
        <v>614</v>
      </c>
      <c r="C322" s="12" t="s">
        <v>65</v>
      </c>
      <c r="E322" s="44">
        <v>0</v>
      </c>
      <c r="F322" s="44"/>
      <c r="G322" s="44"/>
      <c r="H322" s="44"/>
      <c r="I322" s="44">
        <v>0</v>
      </c>
      <c r="J322" s="44"/>
      <c r="K322" s="44">
        <v>0</v>
      </c>
      <c r="L322" s="44"/>
      <c r="M322" s="44">
        <v>0</v>
      </c>
      <c r="N322" s="44"/>
      <c r="O322" s="44">
        <v>0</v>
      </c>
      <c r="P322" s="44"/>
      <c r="Q322" s="44">
        <v>93883819</v>
      </c>
    </row>
    <row r="323" spans="1:17" ht="21.75" customHeight="1">
      <c r="A323" s="12" t="s">
        <v>615</v>
      </c>
      <c r="C323" s="12" t="s">
        <v>65</v>
      </c>
      <c r="E323" s="44">
        <v>0</v>
      </c>
      <c r="F323" s="44"/>
      <c r="G323" s="44"/>
      <c r="H323" s="44"/>
      <c r="I323" s="44">
        <v>0</v>
      </c>
      <c r="J323" s="44"/>
      <c r="K323" s="44">
        <v>0</v>
      </c>
      <c r="L323" s="44"/>
      <c r="M323" s="44">
        <v>0</v>
      </c>
      <c r="N323" s="44"/>
      <c r="O323" s="44">
        <v>0</v>
      </c>
      <c r="P323" s="44"/>
      <c r="Q323" s="44">
        <v>198320</v>
      </c>
    </row>
    <row r="324" spans="1:17" ht="21.75" customHeight="1">
      <c r="A324" s="12" t="s">
        <v>616</v>
      </c>
      <c r="C324" s="12" t="s">
        <v>65</v>
      </c>
      <c r="E324" s="44">
        <v>0</v>
      </c>
      <c r="F324" s="44"/>
      <c r="G324" s="44"/>
      <c r="H324" s="44"/>
      <c r="I324" s="44">
        <v>0</v>
      </c>
      <c r="J324" s="44"/>
      <c r="K324" s="44">
        <v>0</v>
      </c>
      <c r="L324" s="44"/>
      <c r="M324" s="44">
        <v>0</v>
      </c>
      <c r="N324" s="44"/>
      <c r="O324" s="44">
        <v>0</v>
      </c>
      <c r="P324" s="44"/>
      <c r="Q324" s="44">
        <v>1801550772</v>
      </c>
    </row>
    <row r="325" spans="1:17" ht="21.75" customHeight="1">
      <c r="A325" s="12" t="s">
        <v>617</v>
      </c>
      <c r="C325" s="12" t="s">
        <v>65</v>
      </c>
      <c r="E325" s="44">
        <v>0</v>
      </c>
      <c r="F325" s="44"/>
      <c r="G325" s="44"/>
      <c r="H325" s="44"/>
      <c r="I325" s="44">
        <v>0</v>
      </c>
      <c r="J325" s="44"/>
      <c r="K325" s="44">
        <v>0</v>
      </c>
      <c r="L325" s="44"/>
      <c r="M325" s="44">
        <v>0</v>
      </c>
      <c r="N325" s="44"/>
      <c r="O325" s="44">
        <v>0</v>
      </c>
      <c r="P325" s="44"/>
      <c r="Q325" s="44">
        <v>175816682</v>
      </c>
    </row>
    <row r="326" spans="1:17" ht="21.75" customHeight="1">
      <c r="A326" s="12" t="s">
        <v>618</v>
      </c>
      <c r="C326" s="12" t="s">
        <v>65</v>
      </c>
      <c r="E326" s="44">
        <v>0</v>
      </c>
      <c r="F326" s="44"/>
      <c r="G326" s="44"/>
      <c r="H326" s="44"/>
      <c r="I326" s="44">
        <v>0</v>
      </c>
      <c r="J326" s="44"/>
      <c r="K326" s="44">
        <v>0</v>
      </c>
      <c r="L326" s="44"/>
      <c r="M326" s="44">
        <v>0</v>
      </c>
      <c r="N326" s="44"/>
      <c r="O326" s="44">
        <v>0</v>
      </c>
      <c r="P326" s="44"/>
      <c r="Q326" s="44">
        <v>842271860</v>
      </c>
    </row>
    <row r="327" spans="1:17" ht="21.75" customHeight="1">
      <c r="A327" s="12" t="s">
        <v>619</v>
      </c>
      <c r="C327" s="12" t="s">
        <v>65</v>
      </c>
      <c r="E327" s="44">
        <v>0</v>
      </c>
      <c r="F327" s="44"/>
      <c r="G327" s="44"/>
      <c r="H327" s="44"/>
      <c r="I327" s="44">
        <v>0</v>
      </c>
      <c r="J327" s="44"/>
      <c r="K327" s="44">
        <v>0</v>
      </c>
      <c r="L327" s="44"/>
      <c r="M327" s="44">
        <v>0</v>
      </c>
      <c r="N327" s="44"/>
      <c r="O327" s="44">
        <v>0</v>
      </c>
      <c r="P327" s="44"/>
      <c r="Q327" s="44">
        <v>312422194</v>
      </c>
    </row>
    <row r="328" spans="1:17" ht="21.75" customHeight="1">
      <c r="A328" s="12" t="s">
        <v>620</v>
      </c>
      <c r="C328" s="12" t="s">
        <v>65</v>
      </c>
      <c r="E328" s="44">
        <v>0</v>
      </c>
      <c r="F328" s="44"/>
      <c r="G328" s="44"/>
      <c r="H328" s="44"/>
      <c r="I328" s="44">
        <v>0</v>
      </c>
      <c r="J328" s="44"/>
      <c r="K328" s="44">
        <v>0</v>
      </c>
      <c r="L328" s="44"/>
      <c r="M328" s="44">
        <v>0</v>
      </c>
      <c r="N328" s="44"/>
      <c r="O328" s="44">
        <v>0</v>
      </c>
      <c r="P328" s="44"/>
      <c r="Q328" s="44">
        <v>7707476373</v>
      </c>
    </row>
    <row r="329" spans="1:17" ht="21.75" customHeight="1">
      <c r="A329" s="12" t="s">
        <v>621</v>
      </c>
      <c r="C329" s="12" t="s">
        <v>65</v>
      </c>
      <c r="E329" s="44">
        <v>0</v>
      </c>
      <c r="F329" s="44"/>
      <c r="G329" s="44"/>
      <c r="H329" s="44"/>
      <c r="I329" s="44">
        <v>0</v>
      </c>
      <c r="J329" s="44"/>
      <c r="K329" s="44">
        <v>0</v>
      </c>
      <c r="L329" s="44"/>
      <c r="M329" s="44">
        <v>0</v>
      </c>
      <c r="N329" s="44"/>
      <c r="O329" s="44">
        <v>0</v>
      </c>
      <c r="P329" s="44"/>
      <c r="Q329" s="44">
        <v>214569898</v>
      </c>
    </row>
    <row r="330" spans="1:17" ht="21.75" customHeight="1">
      <c r="A330" s="12" t="s">
        <v>622</v>
      </c>
      <c r="C330" s="12" t="s">
        <v>65</v>
      </c>
      <c r="E330" s="44">
        <v>0</v>
      </c>
      <c r="F330" s="44"/>
      <c r="G330" s="44"/>
      <c r="H330" s="44"/>
      <c r="I330" s="44">
        <v>0</v>
      </c>
      <c r="J330" s="44"/>
      <c r="K330" s="44">
        <v>0</v>
      </c>
      <c r="L330" s="44"/>
      <c r="M330" s="44">
        <v>0</v>
      </c>
      <c r="N330" s="44"/>
      <c r="O330" s="44">
        <v>0</v>
      </c>
      <c r="P330" s="44"/>
      <c r="Q330" s="44">
        <v>352956989</v>
      </c>
    </row>
    <row r="331" spans="1:17" ht="21.75" customHeight="1">
      <c r="A331" s="12" t="s">
        <v>623</v>
      </c>
      <c r="C331" s="12" t="s">
        <v>65</v>
      </c>
      <c r="E331" s="44">
        <v>0</v>
      </c>
      <c r="F331" s="44"/>
      <c r="G331" s="44"/>
      <c r="H331" s="44"/>
      <c r="I331" s="44">
        <v>0</v>
      </c>
      <c r="J331" s="44"/>
      <c r="K331" s="44">
        <v>0</v>
      </c>
      <c r="L331" s="44"/>
      <c r="M331" s="44">
        <v>0</v>
      </c>
      <c r="N331" s="44"/>
      <c r="O331" s="44">
        <v>0</v>
      </c>
      <c r="P331" s="44"/>
      <c r="Q331" s="44">
        <v>5878426</v>
      </c>
    </row>
    <row r="332" spans="1:17" ht="21.75" customHeight="1">
      <c r="A332" s="12" t="s">
        <v>624</v>
      </c>
      <c r="C332" s="12" t="s">
        <v>65</v>
      </c>
      <c r="E332" s="44">
        <v>0</v>
      </c>
      <c r="F332" s="44"/>
      <c r="G332" s="44"/>
      <c r="H332" s="44"/>
      <c r="I332" s="44">
        <v>0</v>
      </c>
      <c r="J332" s="44"/>
      <c r="K332" s="44">
        <v>0</v>
      </c>
      <c r="L332" s="44"/>
      <c r="M332" s="44">
        <v>0</v>
      </c>
      <c r="N332" s="44"/>
      <c r="O332" s="44">
        <v>0</v>
      </c>
      <c r="P332" s="44"/>
      <c r="Q332" s="44">
        <v>-11200013</v>
      </c>
    </row>
    <row r="333" spans="1:17" ht="21.75" customHeight="1">
      <c r="A333" s="12" t="s">
        <v>625</v>
      </c>
      <c r="C333" s="12" t="s">
        <v>65</v>
      </c>
      <c r="E333" s="44">
        <v>0</v>
      </c>
      <c r="F333" s="44"/>
      <c r="G333" s="44"/>
      <c r="H333" s="44"/>
      <c r="I333" s="44">
        <v>0</v>
      </c>
      <c r="J333" s="44"/>
      <c r="K333" s="44">
        <v>0</v>
      </c>
      <c r="L333" s="44"/>
      <c r="M333" s="44">
        <v>0</v>
      </c>
      <c r="N333" s="44"/>
      <c r="O333" s="44">
        <v>0</v>
      </c>
      <c r="P333" s="44"/>
      <c r="Q333" s="44">
        <v>-5784047</v>
      </c>
    </row>
    <row r="334" spans="1:17" ht="21.75" customHeight="1">
      <c r="A334" s="12" t="s">
        <v>626</v>
      </c>
      <c r="C334" s="12" t="s">
        <v>65</v>
      </c>
      <c r="E334" s="44">
        <v>0</v>
      </c>
      <c r="F334" s="44"/>
      <c r="G334" s="44"/>
      <c r="H334" s="44"/>
      <c r="I334" s="44">
        <v>0</v>
      </c>
      <c r="J334" s="44"/>
      <c r="K334" s="44">
        <v>0</v>
      </c>
      <c r="L334" s="44"/>
      <c r="M334" s="44">
        <v>0</v>
      </c>
      <c r="N334" s="44"/>
      <c r="O334" s="44">
        <v>0</v>
      </c>
      <c r="P334" s="44"/>
      <c r="Q334" s="44">
        <v>64773571</v>
      </c>
    </row>
    <row r="335" spans="1:17" ht="21.75" customHeight="1">
      <c r="A335" s="12" t="s">
        <v>627</v>
      </c>
      <c r="C335" s="12" t="s">
        <v>65</v>
      </c>
      <c r="E335" s="44">
        <v>0</v>
      </c>
      <c r="F335" s="44"/>
      <c r="G335" s="44"/>
      <c r="H335" s="44"/>
      <c r="I335" s="44">
        <v>0</v>
      </c>
      <c r="J335" s="44"/>
      <c r="K335" s="44">
        <v>0</v>
      </c>
      <c r="L335" s="44"/>
      <c r="M335" s="44">
        <v>0</v>
      </c>
      <c r="N335" s="44"/>
      <c r="O335" s="44">
        <v>0</v>
      </c>
      <c r="P335" s="44"/>
      <c r="Q335" s="44">
        <v>65594000</v>
      </c>
    </row>
    <row r="336" spans="1:17" ht="21.75" customHeight="1">
      <c r="A336" s="12" t="s">
        <v>628</v>
      </c>
      <c r="C336" s="12" t="s">
        <v>65</v>
      </c>
      <c r="E336" s="44">
        <v>0</v>
      </c>
      <c r="F336" s="44"/>
      <c r="G336" s="44"/>
      <c r="H336" s="44"/>
      <c r="I336" s="44">
        <v>0</v>
      </c>
      <c r="J336" s="44"/>
      <c r="K336" s="44">
        <v>0</v>
      </c>
      <c r="L336" s="44"/>
      <c r="M336" s="44">
        <v>0</v>
      </c>
      <c r="N336" s="44"/>
      <c r="O336" s="44">
        <v>0</v>
      </c>
      <c r="P336" s="44"/>
      <c r="Q336" s="44">
        <v>-716407396</v>
      </c>
    </row>
    <row r="337" spans="1:17" ht="21.75" customHeight="1">
      <c r="A337" s="12" t="s">
        <v>629</v>
      </c>
      <c r="C337" s="12" t="s">
        <v>65</v>
      </c>
      <c r="E337" s="44">
        <v>0</v>
      </c>
      <c r="F337" s="44"/>
      <c r="G337" s="44"/>
      <c r="H337" s="44"/>
      <c r="I337" s="44">
        <v>0</v>
      </c>
      <c r="J337" s="44"/>
      <c r="K337" s="44">
        <v>0</v>
      </c>
      <c r="L337" s="44"/>
      <c r="M337" s="44">
        <v>0</v>
      </c>
      <c r="N337" s="44"/>
      <c r="O337" s="44">
        <v>0</v>
      </c>
      <c r="P337" s="44"/>
      <c r="Q337" s="44">
        <v>-206435626</v>
      </c>
    </row>
    <row r="338" spans="1:17" ht="21.75" customHeight="1">
      <c r="A338" s="12" t="s">
        <v>630</v>
      </c>
      <c r="C338" s="12" t="s">
        <v>65</v>
      </c>
      <c r="E338" s="44">
        <v>0</v>
      </c>
      <c r="F338" s="44"/>
      <c r="G338" s="44"/>
      <c r="H338" s="44"/>
      <c r="I338" s="44">
        <v>0</v>
      </c>
      <c r="J338" s="44"/>
      <c r="K338" s="44">
        <v>0</v>
      </c>
      <c r="L338" s="44"/>
      <c r="M338" s="44">
        <v>0</v>
      </c>
      <c r="N338" s="44"/>
      <c r="O338" s="44">
        <v>0</v>
      </c>
      <c r="P338" s="44"/>
      <c r="Q338" s="44">
        <v>8493647</v>
      </c>
    </row>
    <row r="339" spans="1:17" ht="21.75" customHeight="1">
      <c r="A339" s="12" t="s">
        <v>631</v>
      </c>
      <c r="C339" s="12" t="s">
        <v>65</v>
      </c>
      <c r="E339" s="44">
        <v>0</v>
      </c>
      <c r="F339" s="44"/>
      <c r="G339" s="44"/>
      <c r="H339" s="44"/>
      <c r="I339" s="44">
        <v>0</v>
      </c>
      <c r="J339" s="44"/>
      <c r="K339" s="44">
        <v>0</v>
      </c>
      <c r="L339" s="44"/>
      <c r="M339" s="44">
        <v>0</v>
      </c>
      <c r="N339" s="44"/>
      <c r="O339" s="44">
        <v>0</v>
      </c>
      <c r="P339" s="44"/>
      <c r="Q339" s="44">
        <v>-4471096</v>
      </c>
    </row>
    <row r="340" spans="1:17" ht="27.75" customHeight="1">
      <c r="A340" s="12" t="s">
        <v>632</v>
      </c>
      <c r="C340" s="12" t="s">
        <v>65</v>
      </c>
      <c r="E340" s="44">
        <v>0</v>
      </c>
      <c r="F340" s="44"/>
      <c r="G340" s="44"/>
      <c r="H340" s="44"/>
      <c r="I340" s="44">
        <v>0</v>
      </c>
      <c r="J340" s="44"/>
      <c r="K340" s="44">
        <v>0</v>
      </c>
      <c r="L340" s="44"/>
      <c r="M340" s="44">
        <v>0</v>
      </c>
      <c r="N340" s="44"/>
      <c r="O340" s="44">
        <v>0</v>
      </c>
      <c r="P340" s="44"/>
      <c r="Q340" s="44">
        <v>720000</v>
      </c>
    </row>
    <row r="341" spans="1:17" ht="21.75" customHeight="1">
      <c r="A341" s="12" t="s">
        <v>633</v>
      </c>
      <c r="C341" s="12" t="s">
        <v>65</v>
      </c>
      <c r="E341" s="44">
        <v>0</v>
      </c>
      <c r="F341" s="44"/>
      <c r="G341" s="44"/>
      <c r="H341" s="44"/>
      <c r="I341" s="44">
        <v>0</v>
      </c>
      <c r="J341" s="44"/>
      <c r="K341" s="44">
        <v>0</v>
      </c>
      <c r="L341" s="44"/>
      <c r="M341" s="44">
        <v>0</v>
      </c>
      <c r="N341" s="44"/>
      <c r="O341" s="44">
        <v>0</v>
      </c>
      <c r="P341" s="44"/>
      <c r="Q341" s="44">
        <v>-106158650</v>
      </c>
    </row>
    <row r="342" spans="1:17" ht="21.75" customHeight="1">
      <c r="A342" s="12" t="s">
        <v>634</v>
      </c>
      <c r="C342" s="12" t="s">
        <v>65</v>
      </c>
      <c r="E342" s="44">
        <v>0</v>
      </c>
      <c r="F342" s="44"/>
      <c r="G342" s="44"/>
      <c r="H342" s="44"/>
      <c r="I342" s="44">
        <v>0</v>
      </c>
      <c r="J342" s="44"/>
      <c r="K342" s="44">
        <v>0</v>
      </c>
      <c r="L342" s="44"/>
      <c r="M342" s="44">
        <v>0</v>
      </c>
      <c r="N342" s="44"/>
      <c r="O342" s="44">
        <v>0</v>
      </c>
      <c r="P342" s="44"/>
      <c r="Q342" s="44">
        <v>732804255</v>
      </c>
    </row>
    <row r="343" spans="1:17" ht="21.75" customHeight="1">
      <c r="A343" s="12" t="s">
        <v>635</v>
      </c>
      <c r="C343" s="12" t="s">
        <v>65</v>
      </c>
      <c r="E343" s="44">
        <v>0</v>
      </c>
      <c r="F343" s="44"/>
      <c r="G343" s="44"/>
      <c r="H343" s="44"/>
      <c r="I343" s="44">
        <v>0</v>
      </c>
      <c r="J343" s="44"/>
      <c r="K343" s="44">
        <v>0</v>
      </c>
      <c r="L343" s="44"/>
      <c r="M343" s="44">
        <v>0</v>
      </c>
      <c r="N343" s="44"/>
      <c r="O343" s="44">
        <v>0</v>
      </c>
      <c r="P343" s="44"/>
      <c r="Q343" s="44">
        <v>6000000</v>
      </c>
    </row>
    <row r="344" spans="1:17" ht="21.75" customHeight="1">
      <c r="A344" s="12" t="s">
        <v>636</v>
      </c>
      <c r="C344" s="12" t="s">
        <v>65</v>
      </c>
      <c r="E344" s="44">
        <v>0</v>
      </c>
      <c r="F344" s="44"/>
      <c r="G344" s="44"/>
      <c r="H344" s="44"/>
      <c r="I344" s="44">
        <v>0</v>
      </c>
      <c r="J344" s="44"/>
      <c r="K344" s="44">
        <v>0</v>
      </c>
      <c r="L344" s="44"/>
      <c r="M344" s="44">
        <v>0</v>
      </c>
      <c r="N344" s="44"/>
      <c r="O344" s="44">
        <v>0</v>
      </c>
      <c r="P344" s="44"/>
      <c r="Q344" s="44">
        <v>105619000</v>
      </c>
    </row>
    <row r="345" spans="1:17" ht="21.75" customHeight="1">
      <c r="A345" s="12" t="s">
        <v>637</v>
      </c>
      <c r="C345" s="12" t="s">
        <v>65</v>
      </c>
      <c r="E345" s="44">
        <v>0</v>
      </c>
      <c r="F345" s="44"/>
      <c r="G345" s="44"/>
      <c r="H345" s="44"/>
      <c r="I345" s="44">
        <v>0</v>
      </c>
      <c r="J345" s="44"/>
      <c r="K345" s="44">
        <v>0</v>
      </c>
      <c r="L345" s="44"/>
      <c r="M345" s="44">
        <v>0</v>
      </c>
      <c r="N345" s="44"/>
      <c r="O345" s="44">
        <v>0</v>
      </c>
      <c r="P345" s="44"/>
      <c r="Q345" s="44">
        <v>-878516</v>
      </c>
    </row>
    <row r="346" spans="1:17" ht="21.75" customHeight="1">
      <c r="A346" s="12" t="s">
        <v>638</v>
      </c>
      <c r="C346" s="12" t="s">
        <v>65</v>
      </c>
      <c r="E346" s="44">
        <v>0</v>
      </c>
      <c r="F346" s="44"/>
      <c r="G346" s="44"/>
      <c r="H346" s="44"/>
      <c r="I346" s="44">
        <v>0</v>
      </c>
      <c r="J346" s="44"/>
      <c r="K346" s="44">
        <v>0</v>
      </c>
      <c r="L346" s="44"/>
      <c r="M346" s="44">
        <v>0</v>
      </c>
      <c r="N346" s="44"/>
      <c r="O346" s="44">
        <v>0</v>
      </c>
      <c r="P346" s="44"/>
      <c r="Q346" s="44">
        <v>-6085983</v>
      </c>
    </row>
    <row r="347" spans="1:17" ht="21.75" customHeight="1">
      <c r="A347" s="12" t="s">
        <v>639</v>
      </c>
      <c r="C347" s="12" t="s">
        <v>65</v>
      </c>
      <c r="E347" s="44">
        <v>0</v>
      </c>
      <c r="F347" s="44"/>
      <c r="G347" s="44"/>
      <c r="H347" s="44"/>
      <c r="I347" s="44">
        <v>0</v>
      </c>
      <c r="J347" s="44"/>
      <c r="K347" s="44">
        <v>0</v>
      </c>
      <c r="L347" s="44"/>
      <c r="M347" s="44">
        <v>0</v>
      </c>
      <c r="N347" s="44"/>
      <c r="O347" s="44">
        <v>0</v>
      </c>
      <c r="P347" s="44"/>
      <c r="Q347" s="44">
        <v>1500000</v>
      </c>
    </row>
    <row r="348" spans="1:17" ht="21.75" customHeight="1">
      <c r="A348" s="12" t="s">
        <v>640</v>
      </c>
      <c r="C348" s="12" t="s">
        <v>65</v>
      </c>
      <c r="E348" s="44">
        <v>0</v>
      </c>
      <c r="F348" s="44"/>
      <c r="G348" s="44"/>
      <c r="H348" s="44"/>
      <c r="I348" s="44">
        <v>0</v>
      </c>
      <c r="J348" s="44"/>
      <c r="K348" s="44">
        <v>0</v>
      </c>
      <c r="L348" s="44"/>
      <c r="M348" s="44">
        <v>0</v>
      </c>
      <c r="N348" s="44"/>
      <c r="O348" s="44">
        <v>0</v>
      </c>
      <c r="P348" s="44"/>
      <c r="Q348" s="44">
        <v>260185000</v>
      </c>
    </row>
    <row r="349" spans="1:17" ht="21.75" customHeight="1">
      <c r="A349" s="12" t="s">
        <v>641</v>
      </c>
      <c r="C349" s="12" t="s">
        <v>65</v>
      </c>
      <c r="E349" s="44">
        <v>0</v>
      </c>
      <c r="F349" s="44"/>
      <c r="G349" s="44"/>
      <c r="H349" s="44"/>
      <c r="I349" s="44">
        <v>0</v>
      </c>
      <c r="J349" s="44"/>
      <c r="K349" s="44">
        <v>0</v>
      </c>
      <c r="L349" s="44"/>
      <c r="M349" s="44">
        <v>0</v>
      </c>
      <c r="N349" s="44"/>
      <c r="O349" s="44">
        <v>0</v>
      </c>
      <c r="P349" s="44"/>
      <c r="Q349" s="44">
        <v>-41063930</v>
      </c>
    </row>
    <row r="350" spans="1:17" ht="21.75" customHeight="1">
      <c r="A350" s="12" t="s">
        <v>642</v>
      </c>
      <c r="C350" s="12" t="s">
        <v>65</v>
      </c>
      <c r="E350" s="44">
        <v>0</v>
      </c>
      <c r="F350" s="44"/>
      <c r="G350" s="44"/>
      <c r="H350" s="44"/>
      <c r="I350" s="44">
        <v>0</v>
      </c>
      <c r="J350" s="44"/>
      <c r="K350" s="44">
        <v>0</v>
      </c>
      <c r="L350" s="44"/>
      <c r="M350" s="44">
        <v>0</v>
      </c>
      <c r="N350" s="44"/>
      <c r="O350" s="44">
        <v>0</v>
      </c>
      <c r="P350" s="44"/>
      <c r="Q350" s="44">
        <v>-2306393</v>
      </c>
    </row>
    <row r="351" spans="1:17" ht="21.75" customHeight="1">
      <c r="A351" s="12" t="s">
        <v>643</v>
      </c>
      <c r="C351" s="12" t="s">
        <v>65</v>
      </c>
      <c r="E351" s="44">
        <v>0</v>
      </c>
      <c r="F351" s="44"/>
      <c r="G351" s="44"/>
      <c r="H351" s="44"/>
      <c r="I351" s="44">
        <v>0</v>
      </c>
      <c r="J351" s="44"/>
      <c r="K351" s="44">
        <v>0</v>
      </c>
      <c r="L351" s="44"/>
      <c r="M351" s="44">
        <v>0</v>
      </c>
      <c r="N351" s="44"/>
      <c r="O351" s="44">
        <v>0</v>
      </c>
      <c r="P351" s="44"/>
      <c r="Q351" s="44">
        <v>-200098185</v>
      </c>
    </row>
    <row r="352" spans="1:17" ht="21.75" customHeight="1">
      <c r="A352" s="12" t="s">
        <v>644</v>
      </c>
      <c r="C352" s="12" t="s">
        <v>65</v>
      </c>
      <c r="E352" s="44">
        <v>0</v>
      </c>
      <c r="F352" s="44"/>
      <c r="G352" s="44"/>
      <c r="H352" s="44"/>
      <c r="I352" s="44">
        <v>0</v>
      </c>
      <c r="J352" s="44"/>
      <c r="K352" s="44">
        <v>0</v>
      </c>
      <c r="L352" s="44"/>
      <c r="M352" s="44">
        <v>0</v>
      </c>
      <c r="N352" s="44"/>
      <c r="O352" s="44">
        <v>0</v>
      </c>
      <c r="P352" s="44"/>
      <c r="Q352" s="44">
        <v>13073000</v>
      </c>
    </row>
    <row r="353" spans="1:17" ht="21.75" customHeight="1">
      <c r="A353" s="12" t="s">
        <v>645</v>
      </c>
      <c r="C353" s="12" t="s">
        <v>65</v>
      </c>
      <c r="E353" s="44">
        <v>0</v>
      </c>
      <c r="F353" s="44"/>
      <c r="G353" s="44"/>
      <c r="H353" s="44"/>
      <c r="I353" s="44">
        <v>0</v>
      </c>
      <c r="J353" s="44"/>
      <c r="K353" s="44">
        <v>0</v>
      </c>
      <c r="L353" s="44"/>
      <c r="M353" s="44">
        <v>0</v>
      </c>
      <c r="N353" s="44"/>
      <c r="O353" s="44">
        <v>0</v>
      </c>
      <c r="P353" s="44"/>
      <c r="Q353" s="44">
        <v>100000</v>
      </c>
    </row>
    <row r="354" spans="1:17" ht="21.75" customHeight="1">
      <c r="A354" s="12" t="s">
        <v>646</v>
      </c>
      <c r="C354" s="12" t="s">
        <v>65</v>
      </c>
      <c r="E354" s="44">
        <v>0</v>
      </c>
      <c r="F354" s="44"/>
      <c r="G354" s="44"/>
      <c r="H354" s="44"/>
      <c r="I354" s="44">
        <v>0</v>
      </c>
      <c r="J354" s="44"/>
      <c r="K354" s="44">
        <v>0</v>
      </c>
      <c r="L354" s="44"/>
      <c r="M354" s="44">
        <v>0</v>
      </c>
      <c r="N354" s="44"/>
      <c r="O354" s="44">
        <v>0</v>
      </c>
      <c r="P354" s="44"/>
      <c r="Q354" s="44">
        <v>360000</v>
      </c>
    </row>
    <row r="355" spans="1:17" ht="21.75" customHeight="1">
      <c r="A355" s="12" t="s">
        <v>647</v>
      </c>
      <c r="C355" s="12" t="s">
        <v>65</v>
      </c>
      <c r="E355" s="44">
        <v>0</v>
      </c>
      <c r="F355" s="44"/>
      <c r="G355" s="44"/>
      <c r="H355" s="44"/>
      <c r="I355" s="44">
        <v>0</v>
      </c>
      <c r="J355" s="44"/>
      <c r="K355" s="44">
        <v>0</v>
      </c>
      <c r="L355" s="44"/>
      <c r="M355" s="44">
        <v>0</v>
      </c>
      <c r="N355" s="44"/>
      <c r="O355" s="44">
        <v>0</v>
      </c>
      <c r="P355" s="44"/>
      <c r="Q355" s="44">
        <v>510000</v>
      </c>
    </row>
    <row r="356" spans="1:17" ht="21.75" customHeight="1">
      <c r="A356" s="12" t="s">
        <v>648</v>
      </c>
      <c r="C356" s="12" t="s">
        <v>65</v>
      </c>
      <c r="E356" s="44">
        <v>0</v>
      </c>
      <c r="F356" s="44"/>
      <c r="G356" s="44"/>
      <c r="H356" s="44"/>
      <c r="I356" s="44">
        <v>0</v>
      </c>
      <c r="J356" s="44"/>
      <c r="K356" s="44">
        <v>0</v>
      </c>
      <c r="L356" s="44"/>
      <c r="M356" s="44">
        <v>0</v>
      </c>
      <c r="N356" s="44"/>
      <c r="O356" s="44">
        <v>0</v>
      </c>
      <c r="P356" s="44"/>
      <c r="Q356" s="44">
        <v>160000</v>
      </c>
    </row>
    <row r="357" spans="1:17" ht="21.75" customHeight="1">
      <c r="A357" s="12" t="s">
        <v>649</v>
      </c>
      <c r="C357" s="12" t="s">
        <v>65</v>
      </c>
      <c r="E357" s="44">
        <v>0</v>
      </c>
      <c r="F357" s="44"/>
      <c r="G357" s="44"/>
      <c r="H357" s="44"/>
      <c r="I357" s="44">
        <v>0</v>
      </c>
      <c r="J357" s="44"/>
      <c r="K357" s="44">
        <v>0</v>
      </c>
      <c r="L357" s="44"/>
      <c r="M357" s="44">
        <v>0</v>
      </c>
      <c r="N357" s="44"/>
      <c r="O357" s="44">
        <v>0</v>
      </c>
      <c r="P357" s="44"/>
      <c r="Q357" s="44">
        <v>280000</v>
      </c>
    </row>
    <row r="358" spans="1:17" ht="21.75" customHeight="1">
      <c r="A358" s="12" t="s">
        <v>650</v>
      </c>
      <c r="C358" s="12" t="s">
        <v>65</v>
      </c>
      <c r="E358" s="44">
        <v>0</v>
      </c>
      <c r="F358" s="44"/>
      <c r="G358" s="44"/>
      <c r="H358" s="44"/>
      <c r="I358" s="44">
        <v>0</v>
      </c>
      <c r="J358" s="44"/>
      <c r="K358" s="44">
        <v>0</v>
      </c>
      <c r="L358" s="44"/>
      <c r="M358" s="44">
        <v>0</v>
      </c>
      <c r="N358" s="44"/>
      <c r="O358" s="44">
        <v>0</v>
      </c>
      <c r="P358" s="44"/>
      <c r="Q358" s="44">
        <v>260000</v>
      </c>
    </row>
    <row r="359" spans="1:17" ht="21.75" customHeight="1">
      <c r="A359" s="12" t="s">
        <v>651</v>
      </c>
      <c r="C359" s="12" t="s">
        <v>65</v>
      </c>
      <c r="E359" s="44">
        <v>0</v>
      </c>
      <c r="F359" s="44"/>
      <c r="G359" s="44"/>
      <c r="H359" s="44"/>
      <c r="I359" s="44">
        <v>0</v>
      </c>
      <c r="J359" s="44"/>
      <c r="K359" s="44">
        <v>0</v>
      </c>
      <c r="L359" s="44"/>
      <c r="M359" s="44">
        <v>0</v>
      </c>
      <c r="N359" s="44"/>
      <c r="O359" s="44">
        <v>0</v>
      </c>
      <c r="P359" s="44"/>
      <c r="Q359" s="44">
        <v>540000</v>
      </c>
    </row>
    <row r="360" spans="1:17" ht="21.75" customHeight="1">
      <c r="A360" s="12" t="s">
        <v>652</v>
      </c>
      <c r="C360" s="12" t="s">
        <v>65</v>
      </c>
      <c r="E360" s="44">
        <v>0</v>
      </c>
      <c r="F360" s="44"/>
      <c r="G360" s="44"/>
      <c r="H360" s="44"/>
      <c r="I360" s="44">
        <v>0</v>
      </c>
      <c r="J360" s="44"/>
      <c r="K360" s="44">
        <v>0</v>
      </c>
      <c r="L360" s="44"/>
      <c r="M360" s="44">
        <v>0</v>
      </c>
      <c r="N360" s="44"/>
      <c r="O360" s="44">
        <v>0</v>
      </c>
      <c r="P360" s="44"/>
      <c r="Q360" s="44">
        <v>-94228959</v>
      </c>
    </row>
    <row r="361" spans="1:17" ht="21.75" customHeight="1">
      <c r="A361" s="12" t="s">
        <v>653</v>
      </c>
      <c r="C361" s="12" t="s">
        <v>65</v>
      </c>
      <c r="E361" s="44">
        <v>0</v>
      </c>
      <c r="F361" s="44"/>
      <c r="G361" s="44"/>
      <c r="H361" s="44"/>
      <c r="I361" s="44">
        <v>0</v>
      </c>
      <c r="J361" s="44"/>
      <c r="K361" s="44">
        <v>0</v>
      </c>
      <c r="L361" s="44"/>
      <c r="M361" s="44">
        <v>0</v>
      </c>
      <c r="N361" s="44"/>
      <c r="O361" s="44">
        <v>0</v>
      </c>
      <c r="P361" s="44"/>
      <c r="Q361" s="44">
        <v>-45715796</v>
      </c>
    </row>
    <row r="362" spans="1:17" ht="21.75" customHeight="1">
      <c r="A362" s="12" t="s">
        <v>23</v>
      </c>
      <c r="C362" s="12" t="s">
        <v>65</v>
      </c>
      <c r="E362" s="44">
        <v>0</v>
      </c>
      <c r="F362" s="44"/>
      <c r="G362" s="44"/>
      <c r="H362" s="44"/>
      <c r="I362" s="44">
        <v>0</v>
      </c>
      <c r="J362" s="44"/>
      <c r="K362" s="44">
        <v>0</v>
      </c>
      <c r="L362" s="44"/>
      <c r="M362" s="44">
        <v>0</v>
      </c>
      <c r="N362" s="44"/>
      <c r="O362" s="44">
        <v>34548392</v>
      </c>
      <c r="P362" s="44"/>
      <c r="Q362" s="44">
        <v>-354470660</v>
      </c>
    </row>
    <row r="363" spans="1:17" ht="21.75" customHeight="1">
      <c r="A363" s="12" t="s">
        <v>654</v>
      </c>
      <c r="C363" s="12" t="s">
        <v>65</v>
      </c>
      <c r="E363" s="44">
        <v>0</v>
      </c>
      <c r="F363" s="44"/>
      <c r="G363" s="44"/>
      <c r="H363" s="44"/>
      <c r="I363" s="44">
        <v>0</v>
      </c>
      <c r="J363" s="44"/>
      <c r="K363" s="44">
        <v>0</v>
      </c>
      <c r="L363" s="44"/>
      <c r="M363" s="44">
        <v>0</v>
      </c>
      <c r="N363" s="44"/>
      <c r="O363" s="44">
        <v>0</v>
      </c>
      <c r="P363" s="44"/>
      <c r="Q363" s="44">
        <v>-12018460</v>
      </c>
    </row>
    <row r="364" spans="1:17" ht="21.75" customHeight="1">
      <c r="A364" s="12" t="s">
        <v>655</v>
      </c>
      <c r="C364" s="12" t="s">
        <v>65</v>
      </c>
      <c r="E364" s="44">
        <v>0</v>
      </c>
      <c r="F364" s="44"/>
      <c r="G364" s="44"/>
      <c r="H364" s="44"/>
      <c r="I364" s="44">
        <v>0</v>
      </c>
      <c r="J364" s="44"/>
      <c r="K364" s="44">
        <v>0</v>
      </c>
      <c r="L364" s="44"/>
      <c r="M364" s="44">
        <v>0</v>
      </c>
      <c r="N364" s="44"/>
      <c r="O364" s="44">
        <v>0</v>
      </c>
      <c r="P364" s="44"/>
      <c r="Q364" s="44">
        <v>107528707</v>
      </c>
    </row>
    <row r="365" spans="1:17" ht="21.75" customHeight="1">
      <c r="A365" s="12" t="s">
        <v>656</v>
      </c>
      <c r="C365" s="12" t="s">
        <v>65</v>
      </c>
      <c r="E365" s="44">
        <v>0</v>
      </c>
      <c r="F365" s="44"/>
      <c r="G365" s="44"/>
      <c r="H365" s="44"/>
      <c r="I365" s="44">
        <v>0</v>
      </c>
      <c r="J365" s="44"/>
      <c r="K365" s="44">
        <v>0</v>
      </c>
      <c r="L365" s="44"/>
      <c r="M365" s="44">
        <v>0</v>
      </c>
      <c r="N365" s="44"/>
      <c r="O365" s="44">
        <v>0</v>
      </c>
      <c r="P365" s="44"/>
      <c r="Q365" s="44">
        <v>3272967417</v>
      </c>
    </row>
    <row r="366" spans="1:17" ht="21.75" customHeight="1">
      <c r="A366" s="12" t="s">
        <v>657</v>
      </c>
      <c r="C366" s="12" t="s">
        <v>65</v>
      </c>
      <c r="E366" s="44">
        <v>0</v>
      </c>
      <c r="F366" s="44"/>
      <c r="G366" s="44"/>
      <c r="H366" s="44"/>
      <c r="I366" s="44">
        <v>0</v>
      </c>
      <c r="J366" s="44"/>
      <c r="K366" s="44">
        <v>0</v>
      </c>
      <c r="L366" s="44"/>
      <c r="M366" s="44">
        <v>0</v>
      </c>
      <c r="N366" s="44"/>
      <c r="O366" s="44">
        <v>0</v>
      </c>
      <c r="P366" s="44"/>
      <c r="Q366" s="44">
        <v>-3568806</v>
      </c>
    </row>
    <row r="367" spans="1:17" ht="21.75" customHeight="1">
      <c r="A367" s="12" t="s">
        <v>658</v>
      </c>
      <c r="C367" s="12" t="s">
        <v>65</v>
      </c>
      <c r="E367" s="44">
        <v>0</v>
      </c>
      <c r="F367" s="44"/>
      <c r="G367" s="44"/>
      <c r="H367" s="44"/>
      <c r="I367" s="44">
        <v>0</v>
      </c>
      <c r="J367" s="44"/>
      <c r="K367" s="44">
        <v>0</v>
      </c>
      <c r="L367" s="44"/>
      <c r="M367" s="44">
        <v>0</v>
      </c>
      <c r="N367" s="44"/>
      <c r="O367" s="44">
        <v>0</v>
      </c>
      <c r="P367" s="44"/>
      <c r="Q367" s="44">
        <v>3089588271</v>
      </c>
    </row>
    <row r="368" spans="1:17" ht="21.75" customHeight="1">
      <c r="A368" s="12" t="s">
        <v>659</v>
      </c>
      <c r="C368" s="12" t="s">
        <v>65</v>
      </c>
      <c r="E368" s="44">
        <v>0</v>
      </c>
      <c r="F368" s="44"/>
      <c r="G368" s="44"/>
      <c r="H368" s="44"/>
      <c r="I368" s="44">
        <v>0</v>
      </c>
      <c r="J368" s="44"/>
      <c r="K368" s="44">
        <v>0</v>
      </c>
      <c r="L368" s="44"/>
      <c r="M368" s="44">
        <v>0</v>
      </c>
      <c r="N368" s="44"/>
      <c r="O368" s="44">
        <v>0</v>
      </c>
      <c r="P368" s="44"/>
      <c r="Q368" s="44">
        <v>2185773390</v>
      </c>
    </row>
    <row r="369" spans="1:17" ht="21.75" customHeight="1">
      <c r="A369" s="12" t="s">
        <v>660</v>
      </c>
      <c r="C369" s="12" t="s">
        <v>65</v>
      </c>
      <c r="E369" s="44">
        <v>0</v>
      </c>
      <c r="F369" s="44"/>
      <c r="G369" s="44"/>
      <c r="H369" s="44"/>
      <c r="I369" s="44">
        <v>0</v>
      </c>
      <c r="J369" s="44"/>
      <c r="K369" s="44">
        <v>0</v>
      </c>
      <c r="L369" s="44"/>
      <c r="M369" s="44">
        <v>0</v>
      </c>
      <c r="N369" s="44"/>
      <c r="O369" s="44">
        <v>0</v>
      </c>
      <c r="P369" s="44"/>
      <c r="Q369" s="44">
        <v>6137333060</v>
      </c>
    </row>
    <row r="370" spans="1:17" ht="21.75" customHeight="1">
      <c r="A370" s="12" t="s">
        <v>661</v>
      </c>
      <c r="C370" s="12" t="s">
        <v>65</v>
      </c>
      <c r="E370" s="44">
        <v>0</v>
      </c>
      <c r="F370" s="44"/>
      <c r="G370" s="44"/>
      <c r="H370" s="44"/>
      <c r="I370" s="44">
        <v>0</v>
      </c>
      <c r="J370" s="44"/>
      <c r="K370" s="44">
        <v>0</v>
      </c>
      <c r="L370" s="44"/>
      <c r="M370" s="44">
        <v>0</v>
      </c>
      <c r="N370" s="44"/>
      <c r="O370" s="44">
        <v>0</v>
      </c>
      <c r="P370" s="44"/>
      <c r="Q370" s="44">
        <v>17236708098</v>
      </c>
    </row>
    <row r="371" spans="1:17" ht="21.75" customHeight="1">
      <c r="A371" s="12" t="s">
        <v>662</v>
      </c>
      <c r="C371" s="12" t="s">
        <v>65</v>
      </c>
      <c r="E371" s="44">
        <v>0</v>
      </c>
      <c r="F371" s="44"/>
      <c r="G371" s="44"/>
      <c r="H371" s="44"/>
      <c r="I371" s="44">
        <v>0</v>
      </c>
      <c r="J371" s="44"/>
      <c r="K371" s="44">
        <v>0</v>
      </c>
      <c r="L371" s="44"/>
      <c r="M371" s="44">
        <v>0</v>
      </c>
      <c r="N371" s="44"/>
      <c r="O371" s="44">
        <v>0</v>
      </c>
      <c r="P371" s="44"/>
      <c r="Q371" s="44">
        <v>9627921310</v>
      </c>
    </row>
    <row r="372" spans="1:17" ht="21.75" customHeight="1">
      <c r="A372" s="12" t="s">
        <v>663</v>
      </c>
      <c r="C372" s="12" t="s">
        <v>65</v>
      </c>
      <c r="E372" s="44">
        <v>0</v>
      </c>
      <c r="F372" s="44"/>
      <c r="G372" s="44"/>
      <c r="H372" s="44"/>
      <c r="I372" s="44">
        <v>0</v>
      </c>
      <c r="J372" s="44"/>
      <c r="K372" s="44">
        <v>0</v>
      </c>
      <c r="L372" s="44"/>
      <c r="M372" s="44">
        <v>0</v>
      </c>
      <c r="N372" s="44"/>
      <c r="O372" s="44">
        <v>0</v>
      </c>
      <c r="P372" s="44"/>
      <c r="Q372" s="44">
        <v>824548323</v>
      </c>
    </row>
    <row r="373" spans="1:17" ht="21.75" customHeight="1">
      <c r="A373" s="12" t="s">
        <v>664</v>
      </c>
      <c r="C373" s="12" t="s">
        <v>65</v>
      </c>
      <c r="E373" s="44">
        <v>0</v>
      </c>
      <c r="F373" s="44"/>
      <c r="G373" s="44"/>
      <c r="H373" s="44"/>
      <c r="I373" s="44">
        <v>0</v>
      </c>
      <c r="J373" s="44"/>
      <c r="K373" s="44">
        <v>0</v>
      </c>
      <c r="L373" s="44"/>
      <c r="M373" s="44">
        <v>0</v>
      </c>
      <c r="N373" s="44"/>
      <c r="O373" s="44">
        <v>0</v>
      </c>
      <c r="P373" s="44"/>
      <c r="Q373" s="44">
        <v>4545739401</v>
      </c>
    </row>
    <row r="374" spans="1:17" ht="21.75" customHeight="1">
      <c r="A374" s="12" t="s">
        <v>665</v>
      </c>
      <c r="C374" s="12" t="s">
        <v>65</v>
      </c>
      <c r="E374" s="44">
        <v>0</v>
      </c>
      <c r="F374" s="44"/>
      <c r="G374" s="44"/>
      <c r="H374" s="44"/>
      <c r="I374" s="44">
        <v>0</v>
      </c>
      <c r="J374" s="44"/>
      <c r="K374" s="44">
        <v>0</v>
      </c>
      <c r="L374" s="44"/>
      <c r="M374" s="44">
        <v>0</v>
      </c>
      <c r="N374" s="44"/>
      <c r="O374" s="44">
        <v>0</v>
      </c>
      <c r="P374" s="44"/>
      <c r="Q374" s="44">
        <v>2364422467</v>
      </c>
    </row>
    <row r="375" spans="1:17" ht="21.75" customHeight="1">
      <c r="A375" s="12" t="s">
        <v>666</v>
      </c>
      <c r="C375" s="12" t="s">
        <v>65</v>
      </c>
      <c r="E375" s="44">
        <v>0</v>
      </c>
      <c r="F375" s="44"/>
      <c r="G375" s="44"/>
      <c r="H375" s="44"/>
      <c r="I375" s="44">
        <v>0</v>
      </c>
      <c r="J375" s="44"/>
      <c r="K375" s="44">
        <v>0</v>
      </c>
      <c r="L375" s="44"/>
      <c r="M375" s="44">
        <v>0</v>
      </c>
      <c r="N375" s="44"/>
      <c r="O375" s="44">
        <v>0</v>
      </c>
      <c r="P375" s="44"/>
      <c r="Q375" s="44">
        <v>19833660</v>
      </c>
    </row>
    <row r="376" spans="1:17" ht="21.75" customHeight="1">
      <c r="A376" s="12" t="s">
        <v>667</v>
      </c>
      <c r="C376" s="12" t="s">
        <v>65</v>
      </c>
      <c r="E376" s="44">
        <v>0</v>
      </c>
      <c r="F376" s="44"/>
      <c r="G376" s="44"/>
      <c r="H376" s="44"/>
      <c r="I376" s="44">
        <v>0</v>
      </c>
      <c r="J376" s="44"/>
      <c r="K376" s="44">
        <v>0</v>
      </c>
      <c r="L376" s="44"/>
      <c r="M376" s="44">
        <v>0</v>
      </c>
      <c r="N376" s="44"/>
      <c r="O376" s="44">
        <v>0</v>
      </c>
      <c r="P376" s="44"/>
      <c r="Q376" s="44">
        <v>91545102</v>
      </c>
    </row>
    <row r="377" spans="1:17" ht="21.75" customHeight="1">
      <c r="A377" s="12" t="s">
        <v>668</v>
      </c>
      <c r="C377" s="12" t="s">
        <v>65</v>
      </c>
      <c r="E377" s="44">
        <v>0</v>
      </c>
      <c r="F377" s="44"/>
      <c r="G377" s="44"/>
      <c r="H377" s="44"/>
      <c r="I377" s="44">
        <v>0</v>
      </c>
      <c r="J377" s="44"/>
      <c r="K377" s="44">
        <v>0</v>
      </c>
      <c r="L377" s="44"/>
      <c r="M377" s="44">
        <v>0</v>
      </c>
      <c r="N377" s="44"/>
      <c r="O377" s="44">
        <v>0</v>
      </c>
      <c r="P377" s="44"/>
      <c r="Q377" s="44">
        <v>351806517</v>
      </c>
    </row>
    <row r="378" spans="1:17" ht="21.75" customHeight="1">
      <c r="A378" s="12" t="s">
        <v>669</v>
      </c>
      <c r="C378" s="12" t="s">
        <v>65</v>
      </c>
      <c r="E378" s="44">
        <v>0</v>
      </c>
      <c r="F378" s="44"/>
      <c r="G378" s="44"/>
      <c r="H378" s="44"/>
      <c r="I378" s="44">
        <v>0</v>
      </c>
      <c r="J378" s="44"/>
      <c r="K378" s="44">
        <v>0</v>
      </c>
      <c r="L378" s="44"/>
      <c r="M378" s="44">
        <v>0</v>
      </c>
      <c r="N378" s="44"/>
      <c r="O378" s="44">
        <v>0</v>
      </c>
      <c r="P378" s="44"/>
      <c r="Q378" s="44">
        <v>625891691</v>
      </c>
    </row>
    <row r="379" spans="1:17" ht="21.75" customHeight="1">
      <c r="A379" s="12" t="s">
        <v>670</v>
      </c>
      <c r="C379" s="12" t="s">
        <v>65</v>
      </c>
      <c r="E379" s="44">
        <v>0</v>
      </c>
      <c r="F379" s="44"/>
      <c r="G379" s="44"/>
      <c r="H379" s="44"/>
      <c r="I379" s="44">
        <v>0</v>
      </c>
      <c r="J379" s="44"/>
      <c r="K379" s="44">
        <v>0</v>
      </c>
      <c r="L379" s="44"/>
      <c r="M379" s="44">
        <v>0</v>
      </c>
      <c r="N379" s="44"/>
      <c r="O379" s="44">
        <v>0</v>
      </c>
      <c r="P379" s="44"/>
      <c r="Q379" s="44">
        <v>2221885575</v>
      </c>
    </row>
    <row r="380" spans="1:17" ht="21.75" customHeight="1">
      <c r="A380" s="12" t="s">
        <v>671</v>
      </c>
      <c r="C380" s="12" t="s">
        <v>65</v>
      </c>
      <c r="E380" s="44">
        <v>0</v>
      </c>
      <c r="F380" s="44"/>
      <c r="G380" s="44"/>
      <c r="H380" s="44"/>
      <c r="I380" s="44">
        <v>0</v>
      </c>
      <c r="J380" s="44"/>
      <c r="K380" s="44">
        <v>0</v>
      </c>
      <c r="L380" s="44"/>
      <c r="M380" s="44">
        <v>0</v>
      </c>
      <c r="N380" s="44"/>
      <c r="O380" s="44">
        <v>0</v>
      </c>
      <c r="P380" s="44"/>
      <c r="Q380" s="44">
        <v>697411776</v>
      </c>
    </row>
    <row r="381" spans="1:17" ht="21.75" customHeight="1">
      <c r="A381" s="12" t="s">
        <v>672</v>
      </c>
      <c r="C381" s="12" t="s">
        <v>65</v>
      </c>
      <c r="E381" s="44">
        <v>0</v>
      </c>
      <c r="F381" s="44"/>
      <c r="G381" s="44"/>
      <c r="H381" s="44"/>
      <c r="I381" s="44">
        <v>0</v>
      </c>
      <c r="J381" s="44"/>
      <c r="K381" s="44">
        <v>0</v>
      </c>
      <c r="L381" s="44"/>
      <c r="M381" s="44">
        <v>0</v>
      </c>
      <c r="N381" s="44"/>
      <c r="O381" s="44">
        <v>0</v>
      </c>
      <c r="P381" s="44"/>
      <c r="Q381" s="44">
        <v>-7514179</v>
      </c>
    </row>
    <row r="382" spans="1:17" ht="21.75" customHeight="1">
      <c r="A382" s="12" t="s">
        <v>673</v>
      </c>
      <c r="C382" s="12" t="s">
        <v>65</v>
      </c>
      <c r="E382" s="44">
        <v>0</v>
      </c>
      <c r="F382" s="44"/>
      <c r="G382" s="44"/>
      <c r="H382" s="44"/>
      <c r="I382" s="44">
        <v>0</v>
      </c>
      <c r="J382" s="44"/>
      <c r="K382" s="44">
        <v>0</v>
      </c>
      <c r="L382" s="44"/>
      <c r="M382" s="44">
        <v>0</v>
      </c>
      <c r="N382" s="44"/>
      <c r="O382" s="44">
        <v>0</v>
      </c>
      <c r="P382" s="44"/>
      <c r="Q382" s="44">
        <v>4455456226</v>
      </c>
    </row>
    <row r="383" spans="1:17" ht="21.75" customHeight="1">
      <c r="A383" s="12" t="s">
        <v>674</v>
      </c>
      <c r="C383" s="12" t="s">
        <v>65</v>
      </c>
      <c r="E383" s="44">
        <v>0</v>
      </c>
      <c r="F383" s="44"/>
      <c r="G383" s="44"/>
      <c r="H383" s="44"/>
      <c r="I383" s="44">
        <v>0</v>
      </c>
      <c r="J383" s="44"/>
      <c r="K383" s="44">
        <v>0</v>
      </c>
      <c r="L383" s="44"/>
      <c r="M383" s="44">
        <v>0</v>
      </c>
      <c r="N383" s="44"/>
      <c r="O383" s="44">
        <v>0</v>
      </c>
      <c r="P383" s="44"/>
      <c r="Q383" s="44">
        <v>398692065</v>
      </c>
    </row>
    <row r="384" spans="1:17" ht="21.75" customHeight="1">
      <c r="A384" s="12" t="s">
        <v>675</v>
      </c>
      <c r="C384" s="12" t="s">
        <v>65</v>
      </c>
      <c r="E384" s="44">
        <v>0</v>
      </c>
      <c r="F384" s="44"/>
      <c r="G384" s="44"/>
      <c r="H384" s="44"/>
      <c r="I384" s="44">
        <v>0</v>
      </c>
      <c r="J384" s="44"/>
      <c r="K384" s="44">
        <v>0</v>
      </c>
      <c r="L384" s="44"/>
      <c r="M384" s="44">
        <v>0</v>
      </c>
      <c r="N384" s="44"/>
      <c r="O384" s="44">
        <v>0</v>
      </c>
      <c r="P384" s="44"/>
      <c r="Q384" s="44">
        <v>-2384181</v>
      </c>
    </row>
    <row r="385" spans="1:17" ht="21.75" customHeight="1">
      <c r="A385" s="12" t="s">
        <v>676</v>
      </c>
      <c r="C385" s="12" t="s">
        <v>65</v>
      </c>
      <c r="E385" s="44">
        <v>0</v>
      </c>
      <c r="F385" s="44"/>
      <c r="G385" s="44"/>
      <c r="H385" s="44"/>
      <c r="I385" s="44">
        <v>0</v>
      </c>
      <c r="J385" s="44"/>
      <c r="K385" s="44">
        <v>0</v>
      </c>
      <c r="L385" s="44"/>
      <c r="M385" s="44">
        <v>0</v>
      </c>
      <c r="N385" s="44"/>
      <c r="O385" s="44">
        <v>0</v>
      </c>
      <c r="P385" s="44"/>
      <c r="Q385" s="44">
        <v>578037883</v>
      </c>
    </row>
    <row r="386" spans="1:17" ht="21.75" customHeight="1">
      <c r="A386" s="12" t="s">
        <v>677</v>
      </c>
      <c r="C386" s="12" t="s">
        <v>65</v>
      </c>
      <c r="E386" s="44">
        <v>0</v>
      </c>
      <c r="F386" s="44"/>
      <c r="G386" s="44"/>
      <c r="H386" s="44"/>
      <c r="I386" s="44">
        <v>0</v>
      </c>
      <c r="J386" s="44"/>
      <c r="K386" s="44">
        <v>0</v>
      </c>
      <c r="L386" s="44"/>
      <c r="M386" s="44">
        <v>0</v>
      </c>
      <c r="N386" s="44"/>
      <c r="O386" s="44">
        <v>0</v>
      </c>
      <c r="P386" s="44"/>
      <c r="Q386" s="44">
        <v>693960824</v>
      </c>
    </row>
    <row r="387" spans="1:17" ht="21.75" customHeight="1">
      <c r="A387" s="12" t="s">
        <v>678</v>
      </c>
      <c r="C387" s="12" t="s">
        <v>65</v>
      </c>
      <c r="E387" s="44">
        <v>0</v>
      </c>
      <c r="F387" s="44"/>
      <c r="G387" s="44"/>
      <c r="H387" s="44"/>
      <c r="I387" s="44">
        <v>0</v>
      </c>
      <c r="J387" s="44"/>
      <c r="K387" s="44">
        <v>0</v>
      </c>
      <c r="L387" s="44"/>
      <c r="M387" s="44">
        <v>0</v>
      </c>
      <c r="N387" s="44"/>
      <c r="O387" s="44">
        <v>0</v>
      </c>
      <c r="P387" s="44"/>
      <c r="Q387" s="44">
        <v>-8812171</v>
      </c>
    </row>
    <row r="388" spans="1:17" ht="21.75" customHeight="1">
      <c r="A388" s="12" t="s">
        <v>679</v>
      </c>
      <c r="C388" s="12" t="s">
        <v>65</v>
      </c>
      <c r="E388" s="44">
        <v>0</v>
      </c>
      <c r="F388" s="44"/>
      <c r="G388" s="44"/>
      <c r="H388" s="44"/>
      <c r="I388" s="44">
        <v>0</v>
      </c>
      <c r="J388" s="44"/>
      <c r="K388" s="44">
        <v>0</v>
      </c>
      <c r="L388" s="44"/>
      <c r="M388" s="44">
        <v>0</v>
      </c>
      <c r="N388" s="44"/>
      <c r="O388" s="44">
        <v>0</v>
      </c>
      <c r="P388" s="44"/>
      <c r="Q388" s="44">
        <v>-7569691</v>
      </c>
    </row>
    <row r="389" spans="1:17" ht="21.75" customHeight="1">
      <c r="A389" s="12" t="s">
        <v>680</v>
      </c>
      <c r="C389" s="12" t="s">
        <v>65</v>
      </c>
      <c r="E389" s="44">
        <v>0</v>
      </c>
      <c r="F389" s="44"/>
      <c r="G389" s="44"/>
      <c r="H389" s="44"/>
      <c r="I389" s="44">
        <v>0</v>
      </c>
      <c r="J389" s="44"/>
      <c r="K389" s="44">
        <v>0</v>
      </c>
      <c r="L389" s="44"/>
      <c r="M389" s="44">
        <v>0</v>
      </c>
      <c r="N389" s="44"/>
      <c r="O389" s="44">
        <v>0</v>
      </c>
      <c r="P389" s="44"/>
      <c r="Q389" s="44">
        <v>-2527877</v>
      </c>
    </row>
    <row r="390" spans="1:17" ht="21.75" customHeight="1">
      <c r="A390" s="12" t="s">
        <v>681</v>
      </c>
      <c r="C390" s="12" t="s">
        <v>65</v>
      </c>
      <c r="E390" s="44">
        <v>0</v>
      </c>
      <c r="F390" s="44"/>
      <c r="G390" s="44"/>
      <c r="H390" s="44"/>
      <c r="I390" s="44">
        <v>0</v>
      </c>
      <c r="J390" s="44"/>
      <c r="K390" s="44">
        <v>0</v>
      </c>
      <c r="L390" s="44"/>
      <c r="M390" s="44">
        <v>0</v>
      </c>
      <c r="N390" s="44"/>
      <c r="O390" s="44">
        <v>0</v>
      </c>
      <c r="P390" s="44"/>
      <c r="Q390" s="44">
        <v>-11236975627</v>
      </c>
    </row>
    <row r="391" spans="1:17" ht="21.75" customHeight="1">
      <c r="A391" s="12" t="s">
        <v>682</v>
      </c>
      <c r="C391" s="12" t="s">
        <v>65</v>
      </c>
      <c r="E391" s="44">
        <v>0</v>
      </c>
      <c r="F391" s="44"/>
      <c r="G391" s="44"/>
      <c r="H391" s="44"/>
      <c r="I391" s="44">
        <v>0</v>
      </c>
      <c r="J391" s="44"/>
      <c r="K391" s="44">
        <v>0</v>
      </c>
      <c r="L391" s="44"/>
      <c r="M391" s="44">
        <v>0</v>
      </c>
      <c r="N391" s="44"/>
      <c r="O391" s="44">
        <v>0</v>
      </c>
      <c r="P391" s="44"/>
      <c r="Q391" s="44">
        <v>-30701191335</v>
      </c>
    </row>
    <row r="392" spans="1:17" ht="21.75" customHeight="1">
      <c r="A392" s="12" t="s">
        <v>683</v>
      </c>
      <c r="C392" s="12" t="s">
        <v>65</v>
      </c>
      <c r="E392" s="44">
        <v>0</v>
      </c>
      <c r="F392" s="44"/>
      <c r="G392" s="44"/>
      <c r="H392" s="44"/>
      <c r="I392" s="44">
        <v>0</v>
      </c>
      <c r="J392" s="44"/>
      <c r="K392" s="44">
        <v>0</v>
      </c>
      <c r="L392" s="44"/>
      <c r="M392" s="44">
        <v>0</v>
      </c>
      <c r="N392" s="44"/>
      <c r="O392" s="44">
        <v>0</v>
      </c>
      <c r="P392" s="44"/>
      <c r="Q392" s="44">
        <v>-7232970693</v>
      </c>
    </row>
    <row r="393" spans="1:17" ht="21.75" customHeight="1">
      <c r="A393" s="12" t="s">
        <v>684</v>
      </c>
      <c r="C393" s="12" t="s">
        <v>65</v>
      </c>
      <c r="E393" s="44">
        <v>0</v>
      </c>
      <c r="F393" s="44"/>
      <c r="G393" s="44"/>
      <c r="H393" s="44"/>
      <c r="I393" s="44">
        <v>0</v>
      </c>
      <c r="J393" s="44"/>
      <c r="K393" s="44">
        <v>0</v>
      </c>
      <c r="L393" s="44"/>
      <c r="M393" s="44">
        <v>0</v>
      </c>
      <c r="N393" s="44"/>
      <c r="O393" s="44">
        <v>0</v>
      </c>
      <c r="P393" s="44"/>
      <c r="Q393" s="44">
        <v>-540506149</v>
      </c>
    </row>
    <row r="394" spans="1:17" ht="21.75" customHeight="1">
      <c r="A394" s="12" t="s">
        <v>685</v>
      </c>
      <c r="C394" s="12" t="s">
        <v>65</v>
      </c>
      <c r="E394" s="44">
        <v>0</v>
      </c>
      <c r="F394" s="44"/>
      <c r="G394" s="44"/>
      <c r="H394" s="44"/>
      <c r="I394" s="44">
        <v>0</v>
      </c>
      <c r="J394" s="44"/>
      <c r="K394" s="44">
        <v>0</v>
      </c>
      <c r="L394" s="44"/>
      <c r="M394" s="44">
        <v>0</v>
      </c>
      <c r="N394" s="44"/>
      <c r="O394" s="44">
        <v>0</v>
      </c>
      <c r="P394" s="44"/>
      <c r="Q394" s="44">
        <v>-49764958</v>
      </c>
    </row>
    <row r="395" spans="1:17" ht="21.75" customHeight="1">
      <c r="A395" s="12" t="s">
        <v>686</v>
      </c>
      <c r="C395" s="12" t="s">
        <v>65</v>
      </c>
      <c r="E395" s="44">
        <v>0</v>
      </c>
      <c r="F395" s="44"/>
      <c r="G395" s="44"/>
      <c r="H395" s="44"/>
      <c r="I395" s="44">
        <v>0</v>
      </c>
      <c r="J395" s="44"/>
      <c r="K395" s="44">
        <v>0</v>
      </c>
      <c r="L395" s="44"/>
      <c r="M395" s="44">
        <v>0</v>
      </c>
      <c r="N395" s="44"/>
      <c r="O395" s="44">
        <v>0</v>
      </c>
      <c r="P395" s="44"/>
      <c r="Q395" s="44">
        <v>-351790</v>
      </c>
    </row>
    <row r="396" spans="1:17" ht="21.75" customHeight="1">
      <c r="A396" s="12" t="s">
        <v>687</v>
      </c>
      <c r="C396" s="12" t="s">
        <v>65</v>
      </c>
      <c r="E396" s="44">
        <v>0</v>
      </c>
      <c r="F396" s="44"/>
      <c r="G396" s="44"/>
      <c r="H396" s="44"/>
      <c r="I396" s="44">
        <v>0</v>
      </c>
      <c r="J396" s="44"/>
      <c r="K396" s="44">
        <v>0</v>
      </c>
      <c r="L396" s="44"/>
      <c r="M396" s="44">
        <v>0</v>
      </c>
      <c r="N396" s="44"/>
      <c r="O396" s="44">
        <v>0</v>
      </c>
      <c r="P396" s="44"/>
      <c r="Q396" s="44">
        <v>52766409</v>
      </c>
    </row>
    <row r="397" spans="1:17" ht="21.75" customHeight="1">
      <c r="A397" s="12" t="s">
        <v>688</v>
      </c>
      <c r="C397" s="12" t="s">
        <v>65</v>
      </c>
      <c r="E397" s="44">
        <v>0</v>
      </c>
      <c r="F397" s="44"/>
      <c r="G397" s="44"/>
      <c r="H397" s="44"/>
      <c r="I397" s="44">
        <v>0</v>
      </c>
      <c r="J397" s="44"/>
      <c r="K397" s="44">
        <v>0</v>
      </c>
      <c r="L397" s="44"/>
      <c r="M397" s="44">
        <v>0</v>
      </c>
      <c r="N397" s="44"/>
      <c r="O397" s="44">
        <v>0</v>
      </c>
      <c r="P397" s="44"/>
      <c r="Q397" s="44">
        <v>1084222</v>
      </c>
    </row>
    <row r="398" spans="1:17" ht="21.75" customHeight="1">
      <c r="A398" s="12" t="s">
        <v>689</v>
      </c>
      <c r="C398" s="12" t="s">
        <v>65</v>
      </c>
      <c r="E398" s="44">
        <v>0</v>
      </c>
      <c r="F398" s="44"/>
      <c r="G398" s="44"/>
      <c r="H398" s="44"/>
      <c r="I398" s="44">
        <v>0</v>
      </c>
      <c r="J398" s="44"/>
      <c r="K398" s="44">
        <v>0</v>
      </c>
      <c r="L398" s="44"/>
      <c r="M398" s="44">
        <v>0</v>
      </c>
      <c r="N398" s="44"/>
      <c r="O398" s="44">
        <v>0</v>
      </c>
      <c r="P398" s="44"/>
      <c r="Q398" s="44">
        <v>-478944</v>
      </c>
    </row>
    <row r="399" spans="1:17" ht="21.75" customHeight="1">
      <c r="A399" s="12" t="s">
        <v>690</v>
      </c>
      <c r="C399" s="12" t="s">
        <v>65</v>
      </c>
      <c r="E399" s="44">
        <v>0</v>
      </c>
      <c r="F399" s="44"/>
      <c r="G399" s="44"/>
      <c r="H399" s="44"/>
      <c r="I399" s="44">
        <v>0</v>
      </c>
      <c r="J399" s="44"/>
      <c r="K399" s="44">
        <v>0</v>
      </c>
      <c r="L399" s="44"/>
      <c r="M399" s="44">
        <v>0</v>
      </c>
      <c r="N399" s="44"/>
      <c r="O399" s="44">
        <v>0</v>
      </c>
      <c r="P399" s="44"/>
      <c r="Q399" s="44">
        <v>32010000</v>
      </c>
    </row>
    <row r="400" spans="1:17" ht="21.75" customHeight="1">
      <c r="A400" s="12" t="s">
        <v>691</v>
      </c>
      <c r="C400" s="12" t="s">
        <v>65</v>
      </c>
      <c r="E400" s="44">
        <v>0</v>
      </c>
      <c r="F400" s="44"/>
      <c r="G400" s="44"/>
      <c r="H400" s="44"/>
      <c r="I400" s="44">
        <v>0</v>
      </c>
      <c r="J400" s="44"/>
      <c r="K400" s="44">
        <v>0</v>
      </c>
      <c r="L400" s="44"/>
      <c r="M400" s="44">
        <v>0</v>
      </c>
      <c r="N400" s="44"/>
      <c r="O400" s="44">
        <v>0</v>
      </c>
      <c r="P400" s="44"/>
      <c r="Q400" s="44">
        <v>-21470417</v>
      </c>
    </row>
    <row r="401" spans="1:17" ht="21.75" customHeight="1">
      <c r="A401" s="12" t="s">
        <v>692</v>
      </c>
      <c r="C401" s="12" t="s">
        <v>65</v>
      </c>
      <c r="E401" s="44">
        <v>0</v>
      </c>
      <c r="F401" s="44"/>
      <c r="G401" s="44"/>
      <c r="H401" s="44"/>
      <c r="I401" s="44">
        <v>0</v>
      </c>
      <c r="J401" s="44"/>
      <c r="K401" s="44">
        <v>0</v>
      </c>
      <c r="L401" s="44"/>
      <c r="M401" s="44">
        <v>0</v>
      </c>
      <c r="N401" s="44"/>
      <c r="O401" s="44">
        <v>0</v>
      </c>
      <c r="P401" s="44"/>
      <c r="Q401" s="44">
        <v>1439629</v>
      </c>
    </row>
    <row r="402" spans="1:17" ht="21.75" customHeight="1">
      <c r="A402" s="12" t="s">
        <v>693</v>
      </c>
      <c r="C402" s="12" t="s">
        <v>65</v>
      </c>
      <c r="E402" s="44">
        <v>0</v>
      </c>
      <c r="F402" s="44"/>
      <c r="G402" s="44"/>
      <c r="H402" s="44"/>
      <c r="I402" s="44">
        <v>0</v>
      </c>
      <c r="J402" s="44"/>
      <c r="K402" s="44">
        <v>0</v>
      </c>
      <c r="L402" s="44"/>
      <c r="M402" s="44">
        <v>0</v>
      </c>
      <c r="N402" s="44"/>
      <c r="O402" s="44">
        <v>0</v>
      </c>
      <c r="P402" s="44"/>
      <c r="Q402" s="44">
        <v>17997</v>
      </c>
    </row>
    <row r="403" spans="1:17" ht="21.75" customHeight="1">
      <c r="A403" s="12" t="s">
        <v>694</v>
      </c>
      <c r="C403" s="12" t="s">
        <v>65</v>
      </c>
      <c r="E403" s="44">
        <v>0</v>
      </c>
      <c r="F403" s="44"/>
      <c r="G403" s="44"/>
      <c r="H403" s="44"/>
      <c r="I403" s="44">
        <v>0</v>
      </c>
      <c r="J403" s="44"/>
      <c r="K403" s="44">
        <v>0</v>
      </c>
      <c r="L403" s="44"/>
      <c r="M403" s="44">
        <v>0</v>
      </c>
      <c r="N403" s="44"/>
      <c r="O403" s="44">
        <v>0</v>
      </c>
      <c r="P403" s="44"/>
      <c r="Q403" s="44">
        <v>32421297</v>
      </c>
    </row>
    <row r="404" spans="1:17" ht="21.75" customHeight="1">
      <c r="A404" s="12" t="s">
        <v>695</v>
      </c>
      <c r="C404" s="12" t="s">
        <v>65</v>
      </c>
      <c r="E404" s="44">
        <v>0</v>
      </c>
      <c r="F404" s="44"/>
      <c r="G404" s="44"/>
      <c r="H404" s="44"/>
      <c r="I404" s="44">
        <v>0</v>
      </c>
      <c r="J404" s="44"/>
      <c r="K404" s="44">
        <v>0</v>
      </c>
      <c r="L404" s="44"/>
      <c r="M404" s="44">
        <v>0</v>
      </c>
      <c r="N404" s="44"/>
      <c r="O404" s="44">
        <v>0</v>
      </c>
      <c r="P404" s="44"/>
      <c r="Q404" s="44">
        <v>4054157</v>
      </c>
    </row>
    <row r="405" spans="1:17" ht="21.75" customHeight="1">
      <c r="A405" s="12" t="s">
        <v>696</v>
      </c>
      <c r="C405" s="12" t="s">
        <v>65</v>
      </c>
      <c r="E405" s="44">
        <v>0</v>
      </c>
      <c r="F405" s="44"/>
      <c r="G405" s="44"/>
      <c r="H405" s="44"/>
      <c r="I405" s="44">
        <v>0</v>
      </c>
      <c r="J405" s="44"/>
      <c r="K405" s="44">
        <v>0</v>
      </c>
      <c r="L405" s="44"/>
      <c r="M405" s="44">
        <v>0</v>
      </c>
      <c r="N405" s="44"/>
      <c r="O405" s="44">
        <v>0</v>
      </c>
      <c r="P405" s="44"/>
      <c r="Q405" s="44">
        <v>-11395900</v>
      </c>
    </row>
    <row r="406" spans="1:17" ht="21.75" customHeight="1">
      <c r="A406" s="12" t="s">
        <v>697</v>
      </c>
      <c r="C406" s="12" t="s">
        <v>65</v>
      </c>
      <c r="E406" s="44">
        <v>0</v>
      </c>
      <c r="F406" s="44"/>
      <c r="G406" s="44"/>
      <c r="H406" s="44"/>
      <c r="I406" s="44">
        <v>0</v>
      </c>
      <c r="J406" s="44"/>
      <c r="K406" s="44">
        <v>0</v>
      </c>
      <c r="L406" s="44"/>
      <c r="M406" s="44">
        <v>0</v>
      </c>
      <c r="N406" s="44"/>
      <c r="O406" s="44">
        <v>0</v>
      </c>
      <c r="P406" s="44"/>
      <c r="Q406" s="44">
        <v>20000000</v>
      </c>
    </row>
    <row r="407" spans="1:17" ht="21.75" customHeight="1">
      <c r="A407" s="12" t="s">
        <v>698</v>
      </c>
      <c r="C407" s="12" t="s">
        <v>65</v>
      </c>
      <c r="E407" s="44">
        <v>0</v>
      </c>
      <c r="F407" s="44"/>
      <c r="G407" s="44"/>
      <c r="H407" s="44"/>
      <c r="I407" s="44">
        <v>0</v>
      </c>
      <c r="J407" s="44"/>
      <c r="K407" s="44">
        <v>0</v>
      </c>
      <c r="L407" s="44"/>
      <c r="M407" s="44">
        <v>0</v>
      </c>
      <c r="N407" s="44"/>
      <c r="O407" s="44">
        <v>0</v>
      </c>
      <c r="P407" s="44"/>
      <c r="Q407" s="44">
        <v>-153962</v>
      </c>
    </row>
    <row r="408" spans="1:17" ht="21.75" customHeight="1">
      <c r="A408" s="12" t="s">
        <v>699</v>
      </c>
      <c r="C408" s="12" t="s">
        <v>65</v>
      </c>
      <c r="E408" s="44">
        <v>0</v>
      </c>
      <c r="F408" s="44"/>
      <c r="G408" s="44"/>
      <c r="H408" s="44"/>
      <c r="I408" s="44">
        <v>0</v>
      </c>
      <c r="J408" s="44"/>
      <c r="K408" s="44">
        <v>0</v>
      </c>
      <c r="L408" s="44"/>
      <c r="M408" s="44">
        <v>0</v>
      </c>
      <c r="N408" s="44"/>
      <c r="O408" s="44">
        <v>0</v>
      </c>
      <c r="P408" s="44"/>
      <c r="Q408" s="44">
        <v>-14096011</v>
      </c>
    </row>
    <row r="409" spans="1:17" ht="21.75" customHeight="1">
      <c r="A409" s="12" t="s">
        <v>700</v>
      </c>
      <c r="C409" s="12" t="s">
        <v>65</v>
      </c>
      <c r="E409" s="44">
        <v>0</v>
      </c>
      <c r="F409" s="44"/>
      <c r="G409" s="44"/>
      <c r="H409" s="44"/>
      <c r="I409" s="44">
        <v>0</v>
      </c>
      <c r="J409" s="44"/>
      <c r="K409" s="44">
        <v>0</v>
      </c>
      <c r="L409" s="44"/>
      <c r="M409" s="44">
        <v>0</v>
      </c>
      <c r="N409" s="44"/>
      <c r="O409" s="44">
        <v>0</v>
      </c>
      <c r="P409" s="44"/>
      <c r="Q409" s="44">
        <v>264668426</v>
      </c>
    </row>
    <row r="410" spans="1:17" ht="21.75" customHeight="1">
      <c r="A410" s="12" t="s">
        <v>701</v>
      </c>
      <c r="C410" s="12" t="s">
        <v>65</v>
      </c>
      <c r="E410" s="44">
        <v>0</v>
      </c>
      <c r="F410" s="44"/>
      <c r="G410" s="44"/>
      <c r="H410" s="44"/>
      <c r="I410" s="44">
        <v>0</v>
      </c>
      <c r="J410" s="44"/>
      <c r="K410" s="44">
        <v>0</v>
      </c>
      <c r="L410" s="44"/>
      <c r="M410" s="44">
        <v>0</v>
      </c>
      <c r="N410" s="44"/>
      <c r="O410" s="44">
        <v>0</v>
      </c>
      <c r="P410" s="44"/>
      <c r="Q410" s="44">
        <v>1718098</v>
      </c>
    </row>
    <row r="411" spans="1:17" ht="21.75" customHeight="1">
      <c r="A411" s="12" t="s">
        <v>702</v>
      </c>
      <c r="C411" s="12" t="s">
        <v>65</v>
      </c>
      <c r="E411" s="44">
        <v>0</v>
      </c>
      <c r="F411" s="44"/>
      <c r="G411" s="44"/>
      <c r="H411" s="44"/>
      <c r="I411" s="44">
        <v>0</v>
      </c>
      <c r="J411" s="44"/>
      <c r="K411" s="44">
        <v>0</v>
      </c>
      <c r="L411" s="44"/>
      <c r="M411" s="44">
        <v>0</v>
      </c>
      <c r="N411" s="44"/>
      <c r="O411" s="44">
        <v>0</v>
      </c>
      <c r="P411" s="44"/>
      <c r="Q411" s="44">
        <v>146227000</v>
      </c>
    </row>
    <row r="412" spans="1:17" ht="21.75" customHeight="1">
      <c r="A412" s="12" t="s">
        <v>703</v>
      </c>
      <c r="C412" s="12" t="s">
        <v>65</v>
      </c>
      <c r="E412" s="44">
        <v>0</v>
      </c>
      <c r="F412" s="44"/>
      <c r="G412" s="44"/>
      <c r="H412" s="44"/>
      <c r="I412" s="44">
        <v>0</v>
      </c>
      <c r="J412" s="44"/>
      <c r="K412" s="44">
        <v>0</v>
      </c>
      <c r="L412" s="44"/>
      <c r="M412" s="44">
        <v>0</v>
      </c>
      <c r="N412" s="44"/>
      <c r="O412" s="44">
        <v>0</v>
      </c>
      <c r="P412" s="44"/>
      <c r="Q412" s="44">
        <v>522833638</v>
      </c>
    </row>
    <row r="413" spans="1:17" ht="21.75" customHeight="1">
      <c r="A413" s="12" t="s">
        <v>704</v>
      </c>
      <c r="C413" s="12" t="s">
        <v>65</v>
      </c>
      <c r="E413" s="44">
        <v>0</v>
      </c>
      <c r="F413" s="44"/>
      <c r="G413" s="44"/>
      <c r="H413" s="44"/>
      <c r="I413" s="44">
        <v>0</v>
      </c>
      <c r="J413" s="44"/>
      <c r="K413" s="44">
        <v>0</v>
      </c>
      <c r="L413" s="44"/>
      <c r="M413" s="44">
        <v>0</v>
      </c>
      <c r="N413" s="44"/>
      <c r="O413" s="44">
        <v>0</v>
      </c>
      <c r="P413" s="44"/>
      <c r="Q413" s="44">
        <v>-4063073773</v>
      </c>
    </row>
    <row r="414" spans="1:17" ht="21.75" customHeight="1">
      <c r="A414" s="12" t="s">
        <v>705</v>
      </c>
      <c r="C414" s="12" t="s">
        <v>65</v>
      </c>
      <c r="E414" s="44">
        <v>0</v>
      </c>
      <c r="F414" s="44"/>
      <c r="G414" s="44"/>
      <c r="H414" s="44"/>
      <c r="I414" s="44">
        <v>0</v>
      </c>
      <c r="J414" s="44"/>
      <c r="K414" s="44">
        <v>0</v>
      </c>
      <c r="L414" s="44"/>
      <c r="M414" s="44">
        <v>0</v>
      </c>
      <c r="N414" s="44"/>
      <c r="O414" s="44">
        <v>0</v>
      </c>
      <c r="P414" s="44"/>
      <c r="Q414" s="44">
        <v>528948532</v>
      </c>
    </row>
    <row r="415" spans="1:17" ht="21.75" customHeight="1">
      <c r="A415" s="12" t="s">
        <v>706</v>
      </c>
      <c r="C415" s="12" t="s">
        <v>65</v>
      </c>
      <c r="E415" s="44">
        <v>0</v>
      </c>
      <c r="F415" s="44"/>
      <c r="G415" s="44"/>
      <c r="H415" s="44"/>
      <c r="I415" s="44">
        <v>0</v>
      </c>
      <c r="J415" s="44"/>
      <c r="K415" s="44">
        <v>0</v>
      </c>
      <c r="L415" s="44"/>
      <c r="M415" s="44">
        <v>0</v>
      </c>
      <c r="N415" s="44"/>
      <c r="O415" s="44">
        <v>0</v>
      </c>
      <c r="P415" s="44"/>
      <c r="Q415" s="44">
        <v>-39087608</v>
      </c>
    </row>
    <row r="416" spans="1:17" ht="21.75" customHeight="1">
      <c r="A416" s="12" t="s">
        <v>707</v>
      </c>
      <c r="C416" s="12" t="s">
        <v>65</v>
      </c>
      <c r="E416" s="44">
        <v>0</v>
      </c>
      <c r="F416" s="44"/>
      <c r="G416" s="44"/>
      <c r="H416" s="44"/>
      <c r="I416" s="44">
        <v>0</v>
      </c>
      <c r="J416" s="44"/>
      <c r="K416" s="44">
        <v>0</v>
      </c>
      <c r="L416" s="44"/>
      <c r="M416" s="44">
        <v>0</v>
      </c>
      <c r="N416" s="44"/>
      <c r="O416" s="44">
        <v>0</v>
      </c>
      <c r="P416" s="44"/>
      <c r="Q416" s="44">
        <v>47539126</v>
      </c>
    </row>
    <row r="417" spans="1:19" ht="21.75" customHeight="1">
      <c r="A417" s="12" t="s">
        <v>708</v>
      </c>
      <c r="C417" s="12" t="s">
        <v>65</v>
      </c>
      <c r="E417" s="44">
        <v>0</v>
      </c>
      <c r="F417" s="44"/>
      <c r="G417" s="44"/>
      <c r="H417" s="44"/>
      <c r="I417" s="44">
        <v>0</v>
      </c>
      <c r="J417" s="44"/>
      <c r="K417" s="44">
        <v>0</v>
      </c>
      <c r="L417" s="44"/>
      <c r="M417" s="44">
        <v>0</v>
      </c>
      <c r="N417" s="44"/>
      <c r="O417" s="44">
        <v>0</v>
      </c>
      <c r="P417" s="44"/>
      <c r="Q417" s="44">
        <v>-77641744</v>
      </c>
    </row>
    <row r="418" spans="1:19" ht="21.75" customHeight="1">
      <c r="A418" s="12" t="s">
        <v>709</v>
      </c>
      <c r="C418" s="12" t="s">
        <v>65</v>
      </c>
      <c r="E418" s="44">
        <v>0</v>
      </c>
      <c r="F418" s="44"/>
      <c r="G418" s="44"/>
      <c r="H418" s="44"/>
      <c r="I418" s="44">
        <v>0</v>
      </c>
      <c r="J418" s="44"/>
      <c r="K418" s="44">
        <v>0</v>
      </c>
      <c r="L418" s="44"/>
      <c r="M418" s="44">
        <v>0</v>
      </c>
      <c r="N418" s="44"/>
      <c r="O418" s="44">
        <v>0</v>
      </c>
      <c r="P418" s="44"/>
      <c r="Q418" s="44">
        <v>302964016</v>
      </c>
      <c r="S418" s="43"/>
    </row>
    <row r="419" spans="1:19" ht="21.75" customHeight="1">
      <c r="A419" s="24" t="s">
        <v>802</v>
      </c>
      <c r="C419" s="12" t="s">
        <v>65</v>
      </c>
      <c r="E419" s="44">
        <v>0</v>
      </c>
      <c r="F419" s="44"/>
      <c r="G419" s="44"/>
      <c r="H419" s="44">
        <v>0</v>
      </c>
      <c r="I419" s="44">
        <v>0</v>
      </c>
      <c r="J419" s="44">
        <v>0</v>
      </c>
      <c r="K419" s="44">
        <v>0</v>
      </c>
      <c r="L419" s="44">
        <v>0</v>
      </c>
      <c r="M419" s="44">
        <v>0</v>
      </c>
      <c r="N419" s="44"/>
      <c r="O419" s="44">
        <v>0</v>
      </c>
      <c r="P419" s="44"/>
      <c r="Q419" s="44">
        <v>-12747386310</v>
      </c>
    </row>
    <row r="420" spans="1:19" ht="21.75" customHeight="1">
      <c r="A420" s="12" t="s">
        <v>711</v>
      </c>
      <c r="C420" s="12" t="s">
        <v>65</v>
      </c>
      <c r="E420" s="44">
        <v>0</v>
      </c>
      <c r="F420" s="44"/>
      <c r="G420" s="44"/>
      <c r="H420" s="44">
        <v>0</v>
      </c>
      <c r="I420" s="44">
        <v>0</v>
      </c>
      <c r="J420" s="44">
        <v>0</v>
      </c>
      <c r="K420" s="44">
        <v>0</v>
      </c>
      <c r="L420" s="44">
        <v>0</v>
      </c>
      <c r="M420" s="44">
        <v>0</v>
      </c>
      <c r="N420" s="44"/>
      <c r="O420" s="44">
        <v>1</v>
      </c>
      <c r="P420" s="44"/>
      <c r="Q420" s="44">
        <v>-10954483578</v>
      </c>
    </row>
    <row r="421" spans="1:19" ht="21.75" customHeight="1">
      <c r="A421" s="12" t="s">
        <v>712</v>
      </c>
      <c r="C421" s="12" t="s">
        <v>65</v>
      </c>
      <c r="E421" s="44">
        <v>0</v>
      </c>
      <c r="F421" s="44"/>
      <c r="G421" s="44"/>
      <c r="H421" s="44">
        <v>0</v>
      </c>
      <c r="I421" s="44">
        <v>0</v>
      </c>
      <c r="J421" s="44">
        <v>0</v>
      </c>
      <c r="K421" s="44">
        <v>0</v>
      </c>
      <c r="L421" s="44">
        <v>0</v>
      </c>
      <c r="M421" s="44">
        <v>0</v>
      </c>
      <c r="N421" s="44"/>
      <c r="O421" s="44">
        <v>0</v>
      </c>
      <c r="P421" s="44"/>
      <c r="Q421" s="44">
        <v>-9453370113</v>
      </c>
    </row>
    <row r="422" spans="1:19" ht="21.75" customHeight="1">
      <c r="A422" s="12" t="s">
        <v>713</v>
      </c>
      <c r="C422" s="12" t="s">
        <v>65</v>
      </c>
      <c r="E422" s="44">
        <v>0</v>
      </c>
      <c r="F422" s="44"/>
      <c r="G422" s="44"/>
      <c r="H422" s="44">
        <v>0</v>
      </c>
      <c r="I422" s="44">
        <v>0</v>
      </c>
      <c r="J422" s="44">
        <v>0</v>
      </c>
      <c r="K422" s="44">
        <v>0</v>
      </c>
      <c r="L422" s="44">
        <v>0</v>
      </c>
      <c r="M422" s="44">
        <v>0</v>
      </c>
      <c r="N422" s="44"/>
      <c r="O422" s="44">
        <v>0</v>
      </c>
      <c r="P422" s="44"/>
      <c r="Q422" s="44">
        <v>-4997862384</v>
      </c>
    </row>
    <row r="423" spans="1:19" ht="21.75" customHeight="1">
      <c r="A423" s="12" t="s">
        <v>714</v>
      </c>
      <c r="C423" s="12" t="s">
        <v>65</v>
      </c>
      <c r="E423" s="44">
        <v>0</v>
      </c>
      <c r="F423" s="44"/>
      <c r="G423" s="44"/>
      <c r="H423" s="44">
        <v>0</v>
      </c>
      <c r="I423" s="44">
        <v>0</v>
      </c>
      <c r="J423" s="44">
        <v>0</v>
      </c>
      <c r="K423" s="44">
        <v>0</v>
      </c>
      <c r="L423" s="44">
        <v>0</v>
      </c>
      <c r="M423" s="44">
        <v>0</v>
      </c>
      <c r="N423" s="44"/>
      <c r="O423" s="44">
        <v>0</v>
      </c>
      <c r="P423" s="44"/>
      <c r="Q423" s="44">
        <v>-4853260249</v>
      </c>
    </row>
    <row r="424" spans="1:19" ht="21.75" customHeight="1">
      <c r="A424" s="12" t="s">
        <v>715</v>
      </c>
      <c r="C424" s="12" t="s">
        <v>65</v>
      </c>
      <c r="E424" s="44">
        <v>0</v>
      </c>
      <c r="F424" s="44"/>
      <c r="G424" s="44"/>
      <c r="H424" s="44">
        <v>0</v>
      </c>
      <c r="I424" s="44">
        <v>0</v>
      </c>
      <c r="J424" s="44">
        <v>0</v>
      </c>
      <c r="K424" s="44">
        <v>0</v>
      </c>
      <c r="L424" s="44">
        <v>0</v>
      </c>
      <c r="M424" s="44">
        <v>0</v>
      </c>
      <c r="N424" s="44"/>
      <c r="O424" s="44">
        <v>0</v>
      </c>
      <c r="P424" s="44"/>
      <c r="Q424" s="44">
        <v>-4814840171</v>
      </c>
    </row>
    <row r="425" spans="1:19" ht="21.75" customHeight="1">
      <c r="A425" s="12" t="s">
        <v>716</v>
      </c>
      <c r="C425" s="12" t="s">
        <v>65</v>
      </c>
      <c r="E425" s="44">
        <v>0</v>
      </c>
      <c r="F425" s="44"/>
      <c r="G425" s="44"/>
      <c r="H425" s="44">
        <v>0</v>
      </c>
      <c r="I425" s="44">
        <v>0</v>
      </c>
      <c r="J425" s="44">
        <v>0</v>
      </c>
      <c r="K425" s="44">
        <v>0</v>
      </c>
      <c r="L425" s="44">
        <v>0</v>
      </c>
      <c r="M425" s="44">
        <v>0</v>
      </c>
      <c r="N425" s="44"/>
      <c r="O425" s="44">
        <v>0</v>
      </c>
      <c r="P425" s="44"/>
      <c r="Q425" s="44">
        <v>-4458759314</v>
      </c>
    </row>
    <row r="426" spans="1:19" ht="21.75" customHeight="1">
      <c r="A426" s="12" t="s">
        <v>21</v>
      </c>
      <c r="C426" s="12" t="s">
        <v>65</v>
      </c>
      <c r="E426" s="44">
        <v>0</v>
      </c>
      <c r="F426" s="44"/>
      <c r="G426" s="44"/>
      <c r="H426" s="44">
        <v>0</v>
      </c>
      <c r="I426" s="44">
        <v>0</v>
      </c>
      <c r="J426" s="44">
        <v>0</v>
      </c>
      <c r="K426" s="44">
        <v>0</v>
      </c>
      <c r="L426" s="44">
        <v>0</v>
      </c>
      <c r="M426" s="44">
        <v>0</v>
      </c>
      <c r="N426" s="44"/>
      <c r="O426" s="44">
        <v>-4040040022</v>
      </c>
      <c r="P426" s="44"/>
      <c r="Q426" s="44">
        <v>-4040040022</v>
      </c>
    </row>
    <row r="427" spans="1:19" ht="21.75" customHeight="1">
      <c r="A427" s="12" t="s">
        <v>717</v>
      </c>
      <c r="C427" s="12" t="s">
        <v>65</v>
      </c>
      <c r="E427" s="44">
        <v>0</v>
      </c>
      <c r="F427" s="44"/>
      <c r="G427" s="44"/>
      <c r="H427" s="44">
        <v>0</v>
      </c>
      <c r="I427" s="44">
        <v>0</v>
      </c>
      <c r="J427" s="44">
        <v>0</v>
      </c>
      <c r="K427" s="44">
        <v>0</v>
      </c>
      <c r="L427" s="44">
        <v>0</v>
      </c>
      <c r="M427" s="44">
        <v>0</v>
      </c>
      <c r="N427" s="44"/>
      <c r="O427" s="44">
        <v>0</v>
      </c>
      <c r="P427" s="44"/>
      <c r="Q427" s="44">
        <v>-3532236147</v>
      </c>
    </row>
    <row r="428" spans="1:19" ht="21.75" customHeight="1">
      <c r="A428" s="12" t="s">
        <v>718</v>
      </c>
      <c r="C428" s="12" t="s">
        <v>65</v>
      </c>
      <c r="E428" s="44">
        <v>0</v>
      </c>
      <c r="F428" s="44"/>
      <c r="G428" s="44"/>
      <c r="H428" s="44">
        <v>0</v>
      </c>
      <c r="I428" s="44">
        <v>0</v>
      </c>
      <c r="J428" s="44">
        <v>0</v>
      </c>
      <c r="K428" s="44">
        <v>0</v>
      </c>
      <c r="L428" s="44">
        <v>0</v>
      </c>
      <c r="M428" s="44">
        <v>0</v>
      </c>
      <c r="N428" s="44"/>
      <c r="O428" s="44">
        <v>0</v>
      </c>
      <c r="P428" s="44"/>
      <c r="Q428" s="44">
        <v>-3121660496</v>
      </c>
    </row>
    <row r="429" spans="1:19" ht="21.75" customHeight="1">
      <c r="A429" s="12" t="s">
        <v>722</v>
      </c>
      <c r="C429" s="12" t="s">
        <v>65</v>
      </c>
      <c r="E429" s="44">
        <v>0</v>
      </c>
      <c r="F429" s="44"/>
      <c r="G429" s="44"/>
      <c r="H429" s="44">
        <v>0</v>
      </c>
      <c r="I429" s="44">
        <v>0</v>
      </c>
      <c r="J429" s="44">
        <v>0</v>
      </c>
      <c r="K429" s="44">
        <v>0</v>
      </c>
      <c r="L429" s="44">
        <v>0</v>
      </c>
      <c r="M429" s="44">
        <v>0</v>
      </c>
      <c r="N429" s="44"/>
      <c r="O429" s="44">
        <v>0</v>
      </c>
      <c r="P429" s="44"/>
      <c r="Q429" s="44">
        <v>-679367825</v>
      </c>
    </row>
    <row r="430" spans="1:19" ht="21.75" customHeight="1">
      <c r="A430" s="12" t="s">
        <v>723</v>
      </c>
      <c r="C430" s="12" t="s">
        <v>65</v>
      </c>
      <c r="E430" s="44">
        <v>0</v>
      </c>
      <c r="F430" s="44"/>
      <c r="G430" s="44"/>
      <c r="H430" s="44">
        <v>0</v>
      </c>
      <c r="I430" s="44">
        <v>0</v>
      </c>
      <c r="J430" s="44">
        <v>0</v>
      </c>
      <c r="K430" s="44">
        <v>0</v>
      </c>
      <c r="L430" s="44">
        <v>0</v>
      </c>
      <c r="M430" s="44">
        <v>0</v>
      </c>
      <c r="N430" s="44"/>
      <c r="O430" s="44">
        <v>0</v>
      </c>
      <c r="P430" s="44"/>
      <c r="Q430" s="44">
        <v>-618411160</v>
      </c>
    </row>
    <row r="431" spans="1:19" ht="21.75" customHeight="1">
      <c r="A431" s="12" t="s">
        <v>724</v>
      </c>
      <c r="C431" s="12" t="s">
        <v>65</v>
      </c>
      <c r="E431" s="44">
        <v>0</v>
      </c>
      <c r="F431" s="44"/>
      <c r="G431" s="44"/>
      <c r="H431" s="44">
        <v>0</v>
      </c>
      <c r="I431" s="44">
        <v>0</v>
      </c>
      <c r="J431" s="44">
        <v>0</v>
      </c>
      <c r="K431" s="44">
        <v>0</v>
      </c>
      <c r="L431" s="44">
        <v>0</v>
      </c>
      <c r="M431" s="44">
        <v>0</v>
      </c>
      <c r="N431" s="44"/>
      <c r="O431" s="44">
        <v>0</v>
      </c>
      <c r="P431" s="44"/>
      <c r="Q431" s="44">
        <v>-569853225</v>
      </c>
    </row>
    <row r="432" spans="1:19" ht="21.75" customHeight="1">
      <c r="A432" s="12" t="s">
        <v>725</v>
      </c>
      <c r="C432" s="12" t="s">
        <v>65</v>
      </c>
      <c r="E432" s="44">
        <v>0</v>
      </c>
      <c r="F432" s="44"/>
      <c r="G432" s="44"/>
      <c r="H432" s="44">
        <v>0</v>
      </c>
      <c r="I432" s="44">
        <v>0</v>
      </c>
      <c r="J432" s="44">
        <v>0</v>
      </c>
      <c r="K432" s="44">
        <v>0</v>
      </c>
      <c r="L432" s="44">
        <v>0</v>
      </c>
      <c r="M432" s="44">
        <v>0</v>
      </c>
      <c r="N432" s="44"/>
      <c r="O432" s="44">
        <v>0</v>
      </c>
      <c r="P432" s="44"/>
      <c r="Q432" s="44">
        <v>-466329030</v>
      </c>
    </row>
    <row r="433" spans="1:17" ht="21.75" customHeight="1">
      <c r="A433" s="12" t="s">
        <v>726</v>
      </c>
      <c r="C433" s="12" t="s">
        <v>65</v>
      </c>
      <c r="E433" s="44">
        <v>0</v>
      </c>
      <c r="F433" s="44"/>
      <c r="G433" s="44"/>
      <c r="H433" s="44">
        <v>0</v>
      </c>
      <c r="I433" s="44">
        <v>0</v>
      </c>
      <c r="J433" s="44">
        <v>0</v>
      </c>
      <c r="K433" s="44">
        <v>0</v>
      </c>
      <c r="L433" s="44">
        <v>0</v>
      </c>
      <c r="M433" s="44">
        <v>0</v>
      </c>
      <c r="N433" s="44"/>
      <c r="O433" s="44">
        <v>0</v>
      </c>
      <c r="P433" s="44"/>
      <c r="Q433" s="44">
        <v>-459039426</v>
      </c>
    </row>
    <row r="434" spans="1:17" ht="21.75" customHeight="1">
      <c r="A434" s="12" t="s">
        <v>727</v>
      </c>
      <c r="C434" s="12" t="s">
        <v>65</v>
      </c>
      <c r="E434" s="44">
        <v>0</v>
      </c>
      <c r="F434" s="44"/>
      <c r="G434" s="44"/>
      <c r="H434" s="44">
        <v>0</v>
      </c>
      <c r="I434" s="44">
        <v>0</v>
      </c>
      <c r="J434" s="44">
        <v>0</v>
      </c>
      <c r="K434" s="44">
        <v>0</v>
      </c>
      <c r="L434" s="44">
        <v>0</v>
      </c>
      <c r="M434" s="44">
        <v>0</v>
      </c>
      <c r="N434" s="44"/>
      <c r="O434" s="44">
        <v>0</v>
      </c>
      <c r="P434" s="44"/>
      <c r="Q434" s="44">
        <v>-454752800</v>
      </c>
    </row>
    <row r="435" spans="1:17" ht="21.75" customHeight="1">
      <c r="A435" s="12" t="s">
        <v>728</v>
      </c>
      <c r="C435" s="12" t="s">
        <v>65</v>
      </c>
      <c r="E435" s="44">
        <v>0</v>
      </c>
      <c r="F435" s="44"/>
      <c r="G435" s="44"/>
      <c r="H435" s="44">
        <v>0</v>
      </c>
      <c r="I435" s="44">
        <v>0</v>
      </c>
      <c r="J435" s="44">
        <v>0</v>
      </c>
      <c r="K435" s="44">
        <v>0</v>
      </c>
      <c r="L435" s="44">
        <v>0</v>
      </c>
      <c r="M435" s="44">
        <v>0</v>
      </c>
      <c r="N435" s="44"/>
      <c r="O435" s="44">
        <v>0</v>
      </c>
      <c r="P435" s="44"/>
      <c r="Q435" s="44">
        <v>-422925702</v>
      </c>
    </row>
    <row r="436" spans="1:17" ht="21.75" customHeight="1">
      <c r="A436" s="12" t="s">
        <v>729</v>
      </c>
      <c r="C436" s="12" t="s">
        <v>65</v>
      </c>
      <c r="E436" s="44">
        <v>0</v>
      </c>
      <c r="F436" s="44"/>
      <c r="G436" s="44"/>
      <c r="H436" s="44">
        <v>0</v>
      </c>
      <c r="I436" s="44">
        <v>0</v>
      </c>
      <c r="J436" s="44">
        <v>0</v>
      </c>
      <c r="K436" s="44">
        <v>0</v>
      </c>
      <c r="L436" s="44">
        <v>0</v>
      </c>
      <c r="M436" s="44">
        <v>0</v>
      </c>
      <c r="N436" s="44"/>
      <c r="O436" s="44">
        <v>0</v>
      </c>
      <c r="P436" s="44"/>
      <c r="Q436" s="44">
        <v>-340346311</v>
      </c>
    </row>
    <row r="437" spans="1:17" ht="21.75" customHeight="1">
      <c r="A437" s="12" t="s">
        <v>730</v>
      </c>
      <c r="C437" s="12" t="s">
        <v>65</v>
      </c>
      <c r="E437" s="44">
        <v>0</v>
      </c>
      <c r="F437" s="44"/>
      <c r="G437" s="44"/>
      <c r="H437" s="44">
        <v>0</v>
      </c>
      <c r="I437" s="44">
        <v>0</v>
      </c>
      <c r="J437" s="44">
        <v>0</v>
      </c>
      <c r="K437" s="44">
        <v>0</v>
      </c>
      <c r="L437" s="44">
        <v>0</v>
      </c>
      <c r="M437" s="44">
        <v>0</v>
      </c>
      <c r="N437" s="44"/>
      <c r="O437" s="44">
        <v>0</v>
      </c>
      <c r="P437" s="44"/>
      <c r="Q437" s="44">
        <v>-320481880</v>
      </c>
    </row>
    <row r="438" spans="1:17" ht="21.75" customHeight="1">
      <c r="A438" s="12" t="s">
        <v>731</v>
      </c>
      <c r="C438" s="12" t="s">
        <v>65</v>
      </c>
      <c r="E438" s="44">
        <v>0</v>
      </c>
      <c r="F438" s="44"/>
      <c r="G438" s="44"/>
      <c r="H438" s="44">
        <v>0</v>
      </c>
      <c r="I438" s="44">
        <v>0</v>
      </c>
      <c r="J438" s="44">
        <v>0</v>
      </c>
      <c r="K438" s="44">
        <v>0</v>
      </c>
      <c r="L438" s="44">
        <v>0</v>
      </c>
      <c r="M438" s="44">
        <v>0</v>
      </c>
      <c r="N438" s="44"/>
      <c r="O438" s="44">
        <v>0</v>
      </c>
      <c r="P438" s="44"/>
      <c r="Q438" s="44">
        <v>-262165315</v>
      </c>
    </row>
    <row r="439" spans="1:17" ht="21.75" customHeight="1">
      <c r="A439" s="12" t="s">
        <v>732</v>
      </c>
      <c r="C439" s="12" t="s">
        <v>65</v>
      </c>
      <c r="E439" s="44">
        <v>0</v>
      </c>
      <c r="F439" s="44"/>
      <c r="G439" s="44"/>
      <c r="H439" s="44">
        <v>0</v>
      </c>
      <c r="I439" s="44">
        <v>0</v>
      </c>
      <c r="J439" s="44">
        <v>0</v>
      </c>
      <c r="K439" s="44">
        <v>0</v>
      </c>
      <c r="L439" s="44">
        <v>0</v>
      </c>
      <c r="M439" s="44">
        <v>0</v>
      </c>
      <c r="N439" s="44"/>
      <c r="O439" s="44">
        <v>0</v>
      </c>
      <c r="P439" s="44"/>
      <c r="Q439" s="44">
        <v>-174274468</v>
      </c>
    </row>
    <row r="440" spans="1:17" ht="21.75" customHeight="1">
      <c r="A440" s="12" t="s">
        <v>733</v>
      </c>
      <c r="C440" s="12" t="s">
        <v>65</v>
      </c>
      <c r="E440" s="44">
        <v>0</v>
      </c>
      <c r="F440" s="44"/>
      <c r="G440" s="44"/>
      <c r="H440" s="44">
        <v>0</v>
      </c>
      <c r="I440" s="44">
        <v>0</v>
      </c>
      <c r="J440" s="44">
        <v>0</v>
      </c>
      <c r="K440" s="44">
        <v>0</v>
      </c>
      <c r="L440" s="44">
        <v>0</v>
      </c>
      <c r="M440" s="44">
        <v>0</v>
      </c>
      <c r="N440" s="44"/>
      <c r="O440" s="44">
        <v>0</v>
      </c>
      <c r="P440" s="44"/>
      <c r="Q440" s="44">
        <v>-172827076</v>
      </c>
    </row>
    <row r="441" spans="1:17" ht="21.75" customHeight="1">
      <c r="A441" s="12" t="s">
        <v>734</v>
      </c>
      <c r="C441" s="12" t="s">
        <v>65</v>
      </c>
      <c r="E441" s="44">
        <v>0</v>
      </c>
      <c r="F441" s="44"/>
      <c r="G441" s="44"/>
      <c r="H441" s="44">
        <v>0</v>
      </c>
      <c r="I441" s="44">
        <v>0</v>
      </c>
      <c r="J441" s="44">
        <v>0</v>
      </c>
      <c r="K441" s="44">
        <v>0</v>
      </c>
      <c r="L441" s="44">
        <v>0</v>
      </c>
      <c r="M441" s="44">
        <v>0</v>
      </c>
      <c r="N441" s="44"/>
      <c r="O441" s="44">
        <v>0</v>
      </c>
      <c r="P441" s="44"/>
      <c r="Q441" s="44">
        <v>-157032977</v>
      </c>
    </row>
    <row r="442" spans="1:17" ht="21.75" customHeight="1">
      <c r="A442" s="12" t="s">
        <v>735</v>
      </c>
      <c r="C442" s="12" t="s">
        <v>65</v>
      </c>
      <c r="E442" s="44">
        <v>0</v>
      </c>
      <c r="F442" s="44"/>
      <c r="G442" s="44"/>
      <c r="H442" s="44">
        <v>0</v>
      </c>
      <c r="I442" s="44">
        <v>0</v>
      </c>
      <c r="J442" s="44">
        <v>0</v>
      </c>
      <c r="K442" s="44">
        <v>0</v>
      </c>
      <c r="L442" s="44">
        <v>0</v>
      </c>
      <c r="M442" s="44">
        <v>0</v>
      </c>
      <c r="N442" s="44"/>
      <c r="O442" s="44">
        <v>0</v>
      </c>
      <c r="P442" s="44"/>
      <c r="Q442" s="44">
        <v>-1506351353</v>
      </c>
    </row>
    <row r="443" spans="1:17" ht="21.75" customHeight="1">
      <c r="A443" s="12" t="s">
        <v>736</v>
      </c>
      <c r="C443" s="12" t="s">
        <v>65</v>
      </c>
      <c r="E443" s="44">
        <v>0</v>
      </c>
      <c r="F443" s="44"/>
      <c r="G443" s="44"/>
      <c r="H443" s="44">
        <v>0</v>
      </c>
      <c r="I443" s="44">
        <v>0</v>
      </c>
      <c r="J443" s="44">
        <v>0</v>
      </c>
      <c r="K443" s="44">
        <v>0</v>
      </c>
      <c r="L443" s="44">
        <v>0</v>
      </c>
      <c r="M443" s="44">
        <v>0</v>
      </c>
      <c r="N443" s="44"/>
      <c r="O443" s="44">
        <v>0</v>
      </c>
      <c r="P443" s="44"/>
      <c r="Q443" s="44">
        <v>-93462420</v>
      </c>
    </row>
    <row r="444" spans="1:17" ht="21.75" customHeight="1">
      <c r="A444" s="12" t="s">
        <v>737</v>
      </c>
      <c r="C444" s="12" t="s">
        <v>65</v>
      </c>
      <c r="E444" s="44">
        <v>0</v>
      </c>
      <c r="F444" s="44"/>
      <c r="G444" s="44"/>
      <c r="H444" s="44">
        <v>0</v>
      </c>
      <c r="I444" s="44">
        <v>0</v>
      </c>
      <c r="J444" s="44">
        <v>0</v>
      </c>
      <c r="K444" s="44">
        <v>0</v>
      </c>
      <c r="L444" s="44">
        <v>0</v>
      </c>
      <c r="M444" s="44">
        <v>0</v>
      </c>
      <c r="N444" s="44"/>
      <c r="O444" s="44">
        <v>0</v>
      </c>
      <c r="P444" s="44"/>
      <c r="Q444" s="44">
        <v>-75447628</v>
      </c>
    </row>
    <row r="445" spans="1:17" ht="21.75" customHeight="1">
      <c r="A445" s="12" t="s">
        <v>738</v>
      </c>
      <c r="C445" s="12" t="s">
        <v>65</v>
      </c>
      <c r="E445" s="44">
        <v>0</v>
      </c>
      <c r="F445" s="44"/>
      <c r="G445" s="44"/>
      <c r="H445" s="44">
        <v>0</v>
      </c>
      <c r="I445" s="44">
        <v>0</v>
      </c>
      <c r="J445" s="44">
        <v>0</v>
      </c>
      <c r="K445" s="44">
        <v>0</v>
      </c>
      <c r="L445" s="44">
        <v>0</v>
      </c>
      <c r="M445" s="44">
        <v>0</v>
      </c>
      <c r="N445" s="44"/>
      <c r="O445" s="44">
        <v>0</v>
      </c>
      <c r="P445" s="44"/>
      <c r="Q445" s="44">
        <v>-68022290</v>
      </c>
    </row>
    <row r="446" spans="1:17" ht="21.75" customHeight="1">
      <c r="A446" s="12" t="s">
        <v>739</v>
      </c>
      <c r="C446" s="12" t="s">
        <v>65</v>
      </c>
      <c r="E446" s="44">
        <v>0</v>
      </c>
      <c r="F446" s="44"/>
      <c r="G446" s="44"/>
      <c r="H446" s="44">
        <v>0</v>
      </c>
      <c r="I446" s="44">
        <v>0</v>
      </c>
      <c r="J446" s="44">
        <v>0</v>
      </c>
      <c r="K446" s="44">
        <v>0</v>
      </c>
      <c r="L446" s="44">
        <v>0</v>
      </c>
      <c r="M446" s="44">
        <v>0</v>
      </c>
      <c r="N446" s="44"/>
      <c r="O446" s="44">
        <v>0</v>
      </c>
      <c r="P446" s="44"/>
      <c r="Q446" s="44">
        <v>-61847615</v>
      </c>
    </row>
    <row r="447" spans="1:17" ht="21.75" customHeight="1">
      <c r="A447" s="12" t="s">
        <v>740</v>
      </c>
      <c r="C447" s="12" t="s">
        <v>65</v>
      </c>
      <c r="E447" s="44">
        <v>0</v>
      </c>
      <c r="F447" s="44"/>
      <c r="G447" s="44"/>
      <c r="H447" s="44">
        <v>0</v>
      </c>
      <c r="I447" s="44">
        <v>0</v>
      </c>
      <c r="J447" s="44">
        <v>0</v>
      </c>
      <c r="K447" s="44">
        <v>0</v>
      </c>
      <c r="L447" s="44">
        <v>0</v>
      </c>
      <c r="M447" s="44">
        <v>0</v>
      </c>
      <c r="N447" s="44"/>
      <c r="O447" s="44">
        <v>0</v>
      </c>
      <c r="P447" s="44"/>
      <c r="Q447" s="44">
        <v>-52702045</v>
      </c>
    </row>
    <row r="448" spans="1:17" ht="21.75" customHeight="1">
      <c r="A448" s="12" t="s">
        <v>741</v>
      </c>
      <c r="C448" s="12" t="s">
        <v>65</v>
      </c>
      <c r="E448" s="44">
        <v>0</v>
      </c>
      <c r="F448" s="44"/>
      <c r="G448" s="44"/>
      <c r="H448" s="44">
        <v>0</v>
      </c>
      <c r="I448" s="44">
        <v>0</v>
      </c>
      <c r="J448" s="44">
        <v>0</v>
      </c>
      <c r="K448" s="44">
        <v>0</v>
      </c>
      <c r="L448" s="44">
        <v>0</v>
      </c>
      <c r="M448" s="44">
        <v>0</v>
      </c>
      <c r="N448" s="44"/>
      <c r="O448" s="44">
        <v>0</v>
      </c>
      <c r="P448" s="44"/>
      <c r="Q448" s="44">
        <v>-32045690</v>
      </c>
    </row>
    <row r="449" spans="1:17" ht="21.75" customHeight="1">
      <c r="A449" s="12" t="s">
        <v>742</v>
      </c>
      <c r="C449" s="12" t="s">
        <v>65</v>
      </c>
      <c r="E449" s="44">
        <v>0</v>
      </c>
      <c r="F449" s="44"/>
      <c r="G449" s="44"/>
      <c r="H449" s="44">
        <v>0</v>
      </c>
      <c r="I449" s="44">
        <v>0</v>
      </c>
      <c r="J449" s="44">
        <v>0</v>
      </c>
      <c r="K449" s="44">
        <v>0</v>
      </c>
      <c r="L449" s="44">
        <v>0</v>
      </c>
      <c r="M449" s="44">
        <v>0</v>
      </c>
      <c r="N449" s="44"/>
      <c r="O449" s="44">
        <v>0</v>
      </c>
      <c r="P449" s="44"/>
      <c r="Q449" s="44">
        <v>-25033422</v>
      </c>
    </row>
    <row r="450" spans="1:17" ht="21.75" customHeight="1">
      <c r="A450" s="12" t="s">
        <v>743</v>
      </c>
      <c r="C450" s="12" t="s">
        <v>65</v>
      </c>
      <c r="E450" s="44">
        <v>0</v>
      </c>
      <c r="F450" s="44"/>
      <c r="G450" s="44"/>
      <c r="H450" s="44">
        <v>0</v>
      </c>
      <c r="I450" s="44">
        <v>0</v>
      </c>
      <c r="J450" s="44">
        <v>0</v>
      </c>
      <c r="K450" s="44">
        <v>0</v>
      </c>
      <c r="L450" s="44">
        <v>0</v>
      </c>
      <c r="M450" s="44">
        <v>0</v>
      </c>
      <c r="N450" s="44"/>
      <c r="O450" s="44">
        <v>0</v>
      </c>
      <c r="P450" s="44"/>
      <c r="Q450" s="44">
        <v>-23555941</v>
      </c>
    </row>
    <row r="451" spans="1:17" ht="21.75" customHeight="1">
      <c r="A451" s="12" t="s">
        <v>744</v>
      </c>
      <c r="C451" s="12" t="s">
        <v>65</v>
      </c>
      <c r="E451" s="44">
        <v>0</v>
      </c>
      <c r="F451" s="44"/>
      <c r="G451" s="44"/>
      <c r="H451" s="44">
        <v>0</v>
      </c>
      <c r="I451" s="44">
        <v>0</v>
      </c>
      <c r="J451" s="44">
        <v>0</v>
      </c>
      <c r="K451" s="44">
        <v>0</v>
      </c>
      <c r="L451" s="44">
        <v>0</v>
      </c>
      <c r="M451" s="44">
        <v>0</v>
      </c>
      <c r="N451" s="44"/>
      <c r="O451" s="44">
        <v>0</v>
      </c>
      <c r="P451" s="44"/>
      <c r="Q451" s="44">
        <v>-18815035</v>
      </c>
    </row>
    <row r="452" spans="1:17" ht="21.75" customHeight="1">
      <c r="A452" s="12" t="s">
        <v>745</v>
      </c>
      <c r="C452" s="12" t="s">
        <v>65</v>
      </c>
      <c r="E452" s="44">
        <v>0</v>
      </c>
      <c r="F452" s="44"/>
      <c r="G452" s="44"/>
      <c r="H452" s="44">
        <v>0</v>
      </c>
      <c r="I452" s="44">
        <v>0</v>
      </c>
      <c r="J452" s="44">
        <v>0</v>
      </c>
      <c r="K452" s="44">
        <v>0</v>
      </c>
      <c r="L452" s="44">
        <v>0</v>
      </c>
      <c r="M452" s="44">
        <v>0</v>
      </c>
      <c r="N452" s="44"/>
      <c r="O452" s="44">
        <v>0</v>
      </c>
      <c r="P452" s="44"/>
      <c r="Q452" s="44">
        <v>-7841980</v>
      </c>
    </row>
    <row r="453" spans="1:17" ht="21.75" customHeight="1">
      <c r="A453" s="12" t="s">
        <v>746</v>
      </c>
      <c r="C453" s="12" t="s">
        <v>65</v>
      </c>
      <c r="E453" s="44">
        <v>0</v>
      </c>
      <c r="F453" s="44"/>
      <c r="G453" s="44"/>
      <c r="H453" s="44">
        <v>0</v>
      </c>
      <c r="I453" s="44">
        <v>0</v>
      </c>
      <c r="J453" s="44">
        <v>0</v>
      </c>
      <c r="K453" s="44">
        <v>0</v>
      </c>
      <c r="L453" s="44">
        <v>0</v>
      </c>
      <c r="M453" s="44">
        <v>0</v>
      </c>
      <c r="N453" s="44"/>
      <c r="O453" s="44">
        <v>0</v>
      </c>
      <c r="P453" s="44"/>
      <c r="Q453" s="44">
        <v>-7647539</v>
      </c>
    </row>
    <row r="454" spans="1:17" ht="21.75" customHeight="1">
      <c r="A454" s="12" t="s">
        <v>251</v>
      </c>
      <c r="C454" s="12" t="s">
        <v>65</v>
      </c>
      <c r="E454" s="44">
        <v>0</v>
      </c>
      <c r="F454" s="44"/>
      <c r="G454" s="44"/>
      <c r="H454" s="44">
        <v>0</v>
      </c>
      <c r="I454" s="44">
        <v>0</v>
      </c>
      <c r="J454" s="44">
        <v>0</v>
      </c>
      <c r="K454" s="44">
        <v>0</v>
      </c>
      <c r="L454" s="44">
        <v>0</v>
      </c>
      <c r="M454" s="44">
        <v>0</v>
      </c>
      <c r="N454" s="44"/>
      <c r="O454" s="44">
        <v>0</v>
      </c>
      <c r="P454" s="44"/>
      <c r="Q454" s="44">
        <v>-2469385668</v>
      </c>
    </row>
    <row r="455" spans="1:17" ht="21.75" customHeight="1">
      <c r="A455" s="12" t="s">
        <v>747</v>
      </c>
      <c r="C455" s="12" t="s">
        <v>65</v>
      </c>
      <c r="E455" s="44">
        <v>0</v>
      </c>
      <c r="F455" s="44"/>
      <c r="G455" s="44"/>
      <c r="H455" s="44">
        <v>0</v>
      </c>
      <c r="I455" s="44">
        <v>0</v>
      </c>
      <c r="J455" s="44">
        <v>0</v>
      </c>
      <c r="K455" s="44">
        <v>0</v>
      </c>
      <c r="L455" s="44">
        <v>0</v>
      </c>
      <c r="M455" s="44">
        <v>0</v>
      </c>
      <c r="N455" s="44"/>
      <c r="O455" s="44">
        <v>0</v>
      </c>
      <c r="P455" s="44"/>
      <c r="Q455" s="44">
        <v>-2933623</v>
      </c>
    </row>
    <row r="456" spans="1:17" ht="21.75" customHeight="1">
      <c r="A456" s="12" t="s">
        <v>748</v>
      </c>
      <c r="C456" s="12" t="s">
        <v>65</v>
      </c>
      <c r="E456" s="44">
        <v>0</v>
      </c>
      <c r="F456" s="44"/>
      <c r="G456" s="44"/>
      <c r="H456" s="44">
        <v>0</v>
      </c>
      <c r="I456" s="44">
        <v>0</v>
      </c>
      <c r="J456" s="44">
        <v>0</v>
      </c>
      <c r="K456" s="44">
        <v>0</v>
      </c>
      <c r="L456" s="44">
        <v>0</v>
      </c>
      <c r="M456" s="44">
        <v>0</v>
      </c>
      <c r="N456" s="44"/>
      <c r="O456" s="44">
        <v>0</v>
      </c>
      <c r="P456" s="44"/>
      <c r="Q456" s="44">
        <v>-450321</v>
      </c>
    </row>
    <row r="457" spans="1:17" ht="21.75" customHeight="1">
      <c r="A457" s="12" t="s">
        <v>749</v>
      </c>
      <c r="C457" s="12" t="s">
        <v>65</v>
      </c>
      <c r="E457" s="44">
        <v>0</v>
      </c>
      <c r="F457" s="44"/>
      <c r="G457" s="44"/>
      <c r="H457" s="44">
        <v>0</v>
      </c>
      <c r="I457" s="44">
        <v>0</v>
      </c>
      <c r="J457" s="44">
        <v>0</v>
      </c>
      <c r="K457" s="44">
        <v>0</v>
      </c>
      <c r="L457" s="44">
        <v>0</v>
      </c>
      <c r="M457" s="44">
        <v>0</v>
      </c>
      <c r="N457" s="44"/>
      <c r="O457" s="44">
        <v>0</v>
      </c>
      <c r="P457" s="44"/>
      <c r="Q457" s="44">
        <v>149614</v>
      </c>
    </row>
    <row r="458" spans="1:17" ht="21.75" customHeight="1">
      <c r="A458" s="12" t="s">
        <v>750</v>
      </c>
      <c r="C458" s="12" t="s">
        <v>65</v>
      </c>
      <c r="E458" s="44">
        <v>0</v>
      </c>
      <c r="F458" s="44"/>
      <c r="G458" s="44"/>
      <c r="H458" s="44">
        <v>0</v>
      </c>
      <c r="I458" s="44">
        <v>0</v>
      </c>
      <c r="J458" s="44">
        <v>0</v>
      </c>
      <c r="K458" s="44">
        <v>0</v>
      </c>
      <c r="L458" s="44">
        <v>0</v>
      </c>
      <c r="M458" s="44">
        <v>0</v>
      </c>
      <c r="N458" s="44"/>
      <c r="O458" s="44">
        <v>0</v>
      </c>
      <c r="P458" s="44"/>
      <c r="Q458" s="44">
        <v>399808</v>
      </c>
    </row>
    <row r="459" spans="1:17" ht="21.75" customHeight="1">
      <c r="A459" s="12" t="s">
        <v>751</v>
      </c>
      <c r="C459" s="12" t="s">
        <v>65</v>
      </c>
      <c r="E459" s="44">
        <v>0</v>
      </c>
      <c r="F459" s="44"/>
      <c r="G459" s="44"/>
      <c r="H459" s="44">
        <v>0</v>
      </c>
      <c r="I459" s="44">
        <v>0</v>
      </c>
      <c r="J459" s="44">
        <v>0</v>
      </c>
      <c r="K459" s="44">
        <v>0</v>
      </c>
      <c r="L459" s="44">
        <v>0</v>
      </c>
      <c r="M459" s="44">
        <v>0</v>
      </c>
      <c r="N459" s="44"/>
      <c r="O459" s="44">
        <v>0</v>
      </c>
      <c r="P459" s="44"/>
      <c r="Q459" s="44">
        <v>499872</v>
      </c>
    </row>
    <row r="460" spans="1:17" ht="21.75" customHeight="1">
      <c r="A460" s="12" t="s">
        <v>752</v>
      </c>
      <c r="C460" s="12" t="s">
        <v>65</v>
      </c>
      <c r="E460" s="44">
        <v>0</v>
      </c>
      <c r="F460" s="44"/>
      <c r="G460" s="44"/>
      <c r="H460" s="44">
        <v>0</v>
      </c>
      <c r="I460" s="44">
        <v>0</v>
      </c>
      <c r="J460" s="44">
        <v>0</v>
      </c>
      <c r="K460" s="44">
        <v>0</v>
      </c>
      <c r="L460" s="44">
        <v>0</v>
      </c>
      <c r="M460" s="44">
        <v>0</v>
      </c>
      <c r="N460" s="44"/>
      <c r="O460" s="44">
        <v>0</v>
      </c>
      <c r="P460" s="44"/>
      <c r="Q460" s="44">
        <v>500000</v>
      </c>
    </row>
    <row r="461" spans="1:17" ht="21.75" customHeight="1">
      <c r="A461" s="12" t="s">
        <v>753</v>
      </c>
      <c r="C461" s="12" t="s">
        <v>65</v>
      </c>
      <c r="E461" s="44">
        <v>0</v>
      </c>
      <c r="F461" s="44"/>
      <c r="G461" s="44"/>
      <c r="H461" s="44">
        <v>0</v>
      </c>
      <c r="I461" s="44">
        <v>0</v>
      </c>
      <c r="J461" s="44">
        <v>0</v>
      </c>
      <c r="K461" s="44">
        <v>0</v>
      </c>
      <c r="L461" s="44">
        <v>0</v>
      </c>
      <c r="M461" s="44">
        <v>0</v>
      </c>
      <c r="N461" s="44"/>
      <c r="O461" s="44">
        <v>0</v>
      </c>
      <c r="P461" s="44"/>
      <c r="Q461" s="44">
        <v>1060295</v>
      </c>
    </row>
    <row r="462" spans="1:17" ht="21.75" customHeight="1">
      <c r="A462" s="12" t="s">
        <v>754</v>
      </c>
      <c r="C462" s="12" t="s">
        <v>65</v>
      </c>
      <c r="E462" s="44">
        <v>0</v>
      </c>
      <c r="F462" s="44"/>
      <c r="G462" s="44"/>
      <c r="H462" s="44">
        <v>0</v>
      </c>
      <c r="I462" s="44">
        <v>0</v>
      </c>
      <c r="J462" s="44">
        <v>0</v>
      </c>
      <c r="K462" s="44">
        <v>0</v>
      </c>
      <c r="L462" s="44">
        <v>0</v>
      </c>
      <c r="M462" s="44">
        <v>0</v>
      </c>
      <c r="N462" s="44"/>
      <c r="O462" s="44">
        <v>0</v>
      </c>
      <c r="P462" s="44"/>
      <c r="Q462" s="44">
        <v>2298409</v>
      </c>
    </row>
    <row r="463" spans="1:17" ht="21.75" customHeight="1">
      <c r="A463" s="12" t="s">
        <v>755</v>
      </c>
      <c r="C463" s="12" t="s">
        <v>65</v>
      </c>
      <c r="E463" s="44">
        <v>0</v>
      </c>
      <c r="F463" s="44"/>
      <c r="G463" s="44"/>
      <c r="H463" s="44">
        <v>0</v>
      </c>
      <c r="I463" s="44">
        <v>0</v>
      </c>
      <c r="J463" s="44">
        <v>0</v>
      </c>
      <c r="K463" s="44">
        <v>0</v>
      </c>
      <c r="L463" s="44">
        <v>0</v>
      </c>
      <c r="M463" s="44">
        <v>0</v>
      </c>
      <c r="N463" s="44"/>
      <c r="O463" s="44">
        <v>0</v>
      </c>
      <c r="P463" s="44"/>
      <c r="Q463" s="44">
        <v>3283994</v>
      </c>
    </row>
    <row r="464" spans="1:17" ht="21.75" customHeight="1">
      <c r="A464" s="12" t="s">
        <v>756</v>
      </c>
      <c r="C464" s="12" t="s">
        <v>65</v>
      </c>
      <c r="E464" s="44">
        <v>0</v>
      </c>
      <c r="F464" s="44"/>
      <c r="G464" s="44"/>
      <c r="H464" s="44">
        <v>0</v>
      </c>
      <c r="I464" s="44">
        <v>0</v>
      </c>
      <c r="J464" s="44">
        <v>0</v>
      </c>
      <c r="K464" s="44">
        <v>0</v>
      </c>
      <c r="L464" s="44">
        <v>0</v>
      </c>
      <c r="M464" s="44">
        <v>0</v>
      </c>
      <c r="N464" s="44"/>
      <c r="O464" s="44">
        <v>0</v>
      </c>
      <c r="P464" s="44"/>
      <c r="Q464" s="44">
        <v>3751743</v>
      </c>
    </row>
    <row r="465" spans="1:17" ht="21.75" customHeight="1">
      <c r="A465" s="12" t="s">
        <v>757</v>
      </c>
      <c r="C465" s="12" t="s">
        <v>65</v>
      </c>
      <c r="E465" s="44">
        <v>0</v>
      </c>
      <c r="F465" s="44"/>
      <c r="G465" s="44"/>
      <c r="H465" s="44">
        <v>0</v>
      </c>
      <c r="I465" s="44">
        <v>0</v>
      </c>
      <c r="J465" s="44">
        <v>0</v>
      </c>
      <c r="K465" s="44">
        <v>0</v>
      </c>
      <c r="L465" s="44">
        <v>0</v>
      </c>
      <c r="M465" s="44">
        <v>0</v>
      </c>
      <c r="N465" s="44"/>
      <c r="O465" s="44">
        <v>0</v>
      </c>
      <c r="P465" s="44"/>
      <c r="Q465" s="44">
        <v>7825220</v>
      </c>
    </row>
    <row r="466" spans="1:17" ht="21.75" customHeight="1">
      <c r="A466" s="12" t="s">
        <v>758</v>
      </c>
      <c r="C466" s="12" t="s">
        <v>65</v>
      </c>
      <c r="E466" s="44">
        <v>0</v>
      </c>
      <c r="F466" s="44"/>
      <c r="G466" s="44"/>
      <c r="H466" s="44">
        <v>0</v>
      </c>
      <c r="I466" s="44">
        <v>0</v>
      </c>
      <c r="J466" s="44">
        <v>0</v>
      </c>
      <c r="K466" s="44">
        <v>0</v>
      </c>
      <c r="L466" s="44">
        <v>0</v>
      </c>
      <c r="M466" s="44">
        <v>0</v>
      </c>
      <c r="N466" s="44"/>
      <c r="O466" s="44">
        <v>0</v>
      </c>
      <c r="P466" s="44"/>
      <c r="Q466" s="44">
        <v>10526066</v>
      </c>
    </row>
    <row r="467" spans="1:17" ht="21.75" customHeight="1">
      <c r="A467" s="12" t="s">
        <v>759</v>
      </c>
      <c r="C467" s="12" t="s">
        <v>65</v>
      </c>
      <c r="E467" s="44">
        <v>0</v>
      </c>
      <c r="F467" s="44"/>
      <c r="G467" s="44"/>
      <c r="H467" s="44">
        <v>0</v>
      </c>
      <c r="I467" s="44">
        <v>0</v>
      </c>
      <c r="J467" s="44">
        <v>0</v>
      </c>
      <c r="K467" s="44">
        <v>0</v>
      </c>
      <c r="L467" s="44">
        <v>0</v>
      </c>
      <c r="M467" s="44">
        <v>0</v>
      </c>
      <c r="N467" s="44"/>
      <c r="O467" s="44">
        <v>0</v>
      </c>
      <c r="P467" s="44"/>
      <c r="Q467" s="44">
        <v>10700770</v>
      </c>
    </row>
    <row r="468" spans="1:17" ht="21.75" customHeight="1">
      <c r="A468" s="12" t="s">
        <v>760</v>
      </c>
      <c r="C468" s="12" t="s">
        <v>65</v>
      </c>
      <c r="E468" s="44">
        <v>0</v>
      </c>
      <c r="F468" s="44"/>
      <c r="G468" s="44"/>
      <c r="H468" s="44">
        <v>0</v>
      </c>
      <c r="I468" s="44">
        <v>0</v>
      </c>
      <c r="J468" s="44">
        <v>0</v>
      </c>
      <c r="K468" s="44">
        <v>0</v>
      </c>
      <c r="L468" s="44">
        <v>0</v>
      </c>
      <c r="M468" s="44">
        <v>0</v>
      </c>
      <c r="N468" s="44"/>
      <c r="O468" s="44">
        <v>0</v>
      </c>
      <c r="P468" s="44"/>
      <c r="Q468" s="44">
        <v>11881528</v>
      </c>
    </row>
    <row r="469" spans="1:17" ht="21.75" customHeight="1">
      <c r="A469" s="12" t="s">
        <v>761</v>
      </c>
      <c r="C469" s="12" t="s">
        <v>65</v>
      </c>
      <c r="E469" s="44">
        <v>0</v>
      </c>
      <c r="F469" s="44"/>
      <c r="G469" s="44"/>
      <c r="H469" s="44">
        <v>0</v>
      </c>
      <c r="I469" s="44">
        <v>0</v>
      </c>
      <c r="J469" s="44">
        <v>0</v>
      </c>
      <c r="K469" s="44">
        <v>0</v>
      </c>
      <c r="L469" s="44">
        <v>0</v>
      </c>
      <c r="M469" s="44">
        <v>0</v>
      </c>
      <c r="N469" s="44"/>
      <c r="O469" s="44">
        <v>0</v>
      </c>
      <c r="P469" s="44"/>
      <c r="Q469" s="44">
        <v>14999717</v>
      </c>
    </row>
    <row r="470" spans="1:17" ht="21.75" customHeight="1">
      <c r="A470" s="12" t="s">
        <v>762</v>
      </c>
      <c r="C470" s="12" t="s">
        <v>65</v>
      </c>
      <c r="E470" s="44">
        <v>0</v>
      </c>
      <c r="F470" s="44"/>
      <c r="G470" s="44"/>
      <c r="H470" s="44">
        <v>0</v>
      </c>
      <c r="I470" s="44">
        <v>0</v>
      </c>
      <c r="J470" s="44">
        <v>0</v>
      </c>
      <c r="K470" s="44">
        <v>0</v>
      </c>
      <c r="L470" s="44">
        <v>0</v>
      </c>
      <c r="M470" s="44">
        <v>0</v>
      </c>
      <c r="N470" s="44"/>
      <c r="O470" s="44">
        <v>0</v>
      </c>
      <c r="P470" s="44"/>
      <c r="Q470" s="44">
        <v>20693469</v>
      </c>
    </row>
    <row r="471" spans="1:17" ht="21.75" customHeight="1">
      <c r="A471" s="12" t="s">
        <v>763</v>
      </c>
      <c r="C471" s="12" t="s">
        <v>65</v>
      </c>
      <c r="E471" s="44">
        <v>0</v>
      </c>
      <c r="F471" s="44"/>
      <c r="G471" s="44"/>
      <c r="H471" s="44">
        <v>0</v>
      </c>
      <c r="I471" s="44">
        <v>0</v>
      </c>
      <c r="J471" s="44">
        <v>0</v>
      </c>
      <c r="K471" s="44">
        <v>0</v>
      </c>
      <c r="L471" s="44">
        <v>0</v>
      </c>
      <c r="M471" s="44">
        <v>0</v>
      </c>
      <c r="N471" s="44"/>
      <c r="O471" s="44">
        <v>0</v>
      </c>
      <c r="P471" s="44"/>
      <c r="Q471" s="44">
        <v>29992275</v>
      </c>
    </row>
    <row r="472" spans="1:17" ht="21.75" customHeight="1">
      <c r="A472" s="12" t="s">
        <v>764</v>
      </c>
      <c r="C472" s="12" t="s">
        <v>65</v>
      </c>
      <c r="E472" s="44">
        <v>0</v>
      </c>
      <c r="F472" s="44"/>
      <c r="G472" s="44"/>
      <c r="H472" s="44">
        <v>0</v>
      </c>
      <c r="I472" s="44">
        <v>0</v>
      </c>
      <c r="J472" s="44">
        <v>0</v>
      </c>
      <c r="K472" s="44">
        <v>0</v>
      </c>
      <c r="L472" s="44">
        <v>0</v>
      </c>
      <c r="M472" s="44">
        <v>0</v>
      </c>
      <c r="N472" s="44"/>
      <c r="O472" s="44">
        <v>0</v>
      </c>
      <c r="P472" s="44"/>
      <c r="Q472" s="44">
        <v>37436345</v>
      </c>
    </row>
    <row r="473" spans="1:17" ht="21.75" customHeight="1">
      <c r="A473" s="12" t="s">
        <v>765</v>
      </c>
      <c r="C473" s="12" t="s">
        <v>65</v>
      </c>
      <c r="E473" s="44">
        <v>0</v>
      </c>
      <c r="F473" s="44"/>
      <c r="G473" s="44"/>
      <c r="H473" s="44">
        <v>0</v>
      </c>
      <c r="I473" s="44">
        <v>0</v>
      </c>
      <c r="J473" s="44">
        <v>0</v>
      </c>
      <c r="K473" s="44">
        <v>0</v>
      </c>
      <c r="L473" s="44">
        <v>0</v>
      </c>
      <c r="M473" s="44">
        <v>0</v>
      </c>
      <c r="N473" s="44"/>
      <c r="O473" s="44">
        <v>0</v>
      </c>
      <c r="P473" s="44"/>
      <c r="Q473" s="44">
        <v>55985580</v>
      </c>
    </row>
    <row r="474" spans="1:17" ht="21.75" customHeight="1">
      <c r="A474" s="12" t="s">
        <v>766</v>
      </c>
      <c r="C474" s="12" t="s">
        <v>65</v>
      </c>
      <c r="E474" s="44">
        <v>0</v>
      </c>
      <c r="F474" s="44"/>
      <c r="G474" s="44"/>
      <c r="H474" s="44">
        <v>0</v>
      </c>
      <c r="I474" s="44">
        <v>0</v>
      </c>
      <c r="J474" s="44">
        <v>0</v>
      </c>
      <c r="K474" s="44">
        <v>0</v>
      </c>
      <c r="L474" s="44">
        <v>0</v>
      </c>
      <c r="M474" s="44">
        <v>0</v>
      </c>
      <c r="N474" s="44"/>
      <c r="O474" s="44">
        <v>0</v>
      </c>
      <c r="P474" s="44"/>
      <c r="Q474" s="44">
        <v>92169000</v>
      </c>
    </row>
    <row r="475" spans="1:17" ht="21.75" customHeight="1">
      <c r="A475" s="12" t="s">
        <v>767</v>
      </c>
      <c r="C475" s="12" t="s">
        <v>65</v>
      </c>
      <c r="E475" s="44">
        <v>0</v>
      </c>
      <c r="F475" s="44"/>
      <c r="G475" s="44"/>
      <c r="H475" s="44">
        <v>0</v>
      </c>
      <c r="I475" s="44">
        <v>0</v>
      </c>
      <c r="J475" s="44">
        <v>0</v>
      </c>
      <c r="K475" s="44">
        <v>0</v>
      </c>
      <c r="L475" s="44">
        <v>0</v>
      </c>
      <c r="M475" s="44">
        <v>0</v>
      </c>
      <c r="N475" s="44"/>
      <c r="O475" s="44">
        <v>0</v>
      </c>
      <c r="P475" s="44"/>
      <c r="Q475" s="44">
        <v>115301162</v>
      </c>
    </row>
    <row r="476" spans="1:17" ht="21.75" customHeight="1">
      <c r="A476" s="12" t="s">
        <v>768</v>
      </c>
      <c r="C476" s="12" t="s">
        <v>65</v>
      </c>
      <c r="E476" s="44">
        <v>0</v>
      </c>
      <c r="F476" s="44"/>
      <c r="G476" s="44"/>
      <c r="H476" s="44">
        <v>0</v>
      </c>
      <c r="I476" s="44">
        <v>0</v>
      </c>
      <c r="J476" s="44">
        <v>0</v>
      </c>
      <c r="K476" s="44">
        <v>0</v>
      </c>
      <c r="L476" s="44">
        <v>0</v>
      </c>
      <c r="M476" s="44">
        <v>0</v>
      </c>
      <c r="N476" s="44"/>
      <c r="O476" s="44">
        <v>0</v>
      </c>
      <c r="P476" s="44"/>
      <c r="Q476" s="44">
        <v>132569586</v>
      </c>
    </row>
    <row r="477" spans="1:17" ht="21.75" customHeight="1">
      <c r="A477" s="12" t="s">
        <v>769</v>
      </c>
      <c r="C477" s="12" t="s">
        <v>65</v>
      </c>
      <c r="E477" s="44">
        <v>0</v>
      </c>
      <c r="F477" s="44"/>
      <c r="G477" s="44"/>
      <c r="H477" s="44">
        <v>0</v>
      </c>
      <c r="I477" s="44">
        <v>0</v>
      </c>
      <c r="J477" s="44">
        <v>0</v>
      </c>
      <c r="K477" s="44">
        <v>0</v>
      </c>
      <c r="L477" s="44">
        <v>0</v>
      </c>
      <c r="M477" s="44">
        <v>0</v>
      </c>
      <c r="N477" s="44"/>
      <c r="O477" s="44">
        <v>0</v>
      </c>
      <c r="P477" s="44"/>
      <c r="Q477" s="44">
        <v>208473878</v>
      </c>
    </row>
    <row r="478" spans="1:17" ht="21.75" customHeight="1">
      <c r="A478" s="12" t="s">
        <v>770</v>
      </c>
      <c r="C478" s="12" t="s">
        <v>65</v>
      </c>
      <c r="E478" s="44">
        <v>0</v>
      </c>
      <c r="F478" s="44"/>
      <c r="G478" s="44"/>
      <c r="H478" s="44">
        <v>0</v>
      </c>
      <c r="I478" s="44">
        <v>0</v>
      </c>
      <c r="J478" s="44">
        <v>0</v>
      </c>
      <c r="K478" s="44">
        <v>0</v>
      </c>
      <c r="L478" s="44">
        <v>0</v>
      </c>
      <c r="M478" s="44">
        <v>0</v>
      </c>
      <c r="N478" s="44"/>
      <c r="O478" s="44">
        <v>0</v>
      </c>
      <c r="P478" s="44"/>
      <c r="Q478" s="44">
        <v>217241097</v>
      </c>
    </row>
    <row r="479" spans="1:17" ht="21.75" customHeight="1">
      <c r="A479" s="12" t="s">
        <v>771</v>
      </c>
      <c r="C479" s="12" t="s">
        <v>65</v>
      </c>
      <c r="E479" s="44">
        <v>0</v>
      </c>
      <c r="F479" s="44"/>
      <c r="G479" s="44"/>
      <c r="H479" s="44">
        <v>0</v>
      </c>
      <c r="I479" s="44">
        <v>0</v>
      </c>
      <c r="J479" s="44">
        <v>0</v>
      </c>
      <c r="K479" s="44">
        <v>0</v>
      </c>
      <c r="L479" s="44">
        <v>0</v>
      </c>
      <c r="M479" s="44">
        <v>0</v>
      </c>
      <c r="N479" s="44"/>
      <c r="O479" s="44">
        <v>0</v>
      </c>
      <c r="P479" s="44"/>
      <c r="Q479" s="44">
        <v>239838348</v>
      </c>
    </row>
    <row r="480" spans="1:17" ht="21.75" customHeight="1">
      <c r="A480" s="12" t="s">
        <v>772</v>
      </c>
      <c r="C480" s="12" t="s">
        <v>65</v>
      </c>
      <c r="E480" s="44">
        <v>0</v>
      </c>
      <c r="F480" s="44"/>
      <c r="G480" s="44"/>
      <c r="H480" s="44">
        <v>0</v>
      </c>
      <c r="I480" s="44">
        <v>0</v>
      </c>
      <c r="J480" s="44">
        <v>0</v>
      </c>
      <c r="K480" s="44">
        <v>0</v>
      </c>
      <c r="L480" s="44">
        <v>0</v>
      </c>
      <c r="M480" s="44">
        <v>0</v>
      </c>
      <c r="N480" s="44"/>
      <c r="O480" s="44">
        <v>0</v>
      </c>
      <c r="P480" s="44"/>
      <c r="Q480" s="44">
        <v>290587099</v>
      </c>
    </row>
    <row r="481" spans="1:17" ht="21.75" customHeight="1">
      <c r="A481" s="12" t="s">
        <v>773</v>
      </c>
      <c r="C481" s="12" t="s">
        <v>65</v>
      </c>
      <c r="E481" s="44">
        <v>0</v>
      </c>
      <c r="F481" s="44"/>
      <c r="G481" s="44"/>
      <c r="H481" s="44">
        <v>0</v>
      </c>
      <c r="I481" s="44">
        <v>0</v>
      </c>
      <c r="J481" s="44">
        <v>0</v>
      </c>
      <c r="K481" s="44">
        <v>0</v>
      </c>
      <c r="L481" s="44">
        <v>0</v>
      </c>
      <c r="M481" s="44">
        <v>0</v>
      </c>
      <c r="N481" s="44"/>
      <c r="O481" s="44">
        <v>0</v>
      </c>
      <c r="P481" s="44"/>
      <c r="Q481" s="44">
        <v>309810148</v>
      </c>
    </row>
    <row r="482" spans="1:17" ht="21.75" customHeight="1">
      <c r="A482" s="12" t="s">
        <v>774</v>
      </c>
      <c r="C482" s="12" t="s">
        <v>65</v>
      </c>
      <c r="E482" s="44">
        <v>0</v>
      </c>
      <c r="F482" s="44"/>
      <c r="G482" s="44"/>
      <c r="H482" s="44">
        <v>0</v>
      </c>
      <c r="I482" s="44">
        <v>0</v>
      </c>
      <c r="J482" s="44">
        <v>0</v>
      </c>
      <c r="K482" s="44">
        <v>0</v>
      </c>
      <c r="L482" s="44">
        <v>0</v>
      </c>
      <c r="M482" s="44">
        <v>0</v>
      </c>
      <c r="N482" s="44"/>
      <c r="O482" s="44">
        <v>0</v>
      </c>
      <c r="P482" s="44"/>
      <c r="Q482" s="44">
        <v>407106338</v>
      </c>
    </row>
    <row r="483" spans="1:17" ht="21.75" customHeight="1">
      <c r="A483" s="12" t="s">
        <v>775</v>
      </c>
      <c r="C483" s="12" t="s">
        <v>65</v>
      </c>
      <c r="E483" s="44">
        <v>0</v>
      </c>
      <c r="F483" s="44"/>
      <c r="G483" s="44"/>
      <c r="H483" s="44">
        <v>0</v>
      </c>
      <c r="I483" s="44">
        <v>0</v>
      </c>
      <c r="J483" s="44">
        <v>0</v>
      </c>
      <c r="K483" s="44">
        <v>0</v>
      </c>
      <c r="L483" s="44">
        <v>0</v>
      </c>
      <c r="M483" s="44">
        <v>0</v>
      </c>
      <c r="N483" s="44"/>
      <c r="O483" s="44">
        <v>0</v>
      </c>
      <c r="P483" s="44"/>
      <c r="Q483" s="44">
        <v>486272081</v>
      </c>
    </row>
    <row r="484" spans="1:17" ht="21.75" customHeight="1">
      <c r="A484" s="12" t="s">
        <v>776</v>
      </c>
      <c r="C484" s="12" t="s">
        <v>65</v>
      </c>
      <c r="E484" s="44">
        <v>0</v>
      </c>
      <c r="F484" s="44"/>
      <c r="G484" s="44"/>
      <c r="H484" s="44">
        <v>0</v>
      </c>
      <c r="I484" s="44">
        <v>0</v>
      </c>
      <c r="J484" s="44">
        <v>0</v>
      </c>
      <c r="K484" s="44">
        <v>0</v>
      </c>
      <c r="L484" s="44">
        <v>0</v>
      </c>
      <c r="M484" s="44">
        <v>0</v>
      </c>
      <c r="N484" s="44"/>
      <c r="O484" s="44">
        <v>0</v>
      </c>
      <c r="P484" s="44"/>
      <c r="Q484" s="44">
        <v>840019999</v>
      </c>
    </row>
    <row r="485" spans="1:17" ht="21.75" customHeight="1">
      <c r="A485" s="12" t="s">
        <v>777</v>
      </c>
      <c r="C485" s="12" t="s">
        <v>65</v>
      </c>
      <c r="E485" s="44">
        <v>0</v>
      </c>
      <c r="F485" s="44"/>
      <c r="G485" s="44"/>
      <c r="H485" s="44">
        <v>0</v>
      </c>
      <c r="I485" s="44">
        <v>0</v>
      </c>
      <c r="J485" s="44">
        <v>0</v>
      </c>
      <c r="K485" s="44">
        <v>0</v>
      </c>
      <c r="L485" s="44">
        <v>0</v>
      </c>
      <c r="M485" s="44">
        <v>0</v>
      </c>
      <c r="N485" s="44"/>
      <c r="O485" s="44">
        <v>0</v>
      </c>
      <c r="P485" s="44"/>
      <c r="Q485" s="44">
        <v>920116954</v>
      </c>
    </row>
    <row r="486" spans="1:17" ht="21.75" customHeight="1">
      <c r="A486" s="12" t="s">
        <v>778</v>
      </c>
      <c r="C486" s="12" t="s">
        <v>65</v>
      </c>
      <c r="E486" s="44">
        <v>0</v>
      </c>
      <c r="F486" s="44"/>
      <c r="G486" s="44"/>
      <c r="H486" s="44">
        <v>0</v>
      </c>
      <c r="I486" s="44">
        <v>0</v>
      </c>
      <c r="J486" s="44">
        <v>0</v>
      </c>
      <c r="K486" s="44">
        <v>0</v>
      </c>
      <c r="L486" s="44">
        <v>0</v>
      </c>
      <c r="M486" s="44">
        <v>0</v>
      </c>
      <c r="N486" s="44"/>
      <c r="O486" s="44">
        <v>0</v>
      </c>
      <c r="P486" s="44"/>
      <c r="Q486" s="44">
        <v>937917433</v>
      </c>
    </row>
    <row r="487" spans="1:17" ht="21.75" customHeight="1">
      <c r="A487" s="12" t="s">
        <v>779</v>
      </c>
      <c r="C487" s="12" t="s">
        <v>65</v>
      </c>
      <c r="E487" s="44">
        <v>0</v>
      </c>
      <c r="F487" s="44"/>
      <c r="G487" s="44"/>
      <c r="H487" s="44">
        <v>0</v>
      </c>
      <c r="I487" s="44">
        <v>0</v>
      </c>
      <c r="J487" s="44">
        <v>0</v>
      </c>
      <c r="K487" s="44">
        <v>0</v>
      </c>
      <c r="L487" s="44">
        <v>0</v>
      </c>
      <c r="M487" s="44">
        <v>0</v>
      </c>
      <c r="N487" s="44"/>
      <c r="O487" s="44">
        <v>0</v>
      </c>
      <c r="P487" s="44"/>
      <c r="Q487" s="44">
        <v>941922753</v>
      </c>
    </row>
    <row r="488" spans="1:17" ht="21.75" customHeight="1">
      <c r="A488" s="12" t="s">
        <v>454</v>
      </c>
      <c r="C488" s="12" t="s">
        <v>65</v>
      </c>
      <c r="E488" s="44">
        <v>0</v>
      </c>
      <c r="F488" s="44"/>
      <c r="G488" s="44"/>
      <c r="H488" s="44">
        <v>0</v>
      </c>
      <c r="I488" s="44">
        <v>0</v>
      </c>
      <c r="J488" s="44">
        <v>0</v>
      </c>
      <c r="K488" s="44">
        <v>0</v>
      </c>
      <c r="L488" s="44">
        <v>0</v>
      </c>
      <c r="M488" s="44">
        <v>0</v>
      </c>
      <c r="N488" s="44"/>
      <c r="O488" s="44">
        <v>0</v>
      </c>
      <c r="P488" s="44"/>
      <c r="Q488" s="44">
        <v>973307676</v>
      </c>
    </row>
    <row r="489" spans="1:17" ht="21.75" customHeight="1">
      <c r="A489" s="12" t="s">
        <v>780</v>
      </c>
      <c r="C489" s="12" t="s">
        <v>65</v>
      </c>
      <c r="E489" s="44">
        <v>0</v>
      </c>
      <c r="F489" s="44"/>
      <c r="G489" s="44"/>
      <c r="H489" s="44">
        <v>0</v>
      </c>
      <c r="I489" s="44">
        <v>0</v>
      </c>
      <c r="J489" s="44">
        <v>0</v>
      </c>
      <c r="K489" s="44">
        <v>0</v>
      </c>
      <c r="L489" s="44">
        <v>0</v>
      </c>
      <c r="M489" s="44">
        <v>0</v>
      </c>
      <c r="N489" s="44"/>
      <c r="O489" s="44">
        <v>0</v>
      </c>
      <c r="P489" s="44"/>
      <c r="Q489" s="44">
        <v>1040852755</v>
      </c>
    </row>
    <row r="490" spans="1:17" ht="21.75" customHeight="1">
      <c r="A490" s="12" t="s">
        <v>781</v>
      </c>
      <c r="C490" s="12" t="s">
        <v>65</v>
      </c>
      <c r="E490" s="44">
        <v>0</v>
      </c>
      <c r="F490" s="44"/>
      <c r="G490" s="44"/>
      <c r="H490" s="44">
        <v>0</v>
      </c>
      <c r="I490" s="44">
        <v>0</v>
      </c>
      <c r="J490" s="44">
        <v>0</v>
      </c>
      <c r="K490" s="44">
        <v>0</v>
      </c>
      <c r="L490" s="44">
        <v>0</v>
      </c>
      <c r="M490" s="44">
        <v>0</v>
      </c>
      <c r="N490" s="44"/>
      <c r="O490" s="44">
        <v>0</v>
      </c>
      <c r="P490" s="44"/>
      <c r="Q490" s="44">
        <v>1961552705</v>
      </c>
    </row>
    <row r="491" spans="1:17" ht="21.75" customHeight="1">
      <c r="A491" s="12" t="s">
        <v>782</v>
      </c>
      <c r="C491" s="12" t="s">
        <v>65</v>
      </c>
      <c r="E491" s="44">
        <v>0</v>
      </c>
      <c r="F491" s="44"/>
      <c r="G491" s="44"/>
      <c r="H491" s="44">
        <v>0</v>
      </c>
      <c r="I491" s="44">
        <v>0</v>
      </c>
      <c r="J491" s="44">
        <v>0</v>
      </c>
      <c r="K491" s="44">
        <v>0</v>
      </c>
      <c r="L491" s="44">
        <v>0</v>
      </c>
      <c r="M491" s="44">
        <v>0</v>
      </c>
      <c r="N491" s="44"/>
      <c r="O491" s="44">
        <v>0</v>
      </c>
      <c r="P491" s="44"/>
      <c r="Q491" s="44">
        <v>3614561910</v>
      </c>
    </row>
    <row r="492" spans="1:17" ht="21.75" customHeight="1">
      <c r="A492" s="12" t="s">
        <v>783</v>
      </c>
      <c r="C492" s="12" t="s">
        <v>65</v>
      </c>
      <c r="E492" s="44">
        <v>0</v>
      </c>
      <c r="F492" s="44"/>
      <c r="G492" s="44"/>
      <c r="H492" s="44">
        <v>0</v>
      </c>
      <c r="I492" s="44">
        <v>0</v>
      </c>
      <c r="J492" s="44">
        <v>0</v>
      </c>
      <c r="K492" s="44">
        <v>0</v>
      </c>
      <c r="L492" s="44">
        <v>0</v>
      </c>
      <c r="M492" s="44">
        <v>0</v>
      </c>
      <c r="N492" s="44"/>
      <c r="O492" s="44">
        <v>0</v>
      </c>
      <c r="P492" s="44"/>
      <c r="Q492" s="44">
        <v>3626041546</v>
      </c>
    </row>
    <row r="493" spans="1:17" ht="21.75" customHeight="1">
      <c r="A493" s="12" t="s">
        <v>784</v>
      </c>
      <c r="C493" s="12" t="s">
        <v>65</v>
      </c>
      <c r="E493" s="44">
        <v>0</v>
      </c>
      <c r="F493" s="44"/>
      <c r="G493" s="44"/>
      <c r="H493" s="44">
        <v>0</v>
      </c>
      <c r="I493" s="44">
        <v>0</v>
      </c>
      <c r="J493" s="44">
        <v>0</v>
      </c>
      <c r="K493" s="44">
        <v>0</v>
      </c>
      <c r="L493" s="44">
        <v>0</v>
      </c>
      <c r="M493" s="44">
        <v>0</v>
      </c>
      <c r="N493" s="44"/>
      <c r="O493" s="44">
        <v>0</v>
      </c>
      <c r="P493" s="44"/>
      <c r="Q493" s="44">
        <v>3897794494</v>
      </c>
    </row>
    <row r="494" spans="1:17" ht="21.75" customHeight="1">
      <c r="A494" s="12" t="s">
        <v>785</v>
      </c>
      <c r="C494" s="12" t="s">
        <v>65</v>
      </c>
      <c r="E494" s="44">
        <v>0</v>
      </c>
      <c r="F494" s="44"/>
      <c r="G494" s="44"/>
      <c r="H494" s="44">
        <v>0</v>
      </c>
      <c r="I494" s="44">
        <v>0</v>
      </c>
      <c r="J494" s="44">
        <v>0</v>
      </c>
      <c r="K494" s="44">
        <v>0</v>
      </c>
      <c r="L494" s="44">
        <v>0</v>
      </c>
      <c r="M494" s="44">
        <v>0</v>
      </c>
      <c r="N494" s="44"/>
      <c r="O494" s="44">
        <v>0</v>
      </c>
      <c r="P494" s="44"/>
      <c r="Q494" s="44">
        <v>3949101531</v>
      </c>
    </row>
    <row r="495" spans="1:17" ht="21.75" customHeight="1">
      <c r="A495" s="12" t="s">
        <v>786</v>
      </c>
      <c r="C495" s="12" t="s">
        <v>65</v>
      </c>
      <c r="E495" s="44">
        <v>0</v>
      </c>
      <c r="F495" s="44"/>
      <c r="G495" s="44"/>
      <c r="H495" s="44">
        <v>0</v>
      </c>
      <c r="I495" s="44">
        <v>0</v>
      </c>
      <c r="J495" s="44">
        <v>0</v>
      </c>
      <c r="K495" s="44">
        <v>0</v>
      </c>
      <c r="L495" s="44">
        <v>0</v>
      </c>
      <c r="M495" s="44">
        <v>0</v>
      </c>
      <c r="N495" s="44"/>
      <c r="O495" s="44">
        <v>0</v>
      </c>
      <c r="P495" s="44"/>
      <c r="Q495" s="44">
        <v>4553393194</v>
      </c>
    </row>
    <row r="496" spans="1:17" ht="21.75" customHeight="1">
      <c r="A496" s="12" t="s">
        <v>787</v>
      </c>
      <c r="C496" s="12" t="s">
        <v>65</v>
      </c>
      <c r="E496" s="44">
        <v>0</v>
      </c>
      <c r="F496" s="44"/>
      <c r="G496" s="44"/>
      <c r="H496" s="44">
        <v>0</v>
      </c>
      <c r="I496" s="44">
        <v>0</v>
      </c>
      <c r="J496" s="44">
        <v>0</v>
      </c>
      <c r="K496" s="44">
        <v>0</v>
      </c>
      <c r="L496" s="44">
        <v>0</v>
      </c>
      <c r="M496" s="44">
        <v>0</v>
      </c>
      <c r="N496" s="44"/>
      <c r="O496" s="44">
        <v>0</v>
      </c>
      <c r="P496" s="44"/>
      <c r="Q496" s="44">
        <v>4754305525</v>
      </c>
    </row>
    <row r="497" spans="1:21" ht="21.75" customHeight="1">
      <c r="A497" s="12" t="s">
        <v>788</v>
      </c>
      <c r="C497" s="12" t="s">
        <v>65</v>
      </c>
      <c r="E497" s="44">
        <v>0</v>
      </c>
      <c r="F497" s="44"/>
      <c r="G497" s="44"/>
      <c r="H497" s="44">
        <v>0</v>
      </c>
      <c r="I497" s="44">
        <v>0</v>
      </c>
      <c r="J497" s="44">
        <v>0</v>
      </c>
      <c r="K497" s="44">
        <v>0</v>
      </c>
      <c r="L497" s="44">
        <v>0</v>
      </c>
      <c r="M497" s="44">
        <v>0</v>
      </c>
      <c r="N497" s="44"/>
      <c r="O497" s="44">
        <v>0</v>
      </c>
      <c r="P497" s="44"/>
      <c r="Q497" s="44">
        <v>4828506376</v>
      </c>
    </row>
    <row r="498" spans="1:21" ht="21.75" customHeight="1">
      <c r="A498" s="12" t="s">
        <v>789</v>
      </c>
      <c r="C498" s="12" t="s">
        <v>65</v>
      </c>
      <c r="E498" s="44">
        <v>0</v>
      </c>
      <c r="F498" s="44"/>
      <c r="G498" s="44"/>
      <c r="H498" s="44">
        <v>0</v>
      </c>
      <c r="I498" s="44">
        <v>0</v>
      </c>
      <c r="J498" s="44">
        <v>0</v>
      </c>
      <c r="K498" s="44">
        <v>0</v>
      </c>
      <c r="L498" s="44">
        <v>0</v>
      </c>
      <c r="M498" s="44">
        <v>0</v>
      </c>
      <c r="N498" s="44"/>
      <c r="O498" s="44">
        <v>0</v>
      </c>
      <c r="P498" s="44"/>
      <c r="Q498" s="44">
        <v>4844349650</v>
      </c>
    </row>
    <row r="499" spans="1:21" ht="21.75" customHeight="1">
      <c r="A499" s="12" t="s">
        <v>790</v>
      </c>
      <c r="C499" s="12" t="s">
        <v>65</v>
      </c>
      <c r="E499" s="44">
        <v>0</v>
      </c>
      <c r="F499" s="44"/>
      <c r="G499" s="44"/>
      <c r="H499" s="44">
        <v>0</v>
      </c>
      <c r="I499" s="44">
        <v>0</v>
      </c>
      <c r="J499" s="44">
        <v>0</v>
      </c>
      <c r="K499" s="44">
        <v>0</v>
      </c>
      <c r="L499" s="44">
        <v>0</v>
      </c>
      <c r="M499" s="44">
        <v>0</v>
      </c>
      <c r="N499" s="44"/>
      <c r="O499" s="44">
        <v>0</v>
      </c>
      <c r="P499" s="44"/>
      <c r="Q499" s="44">
        <v>5055569599</v>
      </c>
    </row>
    <row r="500" spans="1:21" ht="21.75" customHeight="1">
      <c r="A500" s="12" t="s">
        <v>791</v>
      </c>
      <c r="C500" s="12" t="s">
        <v>65</v>
      </c>
      <c r="E500" s="44">
        <v>0</v>
      </c>
      <c r="F500" s="44"/>
      <c r="G500" s="44"/>
      <c r="H500" s="44">
        <v>0</v>
      </c>
      <c r="I500" s="44">
        <v>0</v>
      </c>
      <c r="J500" s="44">
        <v>0</v>
      </c>
      <c r="K500" s="44">
        <v>0</v>
      </c>
      <c r="L500" s="44">
        <v>0</v>
      </c>
      <c r="M500" s="44">
        <v>0</v>
      </c>
      <c r="N500" s="44"/>
      <c r="O500" s="44">
        <v>0</v>
      </c>
      <c r="P500" s="44"/>
      <c r="Q500" s="44">
        <v>5355597613</v>
      </c>
    </row>
    <row r="501" spans="1:21" ht="21.75" customHeight="1">
      <c r="A501" s="12" t="s">
        <v>792</v>
      </c>
      <c r="C501" s="12" t="s">
        <v>65</v>
      </c>
      <c r="E501" s="44">
        <v>0</v>
      </c>
      <c r="F501" s="44"/>
      <c r="G501" s="44"/>
      <c r="H501" s="44">
        <v>0</v>
      </c>
      <c r="I501" s="44">
        <v>0</v>
      </c>
      <c r="J501" s="44">
        <v>0</v>
      </c>
      <c r="K501" s="44">
        <v>0</v>
      </c>
      <c r="L501" s="44">
        <v>0</v>
      </c>
      <c r="M501" s="44">
        <v>0</v>
      </c>
      <c r="N501" s="44"/>
      <c r="O501" s="44">
        <v>0</v>
      </c>
      <c r="P501" s="44"/>
      <c r="Q501" s="44">
        <v>6140473973</v>
      </c>
    </row>
    <row r="502" spans="1:21" ht="21.75" customHeight="1">
      <c r="A502" s="12" t="s">
        <v>793</v>
      </c>
      <c r="C502" s="12" t="s">
        <v>65</v>
      </c>
      <c r="E502" s="44">
        <v>0</v>
      </c>
      <c r="F502" s="44"/>
      <c r="G502" s="44"/>
      <c r="H502" s="44">
        <v>0</v>
      </c>
      <c r="I502" s="44">
        <v>0</v>
      </c>
      <c r="J502" s="44">
        <v>0</v>
      </c>
      <c r="K502" s="44">
        <v>0</v>
      </c>
      <c r="L502" s="44">
        <v>0</v>
      </c>
      <c r="M502" s="44">
        <v>0</v>
      </c>
      <c r="N502" s="44"/>
      <c r="O502" s="44">
        <v>0</v>
      </c>
      <c r="P502" s="44"/>
      <c r="Q502" s="44">
        <v>7301136400</v>
      </c>
    </row>
    <row r="503" spans="1:21" ht="21.75" customHeight="1">
      <c r="A503" s="12" t="s">
        <v>794</v>
      </c>
      <c r="C503" s="12" t="s">
        <v>65</v>
      </c>
      <c r="E503" s="44">
        <v>0</v>
      </c>
      <c r="F503" s="44"/>
      <c r="G503" s="44"/>
      <c r="H503" s="44">
        <v>0</v>
      </c>
      <c r="I503" s="44">
        <v>0</v>
      </c>
      <c r="J503" s="44">
        <v>0</v>
      </c>
      <c r="K503" s="44">
        <v>0</v>
      </c>
      <c r="L503" s="44">
        <v>0</v>
      </c>
      <c r="M503" s="44">
        <v>0</v>
      </c>
      <c r="N503" s="44"/>
      <c r="O503" s="44">
        <v>1</v>
      </c>
      <c r="P503" s="44"/>
      <c r="Q503" s="44">
        <v>8188196534</v>
      </c>
      <c r="T503" s="49"/>
      <c r="U503" s="13"/>
    </row>
    <row r="504" spans="1:21" ht="21.75" customHeight="1">
      <c r="A504" s="12" t="s">
        <v>795</v>
      </c>
      <c r="C504" s="12" t="s">
        <v>65</v>
      </c>
      <c r="E504" s="44">
        <v>0</v>
      </c>
      <c r="F504" s="44"/>
      <c r="G504" s="44"/>
      <c r="H504" s="44">
        <v>0</v>
      </c>
      <c r="I504" s="44">
        <v>0</v>
      </c>
      <c r="J504" s="44">
        <v>0</v>
      </c>
      <c r="K504" s="44">
        <v>0</v>
      </c>
      <c r="L504" s="44">
        <v>0</v>
      </c>
      <c r="M504" s="44">
        <v>0</v>
      </c>
      <c r="N504" s="44"/>
      <c r="O504" s="44">
        <v>0</v>
      </c>
      <c r="P504" s="44"/>
      <c r="Q504" s="44">
        <v>9464726407</v>
      </c>
      <c r="T504" s="49"/>
      <c r="U504" s="13"/>
    </row>
    <row r="505" spans="1:21" ht="21.75" customHeight="1">
      <c r="A505" s="12" t="s">
        <v>796</v>
      </c>
      <c r="C505" s="12" t="s">
        <v>65</v>
      </c>
      <c r="E505" s="44">
        <v>0</v>
      </c>
      <c r="F505" s="44"/>
      <c r="G505" s="44"/>
      <c r="H505" s="44">
        <v>0</v>
      </c>
      <c r="I505" s="44">
        <v>0</v>
      </c>
      <c r="J505" s="44">
        <v>0</v>
      </c>
      <c r="K505" s="44">
        <v>0</v>
      </c>
      <c r="L505" s="44">
        <v>0</v>
      </c>
      <c r="M505" s="44">
        <v>0</v>
      </c>
      <c r="N505" s="44"/>
      <c r="O505" s="44">
        <v>0</v>
      </c>
      <c r="P505" s="44"/>
      <c r="Q505" s="44">
        <v>11475360453</v>
      </c>
      <c r="T505" s="49"/>
      <c r="U505" s="13"/>
    </row>
    <row r="506" spans="1:21" ht="21.75" customHeight="1">
      <c r="A506" s="12" t="s">
        <v>797</v>
      </c>
      <c r="C506" s="12" t="s">
        <v>65</v>
      </c>
      <c r="E506" s="44">
        <v>0</v>
      </c>
      <c r="F506" s="44"/>
      <c r="G506" s="44"/>
      <c r="H506" s="44">
        <v>0</v>
      </c>
      <c r="I506" s="44">
        <v>0</v>
      </c>
      <c r="J506" s="44">
        <v>0</v>
      </c>
      <c r="K506" s="44">
        <v>0</v>
      </c>
      <c r="L506" s="44">
        <v>0</v>
      </c>
      <c r="M506" s="44">
        <v>0</v>
      </c>
      <c r="N506" s="44"/>
      <c r="O506" s="44">
        <v>0</v>
      </c>
      <c r="P506" s="44"/>
      <c r="Q506" s="44">
        <v>16539301468</v>
      </c>
      <c r="T506" s="49"/>
      <c r="U506" s="13"/>
    </row>
    <row r="507" spans="1:21" ht="21.75" customHeight="1">
      <c r="A507" s="12" t="s">
        <v>798</v>
      </c>
      <c r="C507" s="12" t="s">
        <v>65</v>
      </c>
      <c r="E507" s="44">
        <v>0</v>
      </c>
      <c r="F507" s="44"/>
      <c r="G507" s="44"/>
      <c r="H507" s="44">
        <v>0</v>
      </c>
      <c r="I507" s="44">
        <v>0</v>
      </c>
      <c r="J507" s="44">
        <v>0</v>
      </c>
      <c r="K507" s="44">
        <v>0</v>
      </c>
      <c r="L507" s="44">
        <v>0</v>
      </c>
      <c r="M507" s="44">
        <v>0</v>
      </c>
      <c r="N507" s="44"/>
      <c r="O507" s="44">
        <v>0</v>
      </c>
      <c r="P507" s="44"/>
      <c r="Q507" s="44">
        <v>79646516594</v>
      </c>
      <c r="T507" s="49"/>
      <c r="U507" s="13"/>
    </row>
    <row r="508" spans="1:21" ht="21.75" customHeight="1">
      <c r="A508" s="12" t="s">
        <v>799</v>
      </c>
      <c r="C508" s="12" t="s">
        <v>65</v>
      </c>
      <c r="E508" s="44">
        <v>0</v>
      </c>
      <c r="F508" s="44"/>
      <c r="G508" s="44"/>
      <c r="H508" s="44">
        <v>0</v>
      </c>
      <c r="I508" s="44">
        <v>0</v>
      </c>
      <c r="J508" s="44">
        <v>0</v>
      </c>
      <c r="K508" s="44">
        <v>0</v>
      </c>
      <c r="L508" s="44">
        <v>0</v>
      </c>
      <c r="M508" s="44">
        <v>0</v>
      </c>
      <c r="N508" s="44"/>
      <c r="O508" s="44">
        <v>0</v>
      </c>
      <c r="P508" s="44"/>
      <c r="Q508" s="44">
        <v>-1506465200</v>
      </c>
      <c r="T508" s="49"/>
      <c r="U508" s="13"/>
    </row>
    <row r="509" spans="1:21" ht="21.75" customHeight="1">
      <c r="A509" s="12" t="s">
        <v>720</v>
      </c>
      <c r="C509" s="12" t="s">
        <v>65</v>
      </c>
      <c r="E509" s="44">
        <v>0</v>
      </c>
      <c r="F509" s="44"/>
      <c r="G509" s="44"/>
      <c r="H509" s="44">
        <v>0</v>
      </c>
      <c r="I509" s="44">
        <v>0</v>
      </c>
      <c r="J509" s="44">
        <v>0</v>
      </c>
      <c r="K509" s="44">
        <v>0</v>
      </c>
      <c r="L509" s="44">
        <v>0</v>
      </c>
      <c r="M509" s="44">
        <v>0</v>
      </c>
      <c r="N509" s="44"/>
      <c r="O509" s="44">
        <v>0</v>
      </c>
      <c r="P509" s="44"/>
      <c r="Q509" s="44">
        <v>-1292244405</v>
      </c>
      <c r="T509" s="49"/>
      <c r="U509" s="13"/>
    </row>
    <row r="510" spans="1:21" ht="21.75" customHeight="1">
      <c r="A510" s="12" t="s">
        <v>719</v>
      </c>
      <c r="C510" s="12" t="s">
        <v>65</v>
      </c>
      <c r="E510" s="44">
        <v>0</v>
      </c>
      <c r="F510" s="44"/>
      <c r="G510" s="44"/>
      <c r="H510" s="44">
        <v>0</v>
      </c>
      <c r="I510" s="44">
        <v>0</v>
      </c>
      <c r="J510" s="44">
        <v>0</v>
      </c>
      <c r="K510" s="44">
        <v>0</v>
      </c>
      <c r="L510" s="44">
        <v>0</v>
      </c>
      <c r="M510" s="44">
        <v>0</v>
      </c>
      <c r="N510" s="44"/>
      <c r="O510" s="44">
        <v>0</v>
      </c>
      <c r="P510" s="44"/>
      <c r="Q510" s="44">
        <v>-1148802715</v>
      </c>
      <c r="T510" s="49"/>
      <c r="U510" s="13"/>
    </row>
    <row r="511" spans="1:21" ht="21.75" customHeight="1">
      <c r="A511" s="12" t="s">
        <v>721</v>
      </c>
      <c r="C511" s="12" t="s">
        <v>65</v>
      </c>
      <c r="E511" s="44">
        <v>0</v>
      </c>
      <c r="F511" s="44"/>
      <c r="G511" s="44"/>
      <c r="H511" s="44">
        <v>0</v>
      </c>
      <c r="I511" s="44">
        <v>0</v>
      </c>
      <c r="J511" s="44">
        <v>0</v>
      </c>
      <c r="K511" s="44">
        <v>0</v>
      </c>
      <c r="L511" s="44">
        <v>0</v>
      </c>
      <c r="M511" s="44">
        <v>0</v>
      </c>
      <c r="N511" s="44"/>
      <c r="O511" s="44">
        <v>0</v>
      </c>
      <c r="P511" s="44"/>
      <c r="Q511" s="44">
        <v>-1006613100</v>
      </c>
    </row>
    <row r="512" spans="1:21" ht="21.75" customHeight="1">
      <c r="A512" s="12" t="s">
        <v>800</v>
      </c>
      <c r="C512" s="12" t="s">
        <v>65</v>
      </c>
      <c r="E512" s="12">
        <v>0</v>
      </c>
      <c r="G512" s="13"/>
      <c r="H512" s="6">
        <v>0</v>
      </c>
      <c r="I512" s="13">
        <v>0</v>
      </c>
      <c r="J512" s="6">
        <v>0</v>
      </c>
      <c r="K512" s="13">
        <v>0</v>
      </c>
      <c r="L512" s="6">
        <v>0</v>
      </c>
      <c r="M512" s="13">
        <v>0</v>
      </c>
      <c r="O512" s="13">
        <v>0</v>
      </c>
      <c r="Q512" s="44">
        <v>-329940611</v>
      </c>
    </row>
    <row r="513" spans="1:19" ht="21.75" customHeight="1" thickBot="1">
      <c r="A513" s="18"/>
      <c r="C513" s="18"/>
      <c r="E513" s="18">
        <f>SUM(E9:E512)</f>
        <v>174533693</v>
      </c>
      <c r="G513" s="18"/>
      <c r="I513" s="18">
        <f>SUM(I9:I512)</f>
        <v>87103612349</v>
      </c>
      <c r="K513" s="18">
        <f>SUM(K9:K512)</f>
        <v>241067472</v>
      </c>
      <c r="M513" s="18">
        <f>SUM(M9:M512)</f>
        <v>0</v>
      </c>
      <c r="O513" s="18">
        <f>SUM(O9:O512)</f>
        <v>16621452582</v>
      </c>
      <c r="Q513" s="18">
        <f>SUM(Q9:Q512)</f>
        <v>520825406043</v>
      </c>
    </row>
    <row r="514" spans="1:19" ht="13.5" thickTop="1">
      <c r="S514" s="43"/>
    </row>
    <row r="515" spans="1:19" ht="18.75">
      <c r="A515" s="43"/>
      <c r="O515" s="13"/>
      <c r="Q515" s="50"/>
      <c r="S515" s="41"/>
    </row>
    <row r="516" spans="1:19">
      <c r="O516" s="50"/>
      <c r="Q516" s="50"/>
      <c r="S516" s="43"/>
    </row>
  </sheetData>
  <mergeCells count="5">
    <mergeCell ref="A1:Q1"/>
    <mergeCell ref="A2:Q2"/>
    <mergeCell ref="A3:Q3"/>
    <mergeCell ref="A5:Q5"/>
    <mergeCell ref="C7:O7"/>
  </mergeCells>
  <pageMargins left="0.39" right="0.39" top="0.39" bottom="0.39" header="0" footer="0"/>
  <pageSetup scale="6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8DB6A-9932-49A2-89ED-FC697538059D}">
  <sheetPr>
    <pageSetUpPr fitToPage="1"/>
  </sheetPr>
  <dimension ref="A1:T142"/>
  <sheetViews>
    <sheetView rightToLeft="1" view="pageBreakPreview" topLeftCell="A118" zoomScaleNormal="100" zoomScaleSheetLayoutView="100" workbookViewId="0">
      <selection activeCell="M152" sqref="M152"/>
    </sheetView>
  </sheetViews>
  <sheetFormatPr defaultRowHeight="12.75"/>
  <cols>
    <col min="1" max="1" width="33" style="20" bestFit="1" customWidth="1"/>
    <col min="2" max="2" width="1.28515625" style="20" customWidth="1"/>
    <col min="3" max="3" width="13.85546875" style="20" bestFit="1" customWidth="1"/>
    <col min="4" max="4" width="1.28515625" style="20" customWidth="1"/>
    <col min="5" max="5" width="17.85546875" style="20" bestFit="1" customWidth="1"/>
    <col min="6" max="6" width="1.28515625" style="20" customWidth="1"/>
    <col min="7" max="7" width="17.42578125" style="20" bestFit="1" customWidth="1"/>
    <col min="8" max="8" width="1.28515625" style="20" customWidth="1"/>
    <col min="9" max="9" width="26.28515625" style="20" bestFit="1" customWidth="1"/>
    <col min="10" max="10" width="1.28515625" style="20" customWidth="1"/>
    <col min="11" max="11" width="13.85546875" style="20" bestFit="1" customWidth="1"/>
    <col min="12" max="12" width="1.28515625" style="20" customWidth="1"/>
    <col min="13" max="13" width="17.85546875" style="20" bestFit="1" customWidth="1"/>
    <col min="14" max="14" width="1.28515625" style="20" customWidth="1"/>
    <col min="15" max="15" width="17.85546875" style="20" bestFit="1" customWidth="1"/>
    <col min="16" max="16" width="1.28515625" style="20" customWidth="1"/>
    <col min="17" max="17" width="15.85546875" style="20" bestFit="1" customWidth="1"/>
    <col min="18" max="19" width="15.42578125" style="20" bestFit="1" customWidth="1"/>
    <col min="20" max="20" width="13.42578125" style="20" bestFit="1" customWidth="1"/>
    <col min="21" max="16384" width="9.140625" style="20"/>
  </cols>
  <sheetData>
    <row r="1" spans="1:19" ht="25.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</row>
    <row r="2" spans="1:19" ht="25.5">
      <c r="A2" s="82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spans="1:19" ht="25.5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5" spans="1:19" ht="24">
      <c r="A5" s="91" t="s">
        <v>318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</row>
    <row r="6" spans="1:19" ht="21">
      <c r="A6" s="101" t="s">
        <v>201</v>
      </c>
      <c r="C6" s="101" t="s">
        <v>215</v>
      </c>
      <c r="D6" s="101"/>
      <c r="E6" s="101"/>
      <c r="F6" s="101"/>
      <c r="G6" s="101"/>
      <c r="H6" s="101"/>
      <c r="I6" s="101"/>
      <c r="K6" s="101" t="s">
        <v>216</v>
      </c>
      <c r="L6" s="101"/>
      <c r="M6" s="101"/>
      <c r="N6" s="101"/>
      <c r="O6" s="101"/>
      <c r="P6" s="101"/>
      <c r="Q6" s="101"/>
    </row>
    <row r="7" spans="1:19" ht="42">
      <c r="A7" s="101"/>
      <c r="C7" s="61" t="s">
        <v>13</v>
      </c>
      <c r="D7" s="21"/>
      <c r="E7" s="61" t="s">
        <v>15</v>
      </c>
      <c r="F7" s="21"/>
      <c r="G7" s="61" t="s">
        <v>310</v>
      </c>
      <c r="H7" s="21"/>
      <c r="I7" s="61" t="s">
        <v>319</v>
      </c>
      <c r="K7" s="61" t="s">
        <v>13</v>
      </c>
      <c r="L7" s="21"/>
      <c r="M7" s="61" t="s">
        <v>15</v>
      </c>
      <c r="N7" s="21"/>
      <c r="O7" s="61" t="s">
        <v>310</v>
      </c>
      <c r="P7" s="21"/>
      <c r="Q7" s="61" t="s">
        <v>319</v>
      </c>
    </row>
    <row r="8" spans="1:19" ht="18.75">
      <c r="A8" s="22" t="s">
        <v>33</v>
      </c>
      <c r="C8" s="23">
        <v>1497952000</v>
      </c>
      <c r="E8" s="23">
        <v>756431906284</v>
      </c>
      <c r="G8" s="23">
        <v>698252907994</v>
      </c>
      <c r="I8" s="25">
        <v>58178998290</v>
      </c>
      <c r="K8" s="23">
        <v>1497952000</v>
      </c>
      <c r="M8" s="23">
        <v>756431906284</v>
      </c>
      <c r="O8" s="23">
        <v>723255822235</v>
      </c>
      <c r="Q8" s="23">
        <v>33176084049</v>
      </c>
      <c r="R8" s="33"/>
      <c r="S8" s="33"/>
    </row>
    <row r="9" spans="1:19" ht="18.75">
      <c r="A9" s="24" t="s">
        <v>44</v>
      </c>
      <c r="C9" s="25">
        <v>10600000</v>
      </c>
      <c r="E9" s="25">
        <v>41526041130</v>
      </c>
      <c r="G9" s="25">
        <v>37361567282</v>
      </c>
      <c r="I9" s="25">
        <v>4164473848</v>
      </c>
      <c r="K9" s="25">
        <v>10600000</v>
      </c>
      <c r="M9" s="25">
        <v>41526041130</v>
      </c>
      <c r="O9" s="25">
        <v>45445079374</v>
      </c>
      <c r="Q9" s="25">
        <v>-3919038244</v>
      </c>
      <c r="R9" s="33"/>
      <c r="S9" s="33"/>
    </row>
    <row r="10" spans="1:19" ht="18.75">
      <c r="A10" s="24" t="s">
        <v>36</v>
      </c>
      <c r="C10" s="25">
        <v>1619432</v>
      </c>
      <c r="E10" s="25">
        <v>5819413912</v>
      </c>
      <c r="G10" s="25">
        <v>4132947631</v>
      </c>
      <c r="I10" s="25">
        <v>1686466281</v>
      </c>
      <c r="K10" s="25">
        <v>1619432</v>
      </c>
      <c r="M10" s="25">
        <v>5819413912</v>
      </c>
      <c r="O10" s="25">
        <v>7123912680</v>
      </c>
      <c r="Q10" s="25">
        <v>-1304498768</v>
      </c>
      <c r="R10" s="33"/>
      <c r="S10" s="33"/>
    </row>
    <row r="11" spans="1:19" ht="18.75">
      <c r="A11" s="24" t="s">
        <v>32</v>
      </c>
      <c r="C11" s="25">
        <v>1350000</v>
      </c>
      <c r="E11" s="25">
        <v>4671388867</v>
      </c>
      <c r="G11" s="25">
        <v>4376156017</v>
      </c>
      <c r="I11" s="25">
        <v>295232850</v>
      </c>
      <c r="K11" s="25">
        <v>1350000</v>
      </c>
      <c r="M11" s="25">
        <v>4671388867</v>
      </c>
      <c r="O11" s="25">
        <v>4446208492</v>
      </c>
      <c r="Q11" s="25">
        <v>225180375</v>
      </c>
      <c r="R11" s="33"/>
      <c r="S11" s="33"/>
    </row>
    <row r="12" spans="1:19" ht="18.75">
      <c r="A12" s="24" t="s">
        <v>35</v>
      </c>
      <c r="C12" s="25">
        <v>182686062</v>
      </c>
      <c r="E12" s="25">
        <v>279117785854</v>
      </c>
      <c r="G12" s="25">
        <v>261409208483</v>
      </c>
      <c r="I12" s="25">
        <v>17708577371</v>
      </c>
      <c r="K12" s="25">
        <v>182686062</v>
      </c>
      <c r="M12" s="25">
        <v>279117785854</v>
      </c>
      <c r="O12" s="25">
        <v>194501313306</v>
      </c>
      <c r="Q12" s="25">
        <v>84616472548</v>
      </c>
      <c r="R12" s="33"/>
      <c r="S12" s="33"/>
    </row>
    <row r="13" spans="1:19" ht="18.75">
      <c r="A13" s="24" t="s">
        <v>25</v>
      </c>
      <c r="C13" s="25">
        <v>262260</v>
      </c>
      <c r="E13" s="25">
        <v>407212701</v>
      </c>
      <c r="G13" s="25">
        <v>329263535</v>
      </c>
      <c r="I13" s="25">
        <v>77949166</v>
      </c>
      <c r="K13" s="25">
        <v>262260</v>
      </c>
      <c r="M13" s="25">
        <v>407212701</v>
      </c>
      <c r="O13" s="25">
        <v>525583288</v>
      </c>
      <c r="Q13" s="25">
        <v>-118370587</v>
      </c>
      <c r="R13" s="33"/>
      <c r="S13" s="33"/>
    </row>
    <row r="14" spans="1:19" ht="18.75">
      <c r="A14" s="24" t="s">
        <v>50</v>
      </c>
      <c r="C14" s="25">
        <v>6500000</v>
      </c>
      <c r="E14" s="25">
        <v>8981241750</v>
      </c>
      <c r="G14" s="25">
        <v>7696482066</v>
      </c>
      <c r="I14" s="25">
        <v>1284759684</v>
      </c>
      <c r="K14" s="25">
        <v>6500000</v>
      </c>
      <c r="M14" s="25">
        <v>8981241750</v>
      </c>
      <c r="O14" s="25">
        <v>7696482066</v>
      </c>
      <c r="Q14" s="25">
        <v>1284759684</v>
      </c>
      <c r="R14" s="33"/>
      <c r="S14" s="33"/>
    </row>
    <row r="15" spans="1:19" ht="18.75">
      <c r="A15" s="24" t="s">
        <v>30</v>
      </c>
      <c r="C15" s="25">
        <v>81200000</v>
      </c>
      <c r="E15" s="25">
        <v>234966779460</v>
      </c>
      <c r="G15" s="25">
        <v>257256059953</v>
      </c>
      <c r="I15" s="25">
        <v>-22289280493</v>
      </c>
      <c r="K15" s="25">
        <v>81200000</v>
      </c>
      <c r="M15" s="25">
        <v>234966779460</v>
      </c>
      <c r="O15" s="25">
        <v>157920142729</v>
      </c>
      <c r="Q15" s="25">
        <v>77046636731</v>
      </c>
      <c r="R15" s="33"/>
      <c r="S15" s="33"/>
    </row>
    <row r="16" spans="1:19" ht="18.75">
      <c r="A16" s="24" t="s">
        <v>29</v>
      </c>
      <c r="C16" s="25">
        <v>339833499</v>
      </c>
      <c r="E16" s="25">
        <v>215185918926</v>
      </c>
      <c r="G16" s="25">
        <v>183777773938</v>
      </c>
      <c r="I16" s="25">
        <v>31408144988</v>
      </c>
      <c r="K16" s="25">
        <v>339833499</v>
      </c>
      <c r="M16" s="25">
        <v>215185918926</v>
      </c>
      <c r="O16" s="25">
        <v>201069707273</v>
      </c>
      <c r="Q16" s="25">
        <v>14116211653</v>
      </c>
      <c r="R16" s="33"/>
      <c r="S16" s="33"/>
    </row>
    <row r="17" spans="1:19" ht="18.75">
      <c r="A17" s="24" t="s">
        <v>26</v>
      </c>
      <c r="C17" s="25">
        <v>1261494125</v>
      </c>
      <c r="E17" s="25">
        <v>634518046887</v>
      </c>
      <c r="G17" s="25">
        <v>602961565649</v>
      </c>
      <c r="I17" s="25">
        <v>31556481238</v>
      </c>
      <c r="K17" s="25">
        <v>1261494125</v>
      </c>
      <c r="M17" s="25">
        <v>634518046887</v>
      </c>
      <c r="O17" s="25">
        <v>469683839124</v>
      </c>
      <c r="Q17" s="25">
        <v>164834207763</v>
      </c>
      <c r="R17" s="33"/>
      <c r="S17" s="33"/>
    </row>
    <row r="18" spans="1:19" ht="18.75">
      <c r="A18" s="24" t="s">
        <v>39</v>
      </c>
      <c r="C18" s="25">
        <v>2679999</v>
      </c>
      <c r="E18" s="25">
        <v>12521049127</v>
      </c>
      <c r="G18" s="25">
        <v>12000125792</v>
      </c>
      <c r="I18" s="25">
        <v>520923335</v>
      </c>
      <c r="K18" s="25">
        <v>2679999</v>
      </c>
      <c r="M18" s="25">
        <v>12521049127</v>
      </c>
      <c r="O18" s="25">
        <v>11531225626</v>
      </c>
      <c r="Q18" s="25">
        <v>989823501</v>
      </c>
      <c r="R18" s="33"/>
      <c r="S18" s="33"/>
    </row>
    <row r="19" spans="1:19" ht="18.75">
      <c r="A19" s="24" t="s">
        <v>47</v>
      </c>
      <c r="C19" s="25">
        <v>123</v>
      </c>
      <c r="E19" s="25">
        <v>3490755</v>
      </c>
      <c r="G19" s="25">
        <v>2749810</v>
      </c>
      <c r="I19" s="25">
        <v>740945</v>
      </c>
      <c r="K19" s="25">
        <v>123</v>
      </c>
      <c r="M19" s="25">
        <v>3490755</v>
      </c>
      <c r="O19" s="25">
        <v>1662161</v>
      </c>
      <c r="Q19" s="25">
        <v>1828594</v>
      </c>
      <c r="R19" s="33"/>
      <c r="S19" s="33"/>
    </row>
    <row r="20" spans="1:19" ht="18.75">
      <c r="A20" s="24" t="s">
        <v>37</v>
      </c>
      <c r="C20" s="25">
        <v>251000</v>
      </c>
      <c r="E20" s="25">
        <v>1906230042</v>
      </c>
      <c r="G20" s="25">
        <v>1739060653</v>
      </c>
      <c r="I20" s="25">
        <v>167169389</v>
      </c>
      <c r="K20" s="25">
        <v>251000</v>
      </c>
      <c r="M20" s="25">
        <v>1906230042</v>
      </c>
      <c r="O20" s="25">
        <v>1784572312</v>
      </c>
      <c r="Q20" s="25">
        <v>121657730</v>
      </c>
      <c r="R20" s="33"/>
      <c r="S20" s="33"/>
    </row>
    <row r="21" spans="1:19" ht="18.75">
      <c r="A21" s="24" t="s">
        <v>43</v>
      </c>
      <c r="C21" s="25">
        <v>1803961</v>
      </c>
      <c r="E21" s="25">
        <v>7802332556</v>
      </c>
      <c r="G21" s="25">
        <v>6932617252</v>
      </c>
      <c r="I21" s="25">
        <v>869715304</v>
      </c>
      <c r="K21" s="25">
        <v>1803961</v>
      </c>
      <c r="M21" s="25">
        <v>7802332556</v>
      </c>
      <c r="O21" s="25">
        <v>7334364932</v>
      </c>
      <c r="Q21" s="25">
        <v>467967624</v>
      </c>
      <c r="R21" s="33"/>
      <c r="S21" s="33"/>
    </row>
    <row r="22" spans="1:19" ht="18.75">
      <c r="A22" s="24" t="s">
        <v>24</v>
      </c>
      <c r="C22" s="25">
        <v>246000</v>
      </c>
      <c r="E22" s="25">
        <v>1912273866</v>
      </c>
      <c r="G22" s="25">
        <v>1743543819</v>
      </c>
      <c r="I22" s="25">
        <v>168730047</v>
      </c>
      <c r="K22" s="25">
        <v>246000</v>
      </c>
      <c r="M22" s="25">
        <v>1912273866</v>
      </c>
      <c r="O22" s="25">
        <v>1850680154</v>
      </c>
      <c r="Q22" s="25">
        <v>61593712</v>
      </c>
      <c r="R22" s="33"/>
      <c r="S22" s="33"/>
    </row>
    <row r="23" spans="1:19" ht="18.75">
      <c r="A23" s="24" t="s">
        <v>38</v>
      </c>
      <c r="C23" s="25">
        <v>386</v>
      </c>
      <c r="E23" s="25">
        <v>1773092</v>
      </c>
      <c r="G23" s="25">
        <v>1393994</v>
      </c>
      <c r="I23" s="25">
        <v>379098</v>
      </c>
      <c r="K23" s="25">
        <v>386</v>
      </c>
      <c r="M23" s="25">
        <v>1773092</v>
      </c>
      <c r="O23" s="25">
        <v>1065552</v>
      </c>
      <c r="Q23" s="25">
        <v>707540</v>
      </c>
      <c r="R23" s="33"/>
      <c r="S23" s="33"/>
    </row>
    <row r="24" spans="1:19" ht="18.75">
      <c r="A24" s="24" t="s">
        <v>20</v>
      </c>
      <c r="C24" s="25">
        <v>200</v>
      </c>
      <c r="E24" s="25">
        <v>1095443</v>
      </c>
      <c r="G24" s="25">
        <v>1079538</v>
      </c>
      <c r="I24" s="25">
        <v>15905</v>
      </c>
      <c r="K24" s="25">
        <v>200</v>
      </c>
      <c r="M24" s="25">
        <v>1095443</v>
      </c>
      <c r="O24" s="25">
        <v>1562520</v>
      </c>
      <c r="Q24" s="25">
        <v>-467077</v>
      </c>
      <c r="R24" s="33"/>
      <c r="S24" s="33"/>
    </row>
    <row r="25" spans="1:19" ht="18.75">
      <c r="A25" s="24" t="s">
        <v>19</v>
      </c>
      <c r="C25" s="25">
        <v>74</v>
      </c>
      <c r="E25" s="25">
        <v>6175336</v>
      </c>
      <c r="G25" s="25">
        <v>4720325</v>
      </c>
      <c r="I25" s="25">
        <v>1455011</v>
      </c>
      <c r="K25" s="25">
        <v>74</v>
      </c>
      <c r="M25" s="25">
        <v>6175336</v>
      </c>
      <c r="O25" s="25">
        <v>4057184</v>
      </c>
      <c r="Q25" s="25">
        <v>2118152</v>
      </c>
      <c r="R25" s="33"/>
      <c r="S25" s="33"/>
    </row>
    <row r="26" spans="1:19" ht="18.75">
      <c r="A26" s="24" t="s">
        <v>31</v>
      </c>
      <c r="C26" s="25">
        <v>285750</v>
      </c>
      <c r="E26" s="25">
        <v>15253473588</v>
      </c>
      <c r="G26" s="25">
        <v>13648592289</v>
      </c>
      <c r="I26" s="25">
        <v>1604881299</v>
      </c>
      <c r="K26" s="25">
        <v>285750</v>
      </c>
      <c r="M26" s="25">
        <v>15253473588</v>
      </c>
      <c r="O26" s="25">
        <v>12302260813</v>
      </c>
      <c r="Q26" s="25">
        <v>2951212775</v>
      </c>
      <c r="R26" s="33"/>
      <c r="S26" s="33"/>
    </row>
    <row r="27" spans="1:19" ht="18.75">
      <c r="A27" s="24" t="s">
        <v>28</v>
      </c>
      <c r="C27" s="25">
        <v>760219740</v>
      </c>
      <c r="E27" s="25">
        <v>474577359639</v>
      </c>
      <c r="G27" s="25">
        <v>402275281914</v>
      </c>
      <c r="I27" s="25">
        <v>72302077725</v>
      </c>
      <c r="K27" s="25">
        <v>760219740</v>
      </c>
      <c r="M27" s="25">
        <v>474577359639</v>
      </c>
      <c r="O27" s="25">
        <v>399680193282</v>
      </c>
      <c r="Q27" s="25">
        <v>74897166357</v>
      </c>
      <c r="R27" s="33"/>
      <c r="S27" s="33"/>
    </row>
    <row r="28" spans="1:19" ht="18.75">
      <c r="A28" s="24" t="s">
        <v>49</v>
      </c>
      <c r="C28" s="25">
        <v>24800000</v>
      </c>
      <c r="E28" s="25">
        <v>143970249600</v>
      </c>
      <c r="G28" s="25">
        <v>133371400613</v>
      </c>
      <c r="I28" s="25">
        <v>10598848987</v>
      </c>
      <c r="K28" s="25">
        <v>24800000</v>
      </c>
      <c r="M28" s="25">
        <v>143970249600</v>
      </c>
      <c r="O28" s="25">
        <v>133371400613</v>
      </c>
      <c r="Q28" s="25">
        <v>10598848987</v>
      </c>
      <c r="R28" s="33"/>
      <c r="S28" s="33"/>
    </row>
    <row r="29" spans="1:19" ht="18.75">
      <c r="A29" s="24" t="s">
        <v>46</v>
      </c>
      <c r="C29" s="25">
        <v>800000</v>
      </c>
      <c r="E29" s="25">
        <v>11300360400</v>
      </c>
      <c r="G29" s="25">
        <v>10950454800</v>
      </c>
      <c r="I29" s="25">
        <v>349905600</v>
      </c>
      <c r="K29" s="25">
        <v>800000</v>
      </c>
      <c r="M29" s="25">
        <v>11300360400</v>
      </c>
      <c r="O29" s="25">
        <v>11530660341</v>
      </c>
      <c r="Q29" s="25">
        <v>-230299941</v>
      </c>
      <c r="R29" s="33"/>
      <c r="S29" s="33"/>
    </row>
    <row r="30" spans="1:19" ht="18.75">
      <c r="A30" s="24" t="s">
        <v>51</v>
      </c>
      <c r="C30" s="25">
        <v>206882</v>
      </c>
      <c r="E30" s="25">
        <v>1007073202</v>
      </c>
      <c r="G30" s="25">
        <v>839477926</v>
      </c>
      <c r="I30" s="25">
        <v>167595276</v>
      </c>
      <c r="K30" s="25">
        <v>206882</v>
      </c>
      <c r="M30" s="25">
        <v>1007073202</v>
      </c>
      <c r="O30" s="25">
        <v>839477926</v>
      </c>
      <c r="Q30" s="25">
        <v>167595276</v>
      </c>
      <c r="R30" s="33"/>
      <c r="S30" s="33"/>
    </row>
    <row r="31" spans="1:19" ht="18.75">
      <c r="A31" s="24" t="s">
        <v>34</v>
      </c>
      <c r="C31" s="25">
        <v>308431894</v>
      </c>
      <c r="E31" s="25">
        <v>109148433826</v>
      </c>
      <c r="G31" s="25">
        <v>109216515684</v>
      </c>
      <c r="I31" s="25">
        <v>-68081858</v>
      </c>
      <c r="K31" s="25">
        <v>308431894</v>
      </c>
      <c r="M31" s="25">
        <v>109148433826</v>
      </c>
      <c r="O31" s="25">
        <v>95102536748</v>
      </c>
      <c r="Q31" s="25">
        <v>14045897078</v>
      </c>
      <c r="R31" s="33"/>
      <c r="S31" s="33"/>
    </row>
    <row r="32" spans="1:19" ht="18.75">
      <c r="A32" s="24" t="s">
        <v>27</v>
      </c>
      <c r="C32" s="25">
        <v>1760000</v>
      </c>
      <c r="E32" s="25">
        <v>5133115152</v>
      </c>
      <c r="G32" s="25">
        <v>4721976072</v>
      </c>
      <c r="I32" s="25">
        <v>411139080</v>
      </c>
      <c r="K32" s="25">
        <v>1760000</v>
      </c>
      <c r="M32" s="25">
        <v>5133115152</v>
      </c>
      <c r="O32" s="25">
        <v>3933648512</v>
      </c>
      <c r="Q32" s="25">
        <v>1199466640</v>
      </c>
      <c r="R32" s="33"/>
      <c r="S32" s="33"/>
    </row>
    <row r="33" spans="1:20" ht="18.75">
      <c r="A33" s="24" t="s">
        <v>221</v>
      </c>
      <c r="C33" s="25">
        <v>0</v>
      </c>
      <c r="E33" s="25">
        <v>0</v>
      </c>
      <c r="G33" s="25">
        <v>146390466014</v>
      </c>
      <c r="I33" s="25">
        <v>-146390466014</v>
      </c>
      <c r="K33" s="25">
        <v>0</v>
      </c>
      <c r="L33" s="20">
        <v>0</v>
      </c>
      <c r="M33" s="25">
        <v>0</v>
      </c>
      <c r="N33" s="20">
        <v>0</v>
      </c>
      <c r="O33" s="25">
        <v>0</v>
      </c>
      <c r="P33" s="20">
        <v>0</v>
      </c>
      <c r="Q33" s="25">
        <v>0</v>
      </c>
      <c r="R33" s="33"/>
      <c r="S33" s="33"/>
    </row>
    <row r="34" spans="1:20" ht="18.75">
      <c r="A34" s="24" t="s">
        <v>41</v>
      </c>
      <c r="C34" s="25">
        <v>0</v>
      </c>
      <c r="E34" s="25">
        <v>0</v>
      </c>
      <c r="G34" s="25">
        <v>-488009542</v>
      </c>
      <c r="I34" s="25">
        <v>488009542</v>
      </c>
      <c r="K34" s="25">
        <v>0</v>
      </c>
      <c r="L34" s="20">
        <v>0</v>
      </c>
      <c r="M34" s="25">
        <v>0</v>
      </c>
      <c r="N34" s="20">
        <v>0</v>
      </c>
      <c r="O34" s="25">
        <v>0</v>
      </c>
      <c r="P34" s="20">
        <v>0</v>
      </c>
      <c r="Q34" s="25">
        <v>0</v>
      </c>
      <c r="R34" s="33"/>
      <c r="S34" s="33"/>
    </row>
    <row r="35" spans="1:20" ht="18.75">
      <c r="A35" s="24" t="s">
        <v>40</v>
      </c>
      <c r="C35" s="25">
        <v>0</v>
      </c>
      <c r="E35" s="25">
        <v>0</v>
      </c>
      <c r="G35" s="25">
        <v>380489</v>
      </c>
      <c r="I35" s="25">
        <v>-380489</v>
      </c>
      <c r="K35" s="25">
        <v>0</v>
      </c>
      <c r="L35" s="20">
        <v>0</v>
      </c>
      <c r="M35" s="25">
        <v>0</v>
      </c>
      <c r="N35" s="20">
        <v>0</v>
      </c>
      <c r="O35" s="25">
        <v>0</v>
      </c>
      <c r="P35" s="20">
        <v>0</v>
      </c>
      <c r="Q35" s="25">
        <v>0</v>
      </c>
      <c r="R35" s="33"/>
      <c r="S35" s="33"/>
    </row>
    <row r="36" spans="1:20" ht="18.75">
      <c r="A36" s="24" t="s">
        <v>42</v>
      </c>
      <c r="C36" s="25">
        <v>0</v>
      </c>
      <c r="E36" s="25">
        <v>0</v>
      </c>
      <c r="G36" s="25">
        <v>-1718510739</v>
      </c>
      <c r="I36" s="25">
        <v>1718510739</v>
      </c>
      <c r="K36" s="25">
        <v>0</v>
      </c>
      <c r="L36" s="20">
        <v>0</v>
      </c>
      <c r="M36" s="25">
        <v>0</v>
      </c>
      <c r="N36" s="20">
        <v>0</v>
      </c>
      <c r="O36" s="25">
        <v>0</v>
      </c>
      <c r="P36" s="20">
        <v>0</v>
      </c>
      <c r="Q36" s="25">
        <v>0</v>
      </c>
      <c r="R36" s="33"/>
      <c r="S36" s="33"/>
    </row>
    <row r="37" spans="1:20" ht="18.75">
      <c r="A37" s="24" t="s">
        <v>175</v>
      </c>
      <c r="C37" s="25">
        <v>200000</v>
      </c>
      <c r="E37" s="25">
        <v>199963750000</v>
      </c>
      <c r="G37" s="25">
        <v>200031250000</v>
      </c>
      <c r="I37" s="25">
        <v>-67500000</v>
      </c>
      <c r="K37" s="25">
        <v>200000</v>
      </c>
      <c r="M37" s="25">
        <v>199963750000</v>
      </c>
      <c r="O37" s="25">
        <v>200031250000</v>
      </c>
      <c r="Q37" s="25">
        <v>-67500000</v>
      </c>
      <c r="R37" s="33"/>
      <c r="S37" s="33"/>
    </row>
    <row r="38" spans="1:20" ht="18.75">
      <c r="A38" s="24" t="s">
        <v>169</v>
      </c>
      <c r="C38" s="25">
        <v>10000</v>
      </c>
      <c r="E38" s="25">
        <v>9998187500</v>
      </c>
      <c r="G38" s="25">
        <v>9998187500</v>
      </c>
      <c r="I38" s="25">
        <v>0</v>
      </c>
      <c r="K38" s="25">
        <v>10000</v>
      </c>
      <c r="M38" s="25">
        <v>9998187500</v>
      </c>
      <c r="O38" s="25">
        <v>10001710459</v>
      </c>
      <c r="Q38" s="25">
        <v>-3522959</v>
      </c>
      <c r="R38" s="33"/>
      <c r="S38" s="33"/>
    </row>
    <row r="39" spans="1:20" ht="18.75">
      <c r="A39" s="24" t="s">
        <v>165</v>
      </c>
      <c r="C39" s="25">
        <v>21000</v>
      </c>
      <c r="E39" s="25">
        <v>20996193750</v>
      </c>
      <c r="G39" s="25">
        <v>20996193750</v>
      </c>
      <c r="I39" s="25">
        <v>0</v>
      </c>
      <c r="K39" s="25">
        <v>21000</v>
      </c>
      <c r="M39" s="25">
        <v>20996193750</v>
      </c>
      <c r="O39" s="25">
        <v>21003300479</v>
      </c>
      <c r="Q39" s="25">
        <v>-7106729</v>
      </c>
      <c r="R39" s="33"/>
      <c r="S39" s="33"/>
    </row>
    <row r="40" spans="1:20" ht="18.75">
      <c r="A40" s="24" t="s">
        <v>178</v>
      </c>
      <c r="C40" s="25">
        <v>500</v>
      </c>
      <c r="E40" s="25">
        <v>452377991</v>
      </c>
      <c r="G40" s="25">
        <v>468634921</v>
      </c>
      <c r="I40" s="25">
        <v>-16256930</v>
      </c>
      <c r="K40" s="25">
        <v>500</v>
      </c>
      <c r="M40" s="25">
        <v>452377991</v>
      </c>
      <c r="O40" s="25">
        <v>468634921</v>
      </c>
      <c r="Q40" s="25">
        <v>-16256930</v>
      </c>
      <c r="R40" s="33"/>
      <c r="S40" s="33"/>
    </row>
    <row r="41" spans="1:20" ht="18.75">
      <c r="A41" s="24" t="s">
        <v>172</v>
      </c>
      <c r="C41" s="25">
        <v>250000</v>
      </c>
      <c r="E41" s="25">
        <v>249954687500</v>
      </c>
      <c r="G41" s="25">
        <v>224959218750</v>
      </c>
      <c r="I41" s="25">
        <v>24995468750</v>
      </c>
      <c r="K41" s="25">
        <v>250000</v>
      </c>
      <c r="M41" s="25">
        <v>249954687500</v>
      </c>
      <c r="O41" s="25">
        <v>250019062500</v>
      </c>
      <c r="Q41" s="25">
        <v>-64375000</v>
      </c>
      <c r="R41" s="33"/>
      <c r="S41" s="33"/>
    </row>
    <row r="42" spans="1:20" ht="18.75">
      <c r="A42" s="24" t="s">
        <v>22</v>
      </c>
      <c r="C42" s="25">
        <v>1717000</v>
      </c>
      <c r="E42" s="25">
        <v>3908602275</v>
      </c>
      <c r="G42" s="25">
        <v>7554348175</v>
      </c>
      <c r="I42" s="25">
        <v>3645745900</v>
      </c>
      <c r="K42" s="25">
        <v>1717000</v>
      </c>
      <c r="M42" s="25">
        <v>3908602275</v>
      </c>
      <c r="O42" s="25">
        <v>1710060213</v>
      </c>
      <c r="Q42" s="25">
        <v>2198542062</v>
      </c>
      <c r="R42" s="33"/>
      <c r="S42" s="33"/>
      <c r="T42" s="33"/>
    </row>
    <row r="43" spans="1:20" ht="18.75">
      <c r="A43" s="24" t="s">
        <v>48</v>
      </c>
      <c r="C43" s="25">
        <v>3435000</v>
      </c>
      <c r="E43" s="25">
        <v>18612905942</v>
      </c>
      <c r="G43" s="25">
        <v>31724329619</v>
      </c>
      <c r="I43" s="25">
        <v>13111423677</v>
      </c>
      <c r="K43" s="25">
        <v>3435000</v>
      </c>
      <c r="M43" s="25">
        <v>18612905942</v>
      </c>
      <c r="O43" s="25">
        <v>5501482265</v>
      </c>
      <c r="Q43" s="25">
        <v>13111423677</v>
      </c>
      <c r="R43" s="33"/>
      <c r="S43" s="33"/>
      <c r="T43" s="33"/>
    </row>
    <row r="44" spans="1:20" ht="18.75">
      <c r="A44" s="62" t="s">
        <v>133</v>
      </c>
      <c r="B44" s="63"/>
      <c r="C44" s="64">
        <v>51000000</v>
      </c>
      <c r="D44" s="63"/>
      <c r="E44" s="64">
        <v>20598694470</v>
      </c>
      <c r="F44" s="63"/>
      <c r="G44" s="64">
        <v>7615000000</v>
      </c>
      <c r="H44" s="63"/>
      <c r="I44" s="25">
        <v>-12983694470</v>
      </c>
      <c r="J44" s="63"/>
      <c r="K44" s="64">
        <v>51000000</v>
      </c>
      <c r="L44" s="63"/>
      <c r="M44" s="64">
        <v>20598694470</v>
      </c>
      <c r="N44" s="63"/>
      <c r="O44" s="64">
        <v>7615000000</v>
      </c>
      <c r="P44" s="63"/>
      <c r="Q44" s="64">
        <v>-12983694470</v>
      </c>
      <c r="R44" s="33"/>
      <c r="S44" s="33"/>
      <c r="T44" s="33"/>
    </row>
    <row r="45" spans="1:20" ht="18.75">
      <c r="A45" s="62" t="s">
        <v>72</v>
      </c>
      <c r="B45" s="63"/>
      <c r="C45" s="64">
        <v>350883984</v>
      </c>
      <c r="D45" s="63"/>
      <c r="E45" s="64">
        <v>68053964486</v>
      </c>
      <c r="F45" s="63"/>
      <c r="G45" s="64">
        <v>11182032396</v>
      </c>
      <c r="H45" s="63"/>
      <c r="I45" s="25">
        <v>-56871932090</v>
      </c>
      <c r="J45" s="63"/>
      <c r="K45" s="64">
        <v>350883984</v>
      </c>
      <c r="L45" s="63"/>
      <c r="M45" s="64">
        <v>68053964486</v>
      </c>
      <c r="N45" s="63"/>
      <c r="O45" s="64">
        <v>11072605407</v>
      </c>
      <c r="P45" s="63"/>
      <c r="Q45" s="64">
        <v>-56981359079</v>
      </c>
      <c r="R45" s="33"/>
      <c r="S45" s="33"/>
      <c r="T45" s="33"/>
    </row>
    <row r="46" spans="1:20" ht="18.75">
      <c r="A46" s="62" t="s">
        <v>135</v>
      </c>
      <c r="B46" s="63"/>
      <c r="C46" s="64">
        <v>116001000</v>
      </c>
      <c r="D46" s="63"/>
      <c r="E46" s="64">
        <v>38966299593</v>
      </c>
      <c r="F46" s="63"/>
      <c r="G46" s="64">
        <v>16340847000</v>
      </c>
      <c r="H46" s="63"/>
      <c r="I46" s="25">
        <v>-22625452593</v>
      </c>
      <c r="J46" s="63"/>
      <c r="K46" s="64">
        <v>116001000</v>
      </c>
      <c r="L46" s="63"/>
      <c r="M46" s="64">
        <v>38966299593</v>
      </c>
      <c r="N46" s="63"/>
      <c r="O46" s="64">
        <v>16340847000</v>
      </c>
      <c r="P46" s="63"/>
      <c r="Q46" s="64">
        <v>-22625452593</v>
      </c>
      <c r="R46" s="33"/>
      <c r="S46" s="33"/>
      <c r="T46" s="33"/>
    </row>
    <row r="47" spans="1:20" ht="18.75">
      <c r="A47" s="62" t="s">
        <v>136</v>
      </c>
      <c r="B47" s="63"/>
      <c r="C47" s="64">
        <v>57149976</v>
      </c>
      <c r="D47" s="63"/>
      <c r="E47" s="64">
        <v>13541056591</v>
      </c>
      <c r="F47" s="63"/>
      <c r="G47" s="64">
        <v>3156051720</v>
      </c>
      <c r="H47" s="63"/>
      <c r="I47" s="25">
        <v>-10385004871</v>
      </c>
      <c r="J47" s="63"/>
      <c r="K47" s="64">
        <v>57149976</v>
      </c>
      <c r="L47" s="63"/>
      <c r="M47" s="64">
        <v>13541056591</v>
      </c>
      <c r="N47" s="63"/>
      <c r="O47" s="64">
        <v>3156051720</v>
      </c>
      <c r="P47" s="63"/>
      <c r="Q47" s="64">
        <v>-10385004871</v>
      </c>
      <c r="R47" s="33"/>
      <c r="S47" s="33"/>
      <c r="T47" s="33"/>
    </row>
    <row r="48" spans="1:20" ht="18.75">
      <c r="A48" s="62" t="s">
        <v>150</v>
      </c>
      <c r="B48" s="63"/>
      <c r="C48" s="64">
        <v>260079105</v>
      </c>
      <c r="D48" s="63"/>
      <c r="E48" s="64">
        <v>40821905136</v>
      </c>
      <c r="F48" s="63"/>
      <c r="G48" s="64">
        <v>20135644698</v>
      </c>
      <c r="H48" s="63"/>
      <c r="I48" s="25">
        <v>-20686260438</v>
      </c>
      <c r="J48" s="63"/>
      <c r="K48" s="64">
        <v>260079105</v>
      </c>
      <c r="L48" s="63"/>
      <c r="M48" s="64">
        <v>40821905136</v>
      </c>
      <c r="N48" s="63"/>
      <c r="O48" s="64">
        <v>20135644698</v>
      </c>
      <c r="P48" s="63"/>
      <c r="Q48" s="64">
        <v>-20686260438</v>
      </c>
      <c r="R48" s="33"/>
      <c r="S48" s="33"/>
      <c r="T48" s="33"/>
    </row>
    <row r="49" spans="1:20" ht="18.75">
      <c r="A49" s="62" t="s">
        <v>151</v>
      </c>
      <c r="B49" s="63"/>
      <c r="C49" s="64">
        <v>1050000</v>
      </c>
      <c r="D49" s="63"/>
      <c r="E49" s="64">
        <v>287625917</v>
      </c>
      <c r="F49" s="63"/>
      <c r="G49" s="64">
        <v>63500000</v>
      </c>
      <c r="H49" s="63"/>
      <c r="I49" s="25">
        <v>-224125917</v>
      </c>
      <c r="J49" s="63"/>
      <c r="K49" s="64">
        <v>1050000</v>
      </c>
      <c r="L49" s="63"/>
      <c r="M49" s="64">
        <v>287625917</v>
      </c>
      <c r="N49" s="63"/>
      <c r="O49" s="64">
        <v>63500000</v>
      </c>
      <c r="P49" s="63"/>
      <c r="Q49" s="64">
        <v>-224125917</v>
      </c>
      <c r="R49" s="33"/>
      <c r="S49" s="33"/>
      <c r="T49" s="33"/>
    </row>
    <row r="50" spans="1:20" ht="18.75">
      <c r="A50" s="62" t="s">
        <v>138</v>
      </c>
      <c r="B50" s="63"/>
      <c r="C50" s="64">
        <v>44070000</v>
      </c>
      <c r="D50" s="63"/>
      <c r="E50" s="64">
        <v>5287038237</v>
      </c>
      <c r="F50" s="63"/>
      <c r="G50" s="64">
        <v>2401872291</v>
      </c>
      <c r="H50" s="63"/>
      <c r="I50" s="25">
        <v>-2885165946</v>
      </c>
      <c r="J50" s="63"/>
      <c r="K50" s="64">
        <v>44070000</v>
      </c>
      <c r="L50" s="63"/>
      <c r="M50" s="64">
        <v>5287038237</v>
      </c>
      <c r="N50" s="63"/>
      <c r="O50" s="64">
        <v>2401872291</v>
      </c>
      <c r="P50" s="63"/>
      <c r="Q50" s="64">
        <v>-2885165946</v>
      </c>
      <c r="R50" s="33"/>
      <c r="S50" s="33"/>
      <c r="T50" s="33"/>
    </row>
    <row r="51" spans="1:20" ht="18.75">
      <c r="A51" s="62" t="s">
        <v>83</v>
      </c>
      <c r="B51" s="63"/>
      <c r="C51" s="64">
        <v>144013000</v>
      </c>
      <c r="D51" s="63"/>
      <c r="E51" s="64">
        <v>14541567581</v>
      </c>
      <c r="F51" s="63"/>
      <c r="G51" s="64">
        <v>8999193483</v>
      </c>
      <c r="H51" s="63"/>
      <c r="I51" s="25">
        <v>-5542374098</v>
      </c>
      <c r="J51" s="63"/>
      <c r="K51" s="64">
        <v>144013000</v>
      </c>
      <c r="L51" s="63"/>
      <c r="M51" s="64">
        <v>14541567581</v>
      </c>
      <c r="N51" s="63"/>
      <c r="O51" s="64">
        <v>9363831000</v>
      </c>
      <c r="P51" s="63"/>
      <c r="Q51" s="64">
        <v>-5177736581</v>
      </c>
      <c r="R51" s="33"/>
      <c r="S51" s="33"/>
      <c r="T51" s="33"/>
    </row>
    <row r="52" spans="1:20" ht="18.75">
      <c r="A52" s="62" t="s">
        <v>82</v>
      </c>
      <c r="B52" s="63"/>
      <c r="C52" s="64">
        <v>312870000</v>
      </c>
      <c r="D52" s="63"/>
      <c r="E52" s="64">
        <v>58491624527</v>
      </c>
      <c r="F52" s="63"/>
      <c r="G52" s="64">
        <v>27296252162</v>
      </c>
      <c r="H52" s="63"/>
      <c r="I52" s="25">
        <v>-31195372365</v>
      </c>
      <c r="J52" s="63"/>
      <c r="K52" s="64">
        <v>312870000</v>
      </c>
      <c r="L52" s="63"/>
      <c r="M52" s="64">
        <v>58491624527</v>
      </c>
      <c r="N52" s="63"/>
      <c r="O52" s="64">
        <v>29932118000</v>
      </c>
      <c r="P52" s="63"/>
      <c r="Q52" s="64">
        <v>-28559506527</v>
      </c>
      <c r="R52" s="33"/>
      <c r="S52" s="33"/>
      <c r="T52" s="33"/>
    </row>
    <row r="53" spans="1:20" ht="18.75">
      <c r="A53" s="62" t="s">
        <v>137</v>
      </c>
      <c r="B53" s="63"/>
      <c r="C53" s="64">
        <v>11000000</v>
      </c>
      <c r="D53" s="63"/>
      <c r="E53" s="64">
        <v>615841380</v>
      </c>
      <c r="F53" s="63"/>
      <c r="G53" s="64">
        <v>559434000</v>
      </c>
      <c r="H53" s="63"/>
      <c r="I53" s="25">
        <v>-56407380</v>
      </c>
      <c r="J53" s="63"/>
      <c r="K53" s="64">
        <v>11000000</v>
      </c>
      <c r="L53" s="63"/>
      <c r="M53" s="64">
        <v>615841380</v>
      </c>
      <c r="N53" s="63"/>
      <c r="O53" s="64">
        <v>559434000</v>
      </c>
      <c r="P53" s="63"/>
      <c r="Q53" s="64">
        <v>-56407380</v>
      </c>
      <c r="R53" s="33"/>
      <c r="S53" s="33"/>
      <c r="T53" s="33"/>
    </row>
    <row r="54" spans="1:20" ht="18.75">
      <c r="A54" s="62" t="s">
        <v>143</v>
      </c>
      <c r="B54" s="63"/>
      <c r="C54" s="64">
        <v>48000000</v>
      </c>
      <c r="D54" s="63"/>
      <c r="E54" s="64">
        <v>6958207800</v>
      </c>
      <c r="F54" s="63"/>
      <c r="G54" s="64">
        <v>2733060000</v>
      </c>
      <c r="H54" s="63"/>
      <c r="I54" s="25">
        <v>-4225147800</v>
      </c>
      <c r="J54" s="63"/>
      <c r="K54" s="64">
        <v>48000000</v>
      </c>
      <c r="L54" s="63"/>
      <c r="M54" s="64">
        <v>6958207800</v>
      </c>
      <c r="N54" s="63"/>
      <c r="O54" s="64">
        <v>2733060000</v>
      </c>
      <c r="P54" s="63"/>
      <c r="Q54" s="64">
        <v>-4225147800</v>
      </c>
      <c r="R54" s="33"/>
      <c r="S54" s="33"/>
      <c r="T54" s="33"/>
    </row>
    <row r="55" spans="1:20" ht="18.75">
      <c r="A55" s="62" t="s">
        <v>94</v>
      </c>
      <c r="B55" s="63"/>
      <c r="C55" s="64">
        <v>35000000</v>
      </c>
      <c r="D55" s="63"/>
      <c r="E55" s="64">
        <v>12071890687</v>
      </c>
      <c r="F55" s="63"/>
      <c r="G55" s="64">
        <v>3384526200</v>
      </c>
      <c r="H55" s="63"/>
      <c r="I55" s="25">
        <v>-8687364487</v>
      </c>
      <c r="J55" s="63"/>
      <c r="K55" s="64">
        <v>35000000</v>
      </c>
      <c r="L55" s="63"/>
      <c r="M55" s="64">
        <v>12071890687</v>
      </c>
      <c r="N55" s="63"/>
      <c r="O55" s="64">
        <v>3992599000</v>
      </c>
      <c r="P55" s="63"/>
      <c r="Q55" s="64">
        <v>-8079291687</v>
      </c>
      <c r="R55" s="33"/>
      <c r="S55" s="33"/>
      <c r="T55" s="33"/>
    </row>
    <row r="56" spans="1:20" ht="18.75">
      <c r="A56" s="62" t="s">
        <v>122</v>
      </c>
      <c r="B56" s="63"/>
      <c r="C56" s="64">
        <v>92526000</v>
      </c>
      <c r="D56" s="63"/>
      <c r="E56" s="64">
        <v>2497558713</v>
      </c>
      <c r="F56" s="63"/>
      <c r="G56" s="64">
        <v>1467741661</v>
      </c>
      <c r="H56" s="63"/>
      <c r="I56" s="25">
        <v>-1029817052</v>
      </c>
      <c r="J56" s="63"/>
      <c r="K56" s="64">
        <v>92526000</v>
      </c>
      <c r="L56" s="63"/>
      <c r="M56" s="64">
        <v>2497558712</v>
      </c>
      <c r="N56" s="63"/>
      <c r="O56" s="64">
        <v>2648015695</v>
      </c>
      <c r="P56" s="63"/>
      <c r="Q56" s="64">
        <v>150456983</v>
      </c>
      <c r="R56" s="33"/>
      <c r="S56" s="33"/>
      <c r="T56" s="33"/>
    </row>
    <row r="57" spans="1:20" ht="18.75">
      <c r="A57" s="62" t="s">
        <v>152</v>
      </c>
      <c r="B57" s="63"/>
      <c r="C57" s="64">
        <v>33376248</v>
      </c>
      <c r="D57" s="63"/>
      <c r="E57" s="64">
        <v>18218738874</v>
      </c>
      <c r="F57" s="63"/>
      <c r="G57" s="64">
        <v>11153787600</v>
      </c>
      <c r="H57" s="63"/>
      <c r="I57" s="25">
        <v>-7064951274</v>
      </c>
      <c r="J57" s="63"/>
      <c r="K57" s="64">
        <v>33376248</v>
      </c>
      <c r="L57" s="63"/>
      <c r="M57" s="64">
        <v>18218738874</v>
      </c>
      <c r="N57" s="63"/>
      <c r="O57" s="64">
        <v>11153787600</v>
      </c>
      <c r="P57" s="63"/>
      <c r="Q57" s="64">
        <v>-7064951274</v>
      </c>
      <c r="R57" s="33"/>
      <c r="S57" s="33"/>
      <c r="T57" s="33"/>
    </row>
    <row r="58" spans="1:20" ht="18.75">
      <c r="A58" s="62" t="s">
        <v>149</v>
      </c>
      <c r="B58" s="63"/>
      <c r="C58" s="64">
        <v>12953808</v>
      </c>
      <c r="D58" s="63"/>
      <c r="E58" s="64">
        <v>4597417700</v>
      </c>
      <c r="F58" s="63"/>
      <c r="G58" s="64">
        <v>2908690512</v>
      </c>
      <c r="H58" s="63"/>
      <c r="I58" s="25">
        <v>-1688727188</v>
      </c>
      <c r="J58" s="63"/>
      <c r="K58" s="64">
        <v>12953808</v>
      </c>
      <c r="L58" s="63"/>
      <c r="M58" s="64">
        <v>4597417700</v>
      </c>
      <c r="N58" s="63"/>
      <c r="O58" s="64">
        <v>2908690512</v>
      </c>
      <c r="P58" s="63"/>
      <c r="Q58" s="64">
        <v>-1688727188</v>
      </c>
      <c r="R58" s="33"/>
      <c r="S58" s="33"/>
      <c r="T58" s="33"/>
    </row>
    <row r="59" spans="1:20" ht="18.75">
      <c r="A59" s="62" t="s">
        <v>140</v>
      </c>
      <c r="B59" s="63"/>
      <c r="C59" s="64">
        <v>75500000</v>
      </c>
      <c r="D59" s="63"/>
      <c r="E59" s="64">
        <v>25210506622</v>
      </c>
      <c r="F59" s="63"/>
      <c r="G59" s="64">
        <v>6497500000</v>
      </c>
      <c r="H59" s="63"/>
      <c r="I59" s="25">
        <v>-18713006622</v>
      </c>
      <c r="J59" s="63"/>
      <c r="K59" s="64">
        <v>75500000</v>
      </c>
      <c r="L59" s="63"/>
      <c r="M59" s="64">
        <v>25210506622</v>
      </c>
      <c r="N59" s="63"/>
      <c r="O59" s="64">
        <v>6497500000</v>
      </c>
      <c r="P59" s="63"/>
      <c r="Q59" s="64">
        <v>-18713006622</v>
      </c>
      <c r="R59" s="33"/>
      <c r="S59" s="33"/>
      <c r="T59" s="33"/>
    </row>
    <row r="60" spans="1:20" ht="18.75">
      <c r="A60" s="62" t="s">
        <v>141</v>
      </c>
      <c r="B60" s="63"/>
      <c r="C60" s="64">
        <v>92558000</v>
      </c>
      <c r="D60" s="63"/>
      <c r="E60" s="64">
        <v>24521554073</v>
      </c>
      <c r="F60" s="63"/>
      <c r="G60" s="64">
        <v>7159971000</v>
      </c>
      <c r="H60" s="63"/>
      <c r="I60" s="25">
        <v>-17361583073</v>
      </c>
      <c r="J60" s="63"/>
      <c r="K60" s="64">
        <v>92558000</v>
      </c>
      <c r="L60" s="63"/>
      <c r="M60" s="64">
        <v>24521554073</v>
      </c>
      <c r="N60" s="63"/>
      <c r="O60" s="64">
        <v>7159971000</v>
      </c>
      <c r="P60" s="63"/>
      <c r="Q60" s="64">
        <v>-17361583073</v>
      </c>
      <c r="R60" s="33"/>
      <c r="S60" s="33"/>
      <c r="T60" s="33"/>
    </row>
    <row r="61" spans="1:20" ht="18.75">
      <c r="A61" s="62" t="s">
        <v>85</v>
      </c>
      <c r="B61" s="63"/>
      <c r="C61" s="64">
        <v>23028000</v>
      </c>
      <c r="D61" s="63"/>
      <c r="E61" s="64">
        <v>15355720883</v>
      </c>
      <c r="F61" s="63"/>
      <c r="G61" s="64">
        <v>6308047260</v>
      </c>
      <c r="H61" s="63"/>
      <c r="I61" s="25">
        <v>-9047673623</v>
      </c>
      <c r="J61" s="63"/>
      <c r="K61" s="64">
        <v>23028000</v>
      </c>
      <c r="L61" s="63"/>
      <c r="M61" s="64">
        <v>15355720883</v>
      </c>
      <c r="N61" s="63"/>
      <c r="O61" s="64">
        <v>7455710000</v>
      </c>
      <c r="P61" s="63"/>
      <c r="Q61" s="64">
        <v>-7900010883</v>
      </c>
      <c r="R61" s="33"/>
      <c r="S61" s="33"/>
      <c r="T61" s="33"/>
    </row>
    <row r="62" spans="1:20" ht="18.75">
      <c r="A62" s="62" t="s">
        <v>139</v>
      </c>
      <c r="B62" s="63"/>
      <c r="C62" s="64">
        <v>20819000</v>
      </c>
      <c r="D62" s="63"/>
      <c r="E62" s="64">
        <v>1748345685</v>
      </c>
      <c r="F62" s="63"/>
      <c r="G62" s="64">
        <v>1039146000</v>
      </c>
      <c r="H62" s="63"/>
      <c r="I62" s="25">
        <v>-709199685</v>
      </c>
      <c r="J62" s="63"/>
      <c r="K62" s="64">
        <v>20819000</v>
      </c>
      <c r="L62" s="63"/>
      <c r="M62" s="64">
        <v>1748345685</v>
      </c>
      <c r="N62" s="63"/>
      <c r="O62" s="64">
        <v>1039146000</v>
      </c>
      <c r="P62" s="63"/>
      <c r="Q62" s="64">
        <v>-709199685</v>
      </c>
      <c r="R62" s="33"/>
      <c r="S62" s="33"/>
      <c r="T62" s="33"/>
    </row>
    <row r="63" spans="1:20" ht="18.75">
      <c r="A63" s="62" t="s">
        <v>99</v>
      </c>
      <c r="B63" s="63"/>
      <c r="C63" s="64">
        <v>375927000</v>
      </c>
      <c r="D63" s="63"/>
      <c r="E63" s="64">
        <v>57877850614</v>
      </c>
      <c r="F63" s="63"/>
      <c r="G63" s="64">
        <v>30974160972</v>
      </c>
      <c r="H63" s="63"/>
      <c r="I63" s="25">
        <v>-26903689642</v>
      </c>
      <c r="J63" s="63"/>
      <c r="K63" s="64">
        <v>375927000</v>
      </c>
      <c r="L63" s="63"/>
      <c r="M63" s="64">
        <v>57877850614</v>
      </c>
      <c r="N63" s="63"/>
      <c r="O63" s="64">
        <v>35447001000</v>
      </c>
      <c r="P63" s="63"/>
      <c r="Q63" s="64">
        <v>-22430849614</v>
      </c>
      <c r="R63" s="33"/>
      <c r="S63" s="33"/>
      <c r="T63" s="33"/>
    </row>
    <row r="64" spans="1:20" ht="18.75">
      <c r="A64" s="62" t="s">
        <v>142</v>
      </c>
      <c r="B64" s="63"/>
      <c r="C64" s="64">
        <v>724000</v>
      </c>
      <c r="D64" s="63"/>
      <c r="E64" s="64">
        <v>23885847</v>
      </c>
      <c r="F64" s="63"/>
      <c r="G64" s="64">
        <v>21720000</v>
      </c>
      <c r="H64" s="63"/>
      <c r="I64" s="25">
        <v>-2165847</v>
      </c>
      <c r="J64" s="63"/>
      <c r="K64" s="64">
        <v>724000</v>
      </c>
      <c r="L64" s="63"/>
      <c r="M64" s="64">
        <v>23885847</v>
      </c>
      <c r="N64" s="63"/>
      <c r="O64" s="64">
        <v>21720000</v>
      </c>
      <c r="P64" s="63"/>
      <c r="Q64" s="64">
        <v>-2165847</v>
      </c>
      <c r="R64" s="33"/>
      <c r="S64" s="33"/>
      <c r="T64" s="33"/>
    </row>
    <row r="65" spans="1:20" ht="18.75">
      <c r="A65" s="62" t="s">
        <v>112</v>
      </c>
      <c r="B65" s="63"/>
      <c r="C65" s="64">
        <v>10578000</v>
      </c>
      <c r="D65" s="63"/>
      <c r="E65" s="64">
        <v>1374785901</v>
      </c>
      <c r="F65" s="63"/>
      <c r="G65" s="64">
        <v>873089615</v>
      </c>
      <c r="H65" s="63"/>
      <c r="I65" s="25">
        <v>-501696286</v>
      </c>
      <c r="J65" s="63"/>
      <c r="K65" s="64">
        <v>10578000</v>
      </c>
      <c r="L65" s="63"/>
      <c r="M65" s="64">
        <v>1374785901</v>
      </c>
      <c r="N65" s="63"/>
      <c r="O65" s="64">
        <v>871120000</v>
      </c>
      <c r="P65" s="63"/>
      <c r="Q65" s="64">
        <v>-503665901</v>
      </c>
      <c r="R65" s="33"/>
      <c r="S65" s="33"/>
      <c r="T65" s="33"/>
    </row>
    <row r="66" spans="1:20" ht="18.75">
      <c r="A66" s="62" t="s">
        <v>146</v>
      </c>
      <c r="B66" s="63"/>
      <c r="C66" s="64">
        <v>210000</v>
      </c>
      <c r="D66" s="63"/>
      <c r="E66" s="64">
        <v>56265508</v>
      </c>
      <c r="F66" s="63"/>
      <c r="G66" s="64">
        <v>56700000</v>
      </c>
      <c r="H66" s="63"/>
      <c r="I66" s="25">
        <v>434492</v>
      </c>
      <c r="J66" s="63"/>
      <c r="K66" s="64">
        <v>210000</v>
      </c>
      <c r="L66" s="63"/>
      <c r="M66" s="64">
        <v>56265507</v>
      </c>
      <c r="N66" s="63"/>
      <c r="O66" s="64">
        <v>56699999</v>
      </c>
      <c r="P66" s="63"/>
      <c r="Q66" s="64">
        <v>434492</v>
      </c>
      <c r="R66" s="33"/>
      <c r="S66" s="33"/>
      <c r="T66" s="33"/>
    </row>
    <row r="67" spans="1:20" ht="18.75">
      <c r="A67" s="62" t="s">
        <v>147</v>
      </c>
      <c r="B67" s="63"/>
      <c r="C67" s="64">
        <v>21833000</v>
      </c>
      <c r="D67" s="63"/>
      <c r="E67" s="64">
        <v>30252745911</v>
      </c>
      <c r="F67" s="63"/>
      <c r="G67" s="64">
        <v>11561465000</v>
      </c>
      <c r="H67" s="63"/>
      <c r="I67" s="25">
        <v>-18691280911</v>
      </c>
      <c r="J67" s="63"/>
      <c r="K67" s="64">
        <v>21833000</v>
      </c>
      <c r="L67" s="63"/>
      <c r="M67" s="64">
        <v>30252745911</v>
      </c>
      <c r="N67" s="63"/>
      <c r="O67" s="64">
        <v>11561465000</v>
      </c>
      <c r="P67" s="63"/>
      <c r="Q67" s="64">
        <v>-18691280911</v>
      </c>
      <c r="R67" s="33"/>
      <c r="S67" s="33"/>
      <c r="T67" s="33"/>
    </row>
    <row r="68" spans="1:20" ht="18.75">
      <c r="A68" s="62" t="s">
        <v>113</v>
      </c>
      <c r="B68" s="63"/>
      <c r="C68" s="64">
        <v>471651000</v>
      </c>
      <c r="D68" s="63"/>
      <c r="E68" s="64">
        <v>32535538940</v>
      </c>
      <c r="F68" s="63"/>
      <c r="G68" s="64">
        <v>19000582522</v>
      </c>
      <c r="H68" s="63"/>
      <c r="I68" s="25">
        <v>-13534956418</v>
      </c>
      <c r="J68" s="63"/>
      <c r="K68" s="64">
        <v>471651000</v>
      </c>
      <c r="L68" s="63"/>
      <c r="M68" s="64">
        <v>32535538940</v>
      </c>
      <c r="N68" s="63"/>
      <c r="O68" s="64">
        <v>22116270000</v>
      </c>
      <c r="P68" s="63"/>
      <c r="Q68" s="64">
        <v>-10419268940</v>
      </c>
      <c r="R68" s="33"/>
      <c r="S68" s="33"/>
      <c r="T68" s="33"/>
    </row>
    <row r="69" spans="1:20" ht="18.75">
      <c r="A69" s="62" t="s">
        <v>131</v>
      </c>
      <c r="B69" s="63"/>
      <c r="C69" s="64">
        <v>13101000</v>
      </c>
      <c r="D69" s="63"/>
      <c r="E69" s="64">
        <v>7282280329</v>
      </c>
      <c r="F69" s="63"/>
      <c r="G69" s="64">
        <v>3143430359</v>
      </c>
      <c r="H69" s="63"/>
      <c r="I69" s="25">
        <v>-4138849970</v>
      </c>
      <c r="J69" s="63"/>
      <c r="K69" s="64">
        <v>13101000</v>
      </c>
      <c r="L69" s="63"/>
      <c r="M69" s="64">
        <v>7282280329</v>
      </c>
      <c r="N69" s="63"/>
      <c r="O69" s="64">
        <v>3543225422</v>
      </c>
      <c r="P69" s="63"/>
      <c r="Q69" s="64">
        <v>-3739054907</v>
      </c>
      <c r="R69" s="33"/>
      <c r="S69" s="33"/>
      <c r="T69" s="33"/>
    </row>
    <row r="70" spans="1:20" ht="18.75">
      <c r="A70" s="62" t="s">
        <v>126</v>
      </c>
      <c r="B70" s="63"/>
      <c r="C70" s="64">
        <v>82924000</v>
      </c>
      <c r="D70" s="63"/>
      <c r="E70" s="64">
        <v>36725872652</v>
      </c>
      <c r="F70" s="63"/>
      <c r="G70" s="64">
        <v>13098618238</v>
      </c>
      <c r="H70" s="63"/>
      <c r="I70" s="25">
        <v>-23627254414</v>
      </c>
      <c r="J70" s="63"/>
      <c r="K70" s="64">
        <v>82924000</v>
      </c>
      <c r="L70" s="63"/>
      <c r="M70" s="64">
        <v>36725872652</v>
      </c>
      <c r="N70" s="63"/>
      <c r="O70" s="64">
        <v>15148224000</v>
      </c>
      <c r="P70" s="63"/>
      <c r="Q70" s="64">
        <v>-21577648652</v>
      </c>
      <c r="R70" s="33"/>
      <c r="S70" s="33"/>
      <c r="T70" s="33"/>
    </row>
    <row r="71" spans="1:20" ht="18.75">
      <c r="A71" s="62" t="s">
        <v>121</v>
      </c>
      <c r="B71" s="63"/>
      <c r="C71" s="64">
        <v>21000000</v>
      </c>
      <c r="D71" s="63"/>
      <c r="E71" s="64">
        <v>5269642717</v>
      </c>
      <c r="F71" s="63"/>
      <c r="G71" s="64">
        <v>1060818013</v>
      </c>
      <c r="H71" s="63"/>
      <c r="I71" s="25">
        <v>-4208824704</v>
      </c>
      <c r="J71" s="63"/>
      <c r="K71" s="64">
        <v>21000000</v>
      </c>
      <c r="L71" s="63"/>
      <c r="M71" s="64">
        <v>5269642717</v>
      </c>
      <c r="N71" s="63"/>
      <c r="O71" s="64">
        <v>1708048000</v>
      </c>
      <c r="P71" s="63"/>
      <c r="Q71" s="64">
        <v>-3561594717</v>
      </c>
      <c r="R71" s="33"/>
      <c r="S71" s="33"/>
      <c r="T71" s="33"/>
    </row>
    <row r="72" spans="1:20" ht="18.75">
      <c r="A72" s="62" t="s">
        <v>145</v>
      </c>
      <c r="B72" s="63"/>
      <c r="C72" s="64">
        <v>8000000</v>
      </c>
      <c r="D72" s="63"/>
      <c r="E72" s="64">
        <v>1959495300</v>
      </c>
      <c r="F72" s="63"/>
      <c r="G72" s="64">
        <v>1938000000</v>
      </c>
      <c r="H72" s="63"/>
      <c r="I72" s="25">
        <v>-21495300</v>
      </c>
      <c r="J72" s="63"/>
      <c r="K72" s="64">
        <v>8000000</v>
      </c>
      <c r="L72" s="63"/>
      <c r="M72" s="64">
        <v>1959495300</v>
      </c>
      <c r="N72" s="63"/>
      <c r="O72" s="64">
        <v>1938000000</v>
      </c>
      <c r="P72" s="63"/>
      <c r="Q72" s="64">
        <v>-21495300</v>
      </c>
      <c r="R72" s="33"/>
      <c r="S72" s="33"/>
      <c r="T72" s="33"/>
    </row>
    <row r="73" spans="1:20" ht="21.75" customHeight="1">
      <c r="A73" s="62" t="s">
        <v>106</v>
      </c>
      <c r="B73" s="63"/>
      <c r="C73" s="64">
        <v>180000</v>
      </c>
      <c r="D73" s="63"/>
      <c r="E73" s="64">
        <v>11157126</v>
      </c>
      <c r="F73" s="63"/>
      <c r="G73" s="64">
        <v>5578564</v>
      </c>
      <c r="H73" s="63"/>
      <c r="I73" s="25">
        <v>-5578562</v>
      </c>
      <c r="J73" s="63"/>
      <c r="K73" s="64">
        <v>180000</v>
      </c>
      <c r="L73" s="63"/>
      <c r="M73" s="64">
        <v>11157126</v>
      </c>
      <c r="N73" s="63"/>
      <c r="O73" s="64">
        <v>12600000</v>
      </c>
      <c r="P73" s="63"/>
      <c r="Q73" s="64">
        <v>1442874</v>
      </c>
      <c r="R73" s="33"/>
      <c r="S73" s="33"/>
      <c r="T73" s="33"/>
    </row>
    <row r="74" spans="1:20" ht="18.75">
      <c r="A74" s="62" t="s">
        <v>108</v>
      </c>
      <c r="B74" s="63"/>
      <c r="C74" s="64">
        <v>48932000</v>
      </c>
      <c r="D74" s="63"/>
      <c r="E74" s="64">
        <v>9783880002</v>
      </c>
      <c r="F74" s="63"/>
      <c r="G74" s="64">
        <v>6884348019</v>
      </c>
      <c r="H74" s="63"/>
      <c r="I74" s="25">
        <f>'1-2'!I112</f>
        <v>-2899531983</v>
      </c>
      <c r="J74" s="63"/>
      <c r="K74" s="64">
        <v>48932000</v>
      </c>
      <c r="L74" s="63"/>
      <c r="M74" s="64">
        <v>9783880002</v>
      </c>
      <c r="N74" s="63"/>
      <c r="O74" s="64">
        <v>7097720000</v>
      </c>
      <c r="P74" s="63"/>
      <c r="Q74" s="64">
        <v>-2686160002</v>
      </c>
      <c r="R74" s="33"/>
      <c r="S74" s="33"/>
      <c r="T74" s="33"/>
    </row>
    <row r="75" spans="1:20" ht="18.75">
      <c r="A75" s="62" t="s">
        <v>74</v>
      </c>
      <c r="B75" s="63"/>
      <c r="C75" s="64">
        <v>4004929</v>
      </c>
      <c r="D75" s="63"/>
      <c r="E75" s="64">
        <v>4292178367</v>
      </c>
      <c r="F75" s="63"/>
      <c r="G75" s="64">
        <v>4292178367</v>
      </c>
      <c r="H75" s="63"/>
      <c r="I75" s="25">
        <v>0</v>
      </c>
      <c r="J75" s="63"/>
      <c r="K75" s="64">
        <v>4004929</v>
      </c>
      <c r="L75" s="63"/>
      <c r="M75" s="64">
        <v>4292178367</v>
      </c>
      <c r="N75" s="63"/>
      <c r="O75" s="64">
        <v>549500000</v>
      </c>
      <c r="P75" s="63"/>
      <c r="Q75" s="64">
        <v>-3742678367</v>
      </c>
      <c r="R75" s="33"/>
      <c r="S75" s="33"/>
      <c r="T75" s="33"/>
    </row>
    <row r="76" spans="1:20" ht="18.75">
      <c r="A76" s="62" t="s">
        <v>87</v>
      </c>
      <c r="B76" s="63"/>
      <c r="C76" s="64">
        <v>9969000</v>
      </c>
      <c r="D76" s="63"/>
      <c r="E76" s="64">
        <v>2969997028</v>
      </c>
      <c r="F76" s="63"/>
      <c r="G76" s="64">
        <v>2969997028</v>
      </c>
      <c r="H76" s="63"/>
      <c r="I76" s="25">
        <v>0</v>
      </c>
      <c r="J76" s="63"/>
      <c r="K76" s="64">
        <v>9969000</v>
      </c>
      <c r="L76" s="63"/>
      <c r="M76" s="64">
        <v>2969997028</v>
      </c>
      <c r="N76" s="63"/>
      <c r="O76" s="64">
        <v>2982390000</v>
      </c>
      <c r="P76" s="63"/>
      <c r="Q76" s="64">
        <v>12392972</v>
      </c>
      <c r="R76" s="33"/>
      <c r="S76" s="33"/>
      <c r="T76" s="33"/>
    </row>
    <row r="77" spans="1:20" ht="18.75">
      <c r="A77" s="62" t="s">
        <v>84</v>
      </c>
      <c r="B77" s="63"/>
      <c r="C77" s="64">
        <v>7732070</v>
      </c>
      <c r="D77" s="63"/>
      <c r="E77" s="64">
        <v>10126403479</v>
      </c>
      <c r="F77" s="63"/>
      <c r="G77" s="64">
        <v>10126403479</v>
      </c>
      <c r="H77" s="63"/>
      <c r="I77" s="25">
        <v>0</v>
      </c>
      <c r="J77" s="63"/>
      <c r="K77" s="64">
        <v>7732070</v>
      </c>
      <c r="L77" s="63"/>
      <c r="M77" s="64">
        <v>10126403479</v>
      </c>
      <c r="N77" s="63"/>
      <c r="O77" s="64">
        <v>1628690000</v>
      </c>
      <c r="P77" s="63"/>
      <c r="Q77" s="64">
        <v>-8497713479</v>
      </c>
      <c r="R77" s="33"/>
      <c r="S77" s="33"/>
      <c r="T77" s="33"/>
    </row>
    <row r="78" spans="1:20" ht="18.75">
      <c r="A78" s="62" t="s">
        <v>89</v>
      </c>
      <c r="B78" s="63"/>
      <c r="C78" s="64">
        <v>10809000</v>
      </c>
      <c r="D78" s="63"/>
      <c r="E78" s="64">
        <v>4851991290</v>
      </c>
      <c r="F78" s="63"/>
      <c r="G78" s="64">
        <v>4851991290</v>
      </c>
      <c r="H78" s="63"/>
      <c r="I78" s="25">
        <v>0</v>
      </c>
      <c r="J78" s="63"/>
      <c r="K78" s="64">
        <v>10809000</v>
      </c>
      <c r="L78" s="63"/>
      <c r="M78" s="64">
        <v>4851991290</v>
      </c>
      <c r="N78" s="63"/>
      <c r="O78" s="64">
        <v>3966710000</v>
      </c>
      <c r="P78" s="63"/>
      <c r="Q78" s="64">
        <v>-885281290</v>
      </c>
      <c r="R78" s="33"/>
      <c r="S78" s="33"/>
      <c r="T78" s="33"/>
    </row>
    <row r="79" spans="1:20" ht="18.75">
      <c r="A79" s="62" t="s">
        <v>90</v>
      </c>
      <c r="B79" s="63"/>
      <c r="C79" s="64">
        <v>1716154</v>
      </c>
      <c r="D79" s="63"/>
      <c r="E79" s="64">
        <v>2108610159</v>
      </c>
      <c r="F79" s="63"/>
      <c r="G79" s="64">
        <v>2108610159</v>
      </c>
      <c r="H79" s="63"/>
      <c r="I79" s="25">
        <v>0</v>
      </c>
      <c r="J79" s="63"/>
      <c r="K79" s="64">
        <v>1716154</v>
      </c>
      <c r="L79" s="63"/>
      <c r="M79" s="64">
        <v>2108610159</v>
      </c>
      <c r="N79" s="63"/>
      <c r="O79" s="64">
        <v>302280000</v>
      </c>
      <c r="P79" s="63"/>
      <c r="Q79" s="64">
        <v>-1806330159</v>
      </c>
      <c r="R79" s="33"/>
      <c r="S79" s="33"/>
      <c r="T79" s="33"/>
    </row>
    <row r="80" spans="1:20" ht="18.75">
      <c r="A80" s="62" t="s">
        <v>76</v>
      </c>
      <c r="B80" s="63"/>
      <c r="C80" s="64">
        <v>16997808</v>
      </c>
      <c r="D80" s="63"/>
      <c r="E80" s="64">
        <v>569852620</v>
      </c>
      <c r="F80" s="63"/>
      <c r="G80" s="64">
        <v>569852620</v>
      </c>
      <c r="H80" s="63"/>
      <c r="I80" s="25">
        <v>0</v>
      </c>
      <c r="J80" s="63"/>
      <c r="K80" s="64">
        <v>16997808</v>
      </c>
      <c r="L80" s="63"/>
      <c r="M80" s="64">
        <v>569852619</v>
      </c>
      <c r="N80" s="63"/>
      <c r="O80" s="64">
        <v>1200999999</v>
      </c>
      <c r="P80" s="63"/>
      <c r="Q80" s="64">
        <v>631147380</v>
      </c>
      <c r="R80" s="33"/>
      <c r="S80" s="33"/>
      <c r="T80" s="33"/>
    </row>
    <row r="81" spans="1:20" ht="18.75">
      <c r="A81" s="62" t="s">
        <v>78</v>
      </c>
      <c r="B81" s="63"/>
      <c r="C81" s="64">
        <v>6585000</v>
      </c>
      <c r="D81" s="63"/>
      <c r="E81" s="64">
        <v>1711659135</v>
      </c>
      <c r="F81" s="63"/>
      <c r="G81" s="64">
        <v>1711659135</v>
      </c>
      <c r="H81" s="63"/>
      <c r="I81" s="25">
        <v>0</v>
      </c>
      <c r="J81" s="63"/>
      <c r="K81" s="64">
        <v>6585000</v>
      </c>
      <c r="L81" s="63"/>
      <c r="M81" s="64">
        <v>1711659134</v>
      </c>
      <c r="N81" s="63"/>
      <c r="O81" s="64">
        <v>1577148999</v>
      </c>
      <c r="P81" s="63"/>
      <c r="Q81" s="64">
        <v>-134510135</v>
      </c>
      <c r="R81" s="33"/>
      <c r="S81" s="33"/>
      <c r="T81" s="33"/>
    </row>
    <row r="82" spans="1:20" ht="18.75">
      <c r="A82" s="62" t="s">
        <v>80</v>
      </c>
      <c r="B82" s="63"/>
      <c r="C82" s="64">
        <v>8541398</v>
      </c>
      <c r="D82" s="63"/>
      <c r="E82" s="64">
        <v>1711074366</v>
      </c>
      <c r="F82" s="63"/>
      <c r="G82" s="64">
        <v>1711074366</v>
      </c>
      <c r="H82" s="63"/>
      <c r="I82" s="25">
        <v>0</v>
      </c>
      <c r="J82" s="63"/>
      <c r="K82" s="64">
        <v>8541398</v>
      </c>
      <c r="L82" s="63"/>
      <c r="M82" s="64">
        <v>1711074366</v>
      </c>
      <c r="N82" s="63"/>
      <c r="O82" s="64">
        <v>1507500000</v>
      </c>
      <c r="P82" s="63"/>
      <c r="Q82" s="64">
        <v>-203574366</v>
      </c>
      <c r="R82" s="33"/>
      <c r="S82" s="33"/>
      <c r="T82" s="33"/>
    </row>
    <row r="83" spans="1:20" ht="18.75">
      <c r="A83" s="62" t="s">
        <v>91</v>
      </c>
      <c r="B83" s="63"/>
      <c r="C83" s="64">
        <v>1111000</v>
      </c>
      <c r="D83" s="63"/>
      <c r="E83" s="64">
        <v>268792768</v>
      </c>
      <c r="F83" s="63"/>
      <c r="G83" s="64">
        <v>268792768</v>
      </c>
      <c r="H83" s="63"/>
      <c r="I83" s="25">
        <v>0</v>
      </c>
      <c r="J83" s="63"/>
      <c r="K83" s="64">
        <v>1111000</v>
      </c>
      <c r="L83" s="63"/>
      <c r="M83" s="64">
        <v>268792768</v>
      </c>
      <c r="N83" s="63"/>
      <c r="O83" s="64">
        <v>266642553</v>
      </c>
      <c r="P83" s="63"/>
      <c r="Q83" s="64">
        <v>-2150215</v>
      </c>
      <c r="R83" s="33"/>
      <c r="S83" s="33"/>
      <c r="T83" s="33"/>
    </row>
    <row r="84" spans="1:20" ht="18.75">
      <c r="A84" s="62" t="s">
        <v>96</v>
      </c>
      <c r="B84" s="63"/>
      <c r="C84" s="64">
        <v>85337499</v>
      </c>
      <c r="D84" s="63"/>
      <c r="E84" s="64">
        <v>4778283650</v>
      </c>
      <c r="F84" s="63"/>
      <c r="G84" s="64">
        <v>4778283650</v>
      </c>
      <c r="H84" s="63"/>
      <c r="I84" s="25">
        <v>0</v>
      </c>
      <c r="J84" s="63"/>
      <c r="K84" s="64">
        <v>85337499</v>
      </c>
      <c r="L84" s="63"/>
      <c r="M84" s="64">
        <v>4778283649</v>
      </c>
      <c r="N84" s="63"/>
      <c r="O84" s="64">
        <v>3288906999</v>
      </c>
      <c r="P84" s="63"/>
      <c r="Q84" s="64">
        <v>-1489376650</v>
      </c>
      <c r="R84" s="33"/>
      <c r="S84" s="33"/>
      <c r="T84" s="33"/>
    </row>
    <row r="85" spans="1:20" ht="18.75">
      <c r="A85" s="62" t="s">
        <v>115</v>
      </c>
      <c r="B85" s="63"/>
      <c r="C85" s="64">
        <v>753000</v>
      </c>
      <c r="D85" s="63"/>
      <c r="E85" s="64">
        <v>171639792</v>
      </c>
      <c r="F85" s="63"/>
      <c r="G85" s="64">
        <v>171639792</v>
      </c>
      <c r="H85" s="63"/>
      <c r="I85" s="25">
        <v>0</v>
      </c>
      <c r="J85" s="63"/>
      <c r="K85" s="64">
        <v>753000</v>
      </c>
      <c r="L85" s="63"/>
      <c r="M85" s="64">
        <v>171639791</v>
      </c>
      <c r="N85" s="63"/>
      <c r="O85" s="64">
        <v>191654999</v>
      </c>
      <c r="P85" s="63"/>
      <c r="Q85" s="64">
        <v>20015208</v>
      </c>
      <c r="R85" s="33"/>
      <c r="S85" s="33"/>
      <c r="T85" s="33"/>
    </row>
    <row r="86" spans="1:20" ht="18.75">
      <c r="A86" s="62" t="s">
        <v>127</v>
      </c>
      <c r="B86" s="63"/>
      <c r="C86" s="64">
        <v>354336323</v>
      </c>
      <c r="D86" s="63"/>
      <c r="E86" s="64">
        <v>28301596014</v>
      </c>
      <c r="F86" s="63"/>
      <c r="G86" s="64">
        <v>28301596014</v>
      </c>
      <c r="H86" s="63"/>
      <c r="I86" s="25">
        <v>0</v>
      </c>
      <c r="J86" s="63"/>
      <c r="K86" s="64">
        <v>354336323</v>
      </c>
      <c r="L86" s="63"/>
      <c r="M86" s="64">
        <v>28301596014</v>
      </c>
      <c r="N86" s="63"/>
      <c r="O86" s="64">
        <v>22443304000</v>
      </c>
      <c r="P86" s="63"/>
      <c r="Q86" s="64">
        <v>-5858292014</v>
      </c>
      <c r="R86" s="33"/>
      <c r="S86" s="33"/>
      <c r="T86" s="33"/>
    </row>
    <row r="87" spans="1:20" ht="18.75">
      <c r="A87" s="62" t="s">
        <v>120</v>
      </c>
      <c r="B87" s="63"/>
      <c r="C87" s="64">
        <v>76490</v>
      </c>
      <c r="D87" s="63"/>
      <c r="E87" s="64">
        <v>10077387</v>
      </c>
      <c r="F87" s="63"/>
      <c r="G87" s="64">
        <v>10077387</v>
      </c>
      <c r="H87" s="63"/>
      <c r="I87" s="25">
        <v>0</v>
      </c>
      <c r="J87" s="63"/>
      <c r="K87" s="64">
        <v>76490</v>
      </c>
      <c r="L87" s="63"/>
      <c r="M87" s="64">
        <v>10077386</v>
      </c>
      <c r="N87" s="63"/>
      <c r="O87" s="64">
        <v>7039999</v>
      </c>
      <c r="P87" s="63"/>
      <c r="Q87" s="64">
        <v>-3037387</v>
      </c>
      <c r="R87" s="33"/>
      <c r="S87" s="33"/>
      <c r="T87" s="33"/>
    </row>
    <row r="88" spans="1:20" ht="18.75">
      <c r="A88" s="62" t="s">
        <v>117</v>
      </c>
      <c r="B88" s="63"/>
      <c r="C88" s="64">
        <v>42494</v>
      </c>
      <c r="D88" s="63"/>
      <c r="E88" s="64">
        <v>9442451</v>
      </c>
      <c r="F88" s="63"/>
      <c r="G88" s="64">
        <v>9442451</v>
      </c>
      <c r="H88" s="63"/>
      <c r="I88" s="25">
        <v>0</v>
      </c>
      <c r="J88" s="63"/>
      <c r="K88" s="64">
        <v>42494</v>
      </c>
      <c r="L88" s="63"/>
      <c r="M88" s="64">
        <v>9442450</v>
      </c>
      <c r="N88" s="63"/>
      <c r="O88" s="64">
        <v>8499999</v>
      </c>
      <c r="P88" s="63"/>
      <c r="Q88" s="64">
        <v>-942451</v>
      </c>
      <c r="R88" s="33"/>
      <c r="S88" s="33"/>
      <c r="T88" s="33"/>
    </row>
    <row r="89" spans="1:20" ht="18.75">
      <c r="A89" s="62" t="s">
        <v>118</v>
      </c>
      <c r="B89" s="63"/>
      <c r="C89" s="64">
        <v>24782805</v>
      </c>
      <c r="D89" s="63"/>
      <c r="E89" s="64">
        <v>1582980558</v>
      </c>
      <c r="F89" s="63"/>
      <c r="G89" s="64">
        <v>1582980558</v>
      </c>
      <c r="H89" s="63"/>
      <c r="I89" s="25">
        <v>0</v>
      </c>
      <c r="J89" s="63"/>
      <c r="K89" s="64">
        <v>24782805</v>
      </c>
      <c r="L89" s="63"/>
      <c r="M89" s="64">
        <v>1582980558</v>
      </c>
      <c r="N89" s="63"/>
      <c r="O89" s="64">
        <v>1404710000</v>
      </c>
      <c r="P89" s="63"/>
      <c r="Q89" s="64">
        <v>-178270558</v>
      </c>
      <c r="R89" s="33"/>
      <c r="S89" s="33"/>
      <c r="T89" s="33"/>
    </row>
    <row r="90" spans="1:20" ht="18.75">
      <c r="A90" s="62" t="s">
        <v>101</v>
      </c>
      <c r="B90" s="63"/>
      <c r="C90" s="64">
        <v>594923</v>
      </c>
      <c r="D90" s="63"/>
      <c r="E90" s="64">
        <v>117009778</v>
      </c>
      <c r="F90" s="63"/>
      <c r="G90" s="64">
        <v>117009778</v>
      </c>
      <c r="H90" s="63"/>
      <c r="I90" s="25">
        <v>0</v>
      </c>
      <c r="J90" s="63"/>
      <c r="K90" s="64">
        <v>594923</v>
      </c>
      <c r="L90" s="63"/>
      <c r="M90" s="64">
        <v>117009777</v>
      </c>
      <c r="N90" s="63"/>
      <c r="O90" s="64">
        <v>80429999</v>
      </c>
      <c r="P90" s="63"/>
      <c r="Q90" s="64">
        <v>-36579778</v>
      </c>
      <c r="R90" s="33"/>
      <c r="S90" s="33"/>
      <c r="T90" s="33"/>
    </row>
    <row r="91" spans="1:20" ht="18.75">
      <c r="A91" s="62" t="s">
        <v>107</v>
      </c>
      <c r="B91" s="63"/>
      <c r="C91" s="64">
        <v>2000000</v>
      </c>
      <c r="D91" s="63"/>
      <c r="E91" s="64">
        <v>999742500</v>
      </c>
      <c r="F91" s="63"/>
      <c r="G91" s="64">
        <v>999742500</v>
      </c>
      <c r="H91" s="63"/>
      <c r="I91" s="25">
        <v>0</v>
      </c>
      <c r="J91" s="63"/>
      <c r="K91" s="64">
        <v>2000000</v>
      </c>
      <c r="L91" s="63"/>
      <c r="M91" s="64">
        <v>999742500</v>
      </c>
      <c r="N91" s="63"/>
      <c r="O91" s="64">
        <v>1333000000</v>
      </c>
      <c r="P91" s="63"/>
      <c r="Q91" s="64">
        <v>333257500</v>
      </c>
      <c r="R91" s="33"/>
      <c r="S91" s="33"/>
      <c r="T91" s="33"/>
    </row>
    <row r="92" spans="1:20" ht="18.75">
      <c r="A92" s="62" t="s">
        <v>104</v>
      </c>
      <c r="B92" s="63"/>
      <c r="C92" s="64">
        <v>560264777</v>
      </c>
      <c r="D92" s="63"/>
      <c r="E92" s="64">
        <v>62016654760</v>
      </c>
      <c r="F92" s="63"/>
      <c r="G92" s="64">
        <v>62016654760</v>
      </c>
      <c r="H92" s="63"/>
      <c r="I92" s="25">
        <v>0</v>
      </c>
      <c r="J92" s="63"/>
      <c r="K92" s="64">
        <v>560264777</v>
      </c>
      <c r="L92" s="63"/>
      <c r="M92" s="64">
        <v>62016654760</v>
      </c>
      <c r="N92" s="63"/>
      <c r="O92" s="64">
        <v>39960021000</v>
      </c>
      <c r="P92" s="63"/>
      <c r="Q92" s="64">
        <v>-22056633760</v>
      </c>
      <c r="R92" s="33"/>
      <c r="S92" s="33"/>
      <c r="T92" s="33"/>
    </row>
    <row r="93" spans="1:20" ht="18.75">
      <c r="A93" s="62" t="s">
        <v>110</v>
      </c>
      <c r="B93" s="63"/>
      <c r="C93" s="64">
        <v>0</v>
      </c>
      <c r="D93" s="63"/>
      <c r="E93" s="64">
        <v>0</v>
      </c>
      <c r="F93" s="63"/>
      <c r="G93" s="64">
        <v>-1511031280</v>
      </c>
      <c r="H93" s="63"/>
      <c r="I93" s="25">
        <v>-1511031280</v>
      </c>
      <c r="J93" s="63"/>
      <c r="K93" s="64">
        <v>0</v>
      </c>
      <c r="L93" s="63">
        <v>0</v>
      </c>
      <c r="M93" s="64">
        <v>0</v>
      </c>
      <c r="N93" s="63">
        <v>0</v>
      </c>
      <c r="O93" s="64">
        <v>0</v>
      </c>
      <c r="P93" s="63">
        <v>0</v>
      </c>
      <c r="Q93" s="64">
        <v>0</v>
      </c>
      <c r="R93" s="33"/>
      <c r="S93" s="33"/>
      <c r="T93" s="33"/>
    </row>
    <row r="94" spans="1:20" ht="18.75">
      <c r="A94" s="62" t="s">
        <v>489</v>
      </c>
      <c r="B94" s="63"/>
      <c r="C94" s="64">
        <v>0</v>
      </c>
      <c r="D94" s="63"/>
      <c r="E94" s="64">
        <v>0</v>
      </c>
      <c r="F94" s="63"/>
      <c r="G94" s="64">
        <v>-1</v>
      </c>
      <c r="H94" s="63"/>
      <c r="I94" s="25">
        <v>-1</v>
      </c>
      <c r="J94" s="63"/>
      <c r="K94" s="64">
        <v>0</v>
      </c>
      <c r="L94" s="63">
        <v>0</v>
      </c>
      <c r="M94" s="64">
        <v>0</v>
      </c>
      <c r="N94" s="63">
        <v>0</v>
      </c>
      <c r="O94" s="64">
        <v>0</v>
      </c>
      <c r="P94" s="63">
        <v>0</v>
      </c>
      <c r="Q94" s="64">
        <v>0</v>
      </c>
      <c r="R94" s="33"/>
      <c r="S94" s="33"/>
      <c r="T94" s="33"/>
    </row>
    <row r="95" spans="1:20" ht="18.75">
      <c r="A95" s="62" t="s">
        <v>97</v>
      </c>
      <c r="B95" s="63"/>
      <c r="C95" s="64">
        <v>0</v>
      </c>
      <c r="D95" s="63"/>
      <c r="E95" s="64">
        <v>0</v>
      </c>
      <c r="F95" s="63"/>
      <c r="G95" s="64">
        <v>326599987</v>
      </c>
      <c r="H95" s="63"/>
      <c r="I95" s="25">
        <v>326599987</v>
      </c>
      <c r="J95" s="63"/>
      <c r="K95" s="64">
        <v>0</v>
      </c>
      <c r="L95" s="63">
        <v>0</v>
      </c>
      <c r="M95" s="64">
        <v>0</v>
      </c>
      <c r="N95" s="63">
        <v>0</v>
      </c>
      <c r="O95" s="64">
        <v>0</v>
      </c>
      <c r="P95" s="63">
        <v>0</v>
      </c>
      <c r="Q95" s="64">
        <v>0</v>
      </c>
      <c r="R95" s="33"/>
      <c r="S95" s="33"/>
      <c r="T95" s="33"/>
    </row>
    <row r="96" spans="1:20" ht="18.75">
      <c r="A96" s="62" t="s">
        <v>811</v>
      </c>
      <c r="B96" s="63"/>
      <c r="C96" s="64">
        <v>0</v>
      </c>
      <c r="D96" s="63"/>
      <c r="E96" s="64">
        <v>0</v>
      </c>
      <c r="F96" s="63"/>
      <c r="G96" s="64">
        <v>117</v>
      </c>
      <c r="H96" s="63"/>
      <c r="I96" s="25">
        <v>117</v>
      </c>
      <c r="J96" s="63"/>
      <c r="K96" s="64">
        <v>0</v>
      </c>
      <c r="L96" s="63">
        <v>0</v>
      </c>
      <c r="M96" s="64">
        <v>0</v>
      </c>
      <c r="N96" s="63">
        <v>0</v>
      </c>
      <c r="O96" s="64">
        <v>0</v>
      </c>
      <c r="P96" s="63">
        <v>0</v>
      </c>
      <c r="Q96" s="64">
        <v>0</v>
      </c>
      <c r="R96" s="33"/>
      <c r="S96" s="33"/>
      <c r="T96" s="33"/>
    </row>
    <row r="97" spans="1:20" ht="18.75">
      <c r="A97" s="62" t="s">
        <v>812</v>
      </c>
      <c r="B97" s="63"/>
      <c r="C97" s="64">
        <v>0</v>
      </c>
      <c r="D97" s="63"/>
      <c r="E97" s="64">
        <v>0</v>
      </c>
      <c r="F97" s="63"/>
      <c r="G97" s="64">
        <v>-82</v>
      </c>
      <c r="H97" s="63"/>
      <c r="I97" s="25">
        <v>-82</v>
      </c>
      <c r="J97" s="63"/>
      <c r="K97" s="64">
        <v>0</v>
      </c>
      <c r="L97" s="63">
        <v>0</v>
      </c>
      <c r="M97" s="64">
        <v>0</v>
      </c>
      <c r="N97" s="63">
        <v>0</v>
      </c>
      <c r="O97" s="64">
        <v>0</v>
      </c>
      <c r="P97" s="63">
        <v>0</v>
      </c>
      <c r="Q97" s="64">
        <v>0</v>
      </c>
      <c r="R97" s="33"/>
      <c r="S97" s="33"/>
      <c r="T97" s="33"/>
    </row>
    <row r="98" spans="1:20" ht="18.75">
      <c r="A98" s="62" t="s">
        <v>813</v>
      </c>
      <c r="B98" s="63"/>
      <c r="C98" s="64">
        <v>0</v>
      </c>
      <c r="D98" s="63"/>
      <c r="E98" s="64">
        <v>0</v>
      </c>
      <c r="F98" s="63"/>
      <c r="G98" s="64">
        <v>84</v>
      </c>
      <c r="H98" s="63"/>
      <c r="I98" s="25">
        <v>84</v>
      </c>
      <c r="J98" s="63"/>
      <c r="K98" s="64">
        <v>0</v>
      </c>
      <c r="L98" s="63">
        <v>0</v>
      </c>
      <c r="M98" s="64">
        <v>0</v>
      </c>
      <c r="N98" s="63">
        <v>0</v>
      </c>
      <c r="O98" s="64">
        <v>0</v>
      </c>
      <c r="P98" s="63">
        <v>0</v>
      </c>
      <c r="Q98" s="64">
        <v>0</v>
      </c>
      <c r="R98" s="33"/>
      <c r="S98" s="33"/>
      <c r="T98" s="33"/>
    </row>
    <row r="99" spans="1:20" ht="18.75">
      <c r="A99" s="62" t="s">
        <v>123</v>
      </c>
      <c r="B99" s="63"/>
      <c r="C99" s="64">
        <v>0</v>
      </c>
      <c r="D99" s="63"/>
      <c r="E99" s="64">
        <v>0</v>
      </c>
      <c r="F99" s="63"/>
      <c r="G99" s="64">
        <v>213022662</v>
      </c>
      <c r="H99" s="63"/>
      <c r="I99" s="25">
        <v>213022662</v>
      </c>
      <c r="J99" s="63"/>
      <c r="K99" s="64">
        <v>0</v>
      </c>
      <c r="L99" s="63">
        <v>0</v>
      </c>
      <c r="M99" s="64">
        <v>0</v>
      </c>
      <c r="N99" s="63">
        <v>0</v>
      </c>
      <c r="O99" s="64">
        <v>0</v>
      </c>
      <c r="P99" s="63">
        <v>0</v>
      </c>
      <c r="Q99" s="64">
        <v>0</v>
      </c>
      <c r="R99" s="33"/>
      <c r="S99" s="33"/>
      <c r="T99" s="33"/>
    </row>
    <row r="100" spans="1:20" ht="18.75">
      <c r="A100" s="62" t="s">
        <v>67</v>
      </c>
      <c r="B100" s="63"/>
      <c r="C100" s="64">
        <v>0</v>
      </c>
      <c r="D100" s="63"/>
      <c r="E100" s="64">
        <v>0</v>
      </c>
      <c r="F100" s="63"/>
      <c r="G100" s="64">
        <v>43526212</v>
      </c>
      <c r="H100" s="63"/>
      <c r="I100" s="25">
        <v>43526212</v>
      </c>
      <c r="J100" s="63"/>
      <c r="K100" s="64">
        <v>0</v>
      </c>
      <c r="L100" s="63">
        <v>0</v>
      </c>
      <c r="M100" s="64">
        <v>0</v>
      </c>
      <c r="N100" s="63">
        <v>0</v>
      </c>
      <c r="O100" s="64">
        <v>0</v>
      </c>
      <c r="P100" s="63">
        <v>0</v>
      </c>
      <c r="Q100" s="64">
        <v>0</v>
      </c>
      <c r="R100" s="33"/>
      <c r="S100" s="33"/>
      <c r="T100" s="33"/>
    </row>
    <row r="101" spans="1:20" ht="18.75">
      <c r="A101" s="62" t="s">
        <v>814</v>
      </c>
      <c r="B101" s="63"/>
      <c r="C101" s="64">
        <v>0</v>
      </c>
      <c r="D101" s="63"/>
      <c r="E101" s="64">
        <v>0</v>
      </c>
      <c r="F101" s="63"/>
      <c r="G101" s="64">
        <v>18</v>
      </c>
      <c r="H101" s="63"/>
      <c r="I101" s="25">
        <v>18</v>
      </c>
      <c r="J101" s="63"/>
      <c r="K101" s="64">
        <v>0</v>
      </c>
      <c r="L101" s="63">
        <v>0</v>
      </c>
      <c r="M101" s="64">
        <v>0</v>
      </c>
      <c r="N101" s="63">
        <v>0</v>
      </c>
      <c r="O101" s="64">
        <v>0</v>
      </c>
      <c r="P101" s="63">
        <v>0</v>
      </c>
      <c r="Q101" s="64">
        <v>0</v>
      </c>
      <c r="R101" s="33"/>
      <c r="S101" s="33"/>
      <c r="T101" s="33"/>
    </row>
    <row r="102" spans="1:20" ht="18.75">
      <c r="A102" s="62" t="s">
        <v>116</v>
      </c>
      <c r="B102" s="63"/>
      <c r="C102" s="64">
        <v>0</v>
      </c>
      <c r="D102" s="63"/>
      <c r="E102" s="64">
        <v>0</v>
      </c>
      <c r="F102" s="63"/>
      <c r="G102" s="64">
        <v>1926963563</v>
      </c>
      <c r="H102" s="63"/>
      <c r="I102" s="25">
        <v>1926963563</v>
      </c>
      <c r="J102" s="63"/>
      <c r="K102" s="64">
        <v>0</v>
      </c>
      <c r="L102" s="63">
        <v>0</v>
      </c>
      <c r="M102" s="64">
        <v>0</v>
      </c>
      <c r="N102" s="63">
        <v>0</v>
      </c>
      <c r="O102" s="64">
        <v>0</v>
      </c>
      <c r="P102" s="63">
        <v>0</v>
      </c>
      <c r="Q102" s="64">
        <v>0</v>
      </c>
      <c r="R102" s="33"/>
      <c r="S102" s="33"/>
      <c r="T102" s="33"/>
    </row>
    <row r="103" spans="1:20" ht="18.75">
      <c r="A103" s="62" t="s">
        <v>815</v>
      </c>
      <c r="B103" s="63"/>
      <c r="C103" s="64">
        <v>0</v>
      </c>
      <c r="D103" s="63"/>
      <c r="E103" s="64">
        <v>0</v>
      </c>
      <c r="F103" s="63"/>
      <c r="G103" s="64">
        <v>-26155</v>
      </c>
      <c r="H103" s="63"/>
      <c r="I103" s="25">
        <v>-26155</v>
      </c>
      <c r="J103" s="63"/>
      <c r="K103" s="64">
        <v>0</v>
      </c>
      <c r="L103" s="63">
        <v>0</v>
      </c>
      <c r="M103" s="64">
        <v>0</v>
      </c>
      <c r="N103" s="63">
        <v>0</v>
      </c>
      <c r="O103" s="64">
        <v>0</v>
      </c>
      <c r="P103" s="63">
        <v>0</v>
      </c>
      <c r="Q103" s="64">
        <v>0</v>
      </c>
      <c r="R103" s="33"/>
      <c r="S103" s="33"/>
      <c r="T103" s="33"/>
    </row>
    <row r="104" spans="1:20" ht="18.75">
      <c r="A104" s="62" t="s">
        <v>81</v>
      </c>
      <c r="B104" s="63"/>
      <c r="C104" s="64">
        <v>0</v>
      </c>
      <c r="D104" s="63"/>
      <c r="E104" s="64">
        <v>0</v>
      </c>
      <c r="F104" s="63"/>
      <c r="G104" s="64">
        <v>2769934250</v>
      </c>
      <c r="H104" s="63"/>
      <c r="I104" s="25">
        <v>2769934250</v>
      </c>
      <c r="J104" s="63"/>
      <c r="K104" s="64">
        <v>0</v>
      </c>
      <c r="L104" s="63">
        <v>0</v>
      </c>
      <c r="M104" s="64">
        <v>0</v>
      </c>
      <c r="N104" s="63">
        <v>0</v>
      </c>
      <c r="O104" s="64">
        <v>0</v>
      </c>
      <c r="P104" s="63">
        <v>0</v>
      </c>
      <c r="Q104" s="64">
        <v>0</v>
      </c>
      <c r="R104" s="33"/>
      <c r="S104" s="33"/>
      <c r="T104" s="33"/>
    </row>
    <row r="105" spans="1:20" ht="18.75">
      <c r="A105" s="62" t="s">
        <v>816</v>
      </c>
      <c r="B105" s="63"/>
      <c r="C105" s="64">
        <v>0</v>
      </c>
      <c r="D105" s="63"/>
      <c r="E105" s="64">
        <v>0</v>
      </c>
      <c r="F105" s="63"/>
      <c r="G105" s="64">
        <v>-17547</v>
      </c>
      <c r="H105" s="63"/>
      <c r="I105" s="25">
        <v>-17547</v>
      </c>
      <c r="J105" s="63"/>
      <c r="K105" s="64">
        <v>0</v>
      </c>
      <c r="L105" s="63">
        <v>0</v>
      </c>
      <c r="M105" s="64">
        <v>0</v>
      </c>
      <c r="N105" s="63">
        <v>0</v>
      </c>
      <c r="O105" s="64">
        <v>0</v>
      </c>
      <c r="P105" s="63">
        <v>0</v>
      </c>
      <c r="Q105" s="64">
        <v>0</v>
      </c>
      <c r="R105" s="33"/>
      <c r="S105" s="33"/>
      <c r="T105" s="33"/>
    </row>
    <row r="106" spans="1:20" ht="18.75">
      <c r="A106" s="62" t="s">
        <v>69</v>
      </c>
      <c r="B106" s="63"/>
      <c r="C106" s="64">
        <v>0</v>
      </c>
      <c r="D106" s="63"/>
      <c r="E106" s="64">
        <v>0</v>
      </c>
      <c r="F106" s="63"/>
      <c r="G106" s="64">
        <v>2892169688</v>
      </c>
      <c r="H106" s="63"/>
      <c r="I106" s="25">
        <v>2892169688</v>
      </c>
      <c r="J106" s="63"/>
      <c r="K106" s="64">
        <v>0</v>
      </c>
      <c r="L106" s="63">
        <v>0</v>
      </c>
      <c r="M106" s="64">
        <v>0</v>
      </c>
      <c r="N106" s="63">
        <v>0</v>
      </c>
      <c r="O106" s="64">
        <v>0</v>
      </c>
      <c r="P106" s="63">
        <v>0</v>
      </c>
      <c r="Q106" s="64">
        <v>0</v>
      </c>
      <c r="R106" s="33"/>
      <c r="S106" s="33"/>
      <c r="T106" s="33"/>
    </row>
    <row r="107" spans="1:20" ht="18.75">
      <c r="A107" s="62" t="s">
        <v>817</v>
      </c>
      <c r="B107" s="63"/>
      <c r="C107" s="64">
        <v>0</v>
      </c>
      <c r="D107" s="63"/>
      <c r="E107" s="64">
        <v>0</v>
      </c>
      <c r="F107" s="63"/>
      <c r="G107" s="64">
        <v>1625</v>
      </c>
      <c r="H107" s="63"/>
      <c r="I107" s="25">
        <v>1625</v>
      </c>
      <c r="J107" s="63"/>
      <c r="K107" s="64">
        <v>0</v>
      </c>
      <c r="L107" s="63">
        <v>0</v>
      </c>
      <c r="M107" s="64">
        <v>0</v>
      </c>
      <c r="N107" s="63">
        <v>0</v>
      </c>
      <c r="O107" s="64">
        <v>0</v>
      </c>
      <c r="P107" s="63">
        <v>0</v>
      </c>
      <c r="Q107" s="64">
        <v>0</v>
      </c>
      <c r="R107" s="33"/>
      <c r="S107" s="33"/>
      <c r="T107" s="33"/>
    </row>
    <row r="108" spans="1:20" ht="18.75">
      <c r="A108" s="62" t="s">
        <v>105</v>
      </c>
      <c r="B108" s="63"/>
      <c r="C108" s="64">
        <v>0</v>
      </c>
      <c r="D108" s="63"/>
      <c r="E108" s="64">
        <v>0</v>
      </c>
      <c r="F108" s="63"/>
      <c r="G108" s="64">
        <v>-124288452</v>
      </c>
      <c r="H108" s="63"/>
      <c r="I108" s="25">
        <v>-124288452</v>
      </c>
      <c r="J108" s="63"/>
      <c r="K108" s="64">
        <v>0</v>
      </c>
      <c r="L108" s="63">
        <v>0</v>
      </c>
      <c r="M108" s="64">
        <v>0</v>
      </c>
      <c r="N108" s="63">
        <v>0</v>
      </c>
      <c r="O108" s="64">
        <v>0</v>
      </c>
      <c r="P108" s="63">
        <v>0</v>
      </c>
      <c r="Q108" s="64">
        <v>0</v>
      </c>
      <c r="R108" s="33"/>
      <c r="S108" s="33"/>
      <c r="T108" s="33"/>
    </row>
    <row r="109" spans="1:20" ht="18.75">
      <c r="A109" s="62" t="s">
        <v>818</v>
      </c>
      <c r="B109" s="63"/>
      <c r="C109" s="64">
        <v>0</v>
      </c>
      <c r="D109" s="63"/>
      <c r="E109" s="64">
        <v>0</v>
      </c>
      <c r="F109" s="63"/>
      <c r="G109" s="64">
        <v>605</v>
      </c>
      <c r="H109" s="63"/>
      <c r="I109" s="25">
        <v>605</v>
      </c>
      <c r="J109" s="63"/>
      <c r="K109" s="64">
        <v>0</v>
      </c>
      <c r="L109" s="63">
        <v>0</v>
      </c>
      <c r="M109" s="64">
        <v>0</v>
      </c>
      <c r="N109" s="63">
        <v>0</v>
      </c>
      <c r="O109" s="64">
        <v>0</v>
      </c>
      <c r="P109" s="63">
        <v>0</v>
      </c>
      <c r="Q109" s="64">
        <v>0</v>
      </c>
      <c r="R109" s="33"/>
      <c r="S109" s="33"/>
      <c r="T109" s="33"/>
    </row>
    <row r="110" spans="1:20" ht="18.75">
      <c r="A110" s="62" t="s">
        <v>819</v>
      </c>
      <c r="B110" s="63"/>
      <c r="C110" s="64">
        <v>0</v>
      </c>
      <c r="D110" s="63"/>
      <c r="E110" s="64">
        <v>0</v>
      </c>
      <c r="F110" s="63"/>
      <c r="G110" s="64">
        <v>-281</v>
      </c>
      <c r="H110" s="63"/>
      <c r="I110" s="25">
        <v>-281</v>
      </c>
      <c r="J110" s="63"/>
      <c r="K110" s="64">
        <v>0</v>
      </c>
      <c r="L110" s="63">
        <v>0</v>
      </c>
      <c r="M110" s="64">
        <v>0</v>
      </c>
      <c r="N110" s="63">
        <v>0</v>
      </c>
      <c r="O110" s="64">
        <v>0</v>
      </c>
      <c r="P110" s="63">
        <v>0</v>
      </c>
      <c r="Q110" s="64">
        <v>0</v>
      </c>
      <c r="R110" s="33"/>
      <c r="S110" s="33"/>
      <c r="T110" s="33"/>
    </row>
    <row r="111" spans="1:20" ht="18.75">
      <c r="A111" s="62" t="s">
        <v>458</v>
      </c>
      <c r="B111" s="63"/>
      <c r="C111" s="64">
        <v>0</v>
      </c>
      <c r="D111" s="63"/>
      <c r="E111" s="64">
        <v>0</v>
      </c>
      <c r="F111" s="63"/>
      <c r="G111" s="64">
        <v>-1</v>
      </c>
      <c r="H111" s="63"/>
      <c r="I111" s="25">
        <v>-1</v>
      </c>
      <c r="J111" s="63"/>
      <c r="K111" s="64">
        <v>0</v>
      </c>
      <c r="L111" s="63">
        <v>0</v>
      </c>
      <c r="M111" s="64">
        <v>0</v>
      </c>
      <c r="N111" s="63">
        <v>0</v>
      </c>
      <c r="O111" s="64">
        <v>0</v>
      </c>
      <c r="P111" s="63">
        <v>0</v>
      </c>
      <c r="Q111" s="64">
        <v>0</v>
      </c>
      <c r="R111" s="33"/>
      <c r="S111" s="33"/>
      <c r="T111" s="33"/>
    </row>
    <row r="112" spans="1:20" ht="18.75">
      <c r="A112" s="62" t="s">
        <v>103</v>
      </c>
      <c r="B112" s="63"/>
      <c r="C112" s="64">
        <v>0</v>
      </c>
      <c r="D112" s="63"/>
      <c r="E112" s="64">
        <v>0</v>
      </c>
      <c r="F112" s="63"/>
      <c r="G112" s="64">
        <v>-182371663</v>
      </c>
      <c r="H112" s="63"/>
      <c r="I112" s="25">
        <v>-182371663</v>
      </c>
      <c r="J112" s="63"/>
      <c r="K112" s="64">
        <v>0</v>
      </c>
      <c r="L112" s="63">
        <v>0</v>
      </c>
      <c r="M112" s="64">
        <v>0</v>
      </c>
      <c r="N112" s="63">
        <v>0</v>
      </c>
      <c r="O112" s="64">
        <v>0</v>
      </c>
      <c r="P112" s="63">
        <v>0</v>
      </c>
      <c r="Q112" s="64">
        <v>0</v>
      </c>
      <c r="R112" s="33"/>
      <c r="S112" s="33"/>
      <c r="T112" s="33"/>
    </row>
    <row r="113" spans="1:20" ht="18.75">
      <c r="A113" s="62" t="s">
        <v>124</v>
      </c>
      <c r="B113" s="63"/>
      <c r="C113" s="64">
        <v>0</v>
      </c>
      <c r="D113" s="63"/>
      <c r="E113" s="64">
        <v>0</v>
      </c>
      <c r="F113" s="63"/>
      <c r="G113" s="64">
        <v>-6157325570</v>
      </c>
      <c r="H113" s="63"/>
      <c r="I113" s="25">
        <v>-6157325570</v>
      </c>
      <c r="J113" s="63"/>
      <c r="K113" s="64">
        <v>0</v>
      </c>
      <c r="L113" s="63">
        <v>0</v>
      </c>
      <c r="M113" s="64">
        <v>0</v>
      </c>
      <c r="N113" s="63">
        <v>0</v>
      </c>
      <c r="O113" s="64">
        <v>0</v>
      </c>
      <c r="P113" s="63">
        <v>0</v>
      </c>
      <c r="Q113" s="64">
        <v>0</v>
      </c>
      <c r="R113" s="33"/>
      <c r="S113" s="33"/>
      <c r="T113" s="33"/>
    </row>
    <row r="114" spans="1:20" ht="18.75">
      <c r="A114" s="62" t="s">
        <v>125</v>
      </c>
      <c r="B114" s="63"/>
      <c r="C114" s="64">
        <v>0</v>
      </c>
      <c r="D114" s="63"/>
      <c r="E114" s="64">
        <v>0</v>
      </c>
      <c r="F114" s="63"/>
      <c r="G114" s="64">
        <v>-365517284</v>
      </c>
      <c r="H114" s="63"/>
      <c r="I114" s="25">
        <v>-365517284</v>
      </c>
      <c r="J114" s="63"/>
      <c r="K114" s="64">
        <v>0</v>
      </c>
      <c r="L114" s="63">
        <v>0</v>
      </c>
      <c r="M114" s="64">
        <v>0</v>
      </c>
      <c r="N114" s="63">
        <v>0</v>
      </c>
      <c r="O114" s="64">
        <v>0</v>
      </c>
      <c r="P114" s="63">
        <v>0</v>
      </c>
      <c r="Q114" s="64">
        <v>0</v>
      </c>
      <c r="R114" s="33"/>
      <c r="S114" s="33"/>
      <c r="T114" s="33"/>
    </row>
    <row r="115" spans="1:20" ht="18.75">
      <c r="A115" s="62" t="s">
        <v>119</v>
      </c>
      <c r="B115" s="63"/>
      <c r="C115" s="64">
        <v>0</v>
      </c>
      <c r="D115" s="63"/>
      <c r="E115" s="64">
        <v>0</v>
      </c>
      <c r="F115" s="63"/>
      <c r="G115" s="64">
        <v>-2231688978</v>
      </c>
      <c r="H115" s="63"/>
      <c r="I115" s="25">
        <v>-2231688978</v>
      </c>
      <c r="J115" s="63"/>
      <c r="K115" s="64">
        <v>0</v>
      </c>
      <c r="L115" s="63">
        <v>0</v>
      </c>
      <c r="M115" s="64">
        <v>0</v>
      </c>
      <c r="N115" s="63">
        <v>0</v>
      </c>
      <c r="O115" s="64">
        <v>0</v>
      </c>
      <c r="P115" s="63">
        <v>0</v>
      </c>
      <c r="Q115" s="64">
        <v>0</v>
      </c>
      <c r="R115" s="33"/>
      <c r="S115" s="33"/>
      <c r="T115" s="33"/>
    </row>
    <row r="116" spans="1:20" ht="18.75">
      <c r="A116" s="62" t="s">
        <v>128</v>
      </c>
      <c r="B116" s="63"/>
      <c r="C116" s="64">
        <v>0</v>
      </c>
      <c r="D116" s="63"/>
      <c r="E116" s="64">
        <v>0</v>
      </c>
      <c r="F116" s="63"/>
      <c r="G116" s="64">
        <v>-3519418149</v>
      </c>
      <c r="H116" s="63"/>
      <c r="I116" s="25">
        <v>-3519418149</v>
      </c>
      <c r="J116" s="63"/>
      <c r="K116" s="64">
        <v>0</v>
      </c>
      <c r="L116" s="63">
        <v>0</v>
      </c>
      <c r="M116" s="64">
        <v>0</v>
      </c>
      <c r="N116" s="63">
        <v>0</v>
      </c>
      <c r="O116" s="64">
        <v>0</v>
      </c>
      <c r="P116" s="63">
        <v>0</v>
      </c>
      <c r="Q116" s="64">
        <v>0</v>
      </c>
      <c r="R116" s="33"/>
      <c r="S116" s="33"/>
      <c r="T116" s="33"/>
    </row>
    <row r="117" spans="1:20" ht="18.75">
      <c r="A117" s="62" t="s">
        <v>111</v>
      </c>
      <c r="B117" s="63"/>
      <c r="C117" s="64">
        <v>0</v>
      </c>
      <c r="D117" s="63"/>
      <c r="E117" s="64">
        <v>0</v>
      </c>
      <c r="F117" s="63"/>
      <c r="G117" s="64">
        <v>-3085976177</v>
      </c>
      <c r="H117" s="63"/>
      <c r="I117" s="25">
        <v>-3085976177</v>
      </c>
      <c r="J117" s="63"/>
      <c r="K117" s="64">
        <v>0</v>
      </c>
      <c r="L117" s="63">
        <v>0</v>
      </c>
      <c r="M117" s="64">
        <v>0</v>
      </c>
      <c r="N117" s="63">
        <v>0</v>
      </c>
      <c r="O117" s="64">
        <v>0</v>
      </c>
      <c r="P117" s="63">
        <v>0</v>
      </c>
      <c r="Q117" s="64">
        <v>0</v>
      </c>
      <c r="R117" s="33"/>
      <c r="S117" s="33"/>
      <c r="T117" s="33"/>
    </row>
    <row r="118" spans="1:20" ht="18.75">
      <c r="A118" s="62" t="s">
        <v>98</v>
      </c>
      <c r="B118" s="63"/>
      <c r="C118" s="64">
        <v>0</v>
      </c>
      <c r="D118" s="63"/>
      <c r="E118" s="64">
        <v>0</v>
      </c>
      <c r="F118" s="63"/>
      <c r="G118" s="64">
        <v>-239728869</v>
      </c>
      <c r="H118" s="63"/>
      <c r="I118" s="25">
        <v>-239728869</v>
      </c>
      <c r="J118" s="63"/>
      <c r="K118" s="64">
        <v>0</v>
      </c>
      <c r="L118" s="63">
        <v>0</v>
      </c>
      <c r="M118" s="64">
        <v>0</v>
      </c>
      <c r="N118" s="63">
        <v>0</v>
      </c>
      <c r="O118" s="64">
        <v>0</v>
      </c>
      <c r="P118" s="63">
        <v>0</v>
      </c>
      <c r="Q118" s="64">
        <v>0</v>
      </c>
      <c r="R118" s="33"/>
      <c r="S118" s="33"/>
      <c r="T118" s="33"/>
    </row>
    <row r="119" spans="1:20" ht="18.75">
      <c r="A119" s="62" t="s">
        <v>70</v>
      </c>
      <c r="B119" s="63"/>
      <c r="C119" s="64">
        <v>0</v>
      </c>
      <c r="D119" s="63"/>
      <c r="E119" s="64">
        <v>0</v>
      </c>
      <c r="F119" s="63"/>
      <c r="G119" s="64">
        <v>2007671</v>
      </c>
      <c r="H119" s="63"/>
      <c r="I119" s="25">
        <v>2007671</v>
      </c>
      <c r="J119" s="63"/>
      <c r="K119" s="64">
        <v>0</v>
      </c>
      <c r="L119" s="63">
        <v>0</v>
      </c>
      <c r="M119" s="64">
        <v>0</v>
      </c>
      <c r="N119" s="63">
        <v>0</v>
      </c>
      <c r="O119" s="64">
        <v>0</v>
      </c>
      <c r="P119" s="63">
        <v>0</v>
      </c>
      <c r="Q119" s="64">
        <v>0</v>
      </c>
      <c r="R119" s="33"/>
      <c r="S119" s="33"/>
      <c r="T119" s="33"/>
    </row>
    <row r="120" spans="1:20" ht="18.75">
      <c r="A120" s="62" t="s">
        <v>132</v>
      </c>
      <c r="B120" s="63"/>
      <c r="C120" s="64">
        <v>0</v>
      </c>
      <c r="D120" s="63"/>
      <c r="E120" s="64">
        <v>0</v>
      </c>
      <c r="F120" s="63"/>
      <c r="G120" s="64">
        <v>-10220548</v>
      </c>
      <c r="H120" s="63"/>
      <c r="I120" s="25">
        <v>-10220548</v>
      </c>
      <c r="J120" s="63"/>
      <c r="K120" s="64">
        <v>0</v>
      </c>
      <c r="L120" s="63">
        <v>0</v>
      </c>
      <c r="M120" s="64">
        <v>0</v>
      </c>
      <c r="N120" s="63">
        <v>0</v>
      </c>
      <c r="O120" s="64">
        <v>0</v>
      </c>
      <c r="P120" s="63">
        <v>0</v>
      </c>
      <c r="Q120" s="64">
        <v>0</v>
      </c>
      <c r="R120" s="33"/>
      <c r="S120" s="33"/>
      <c r="T120" s="33"/>
    </row>
    <row r="121" spans="1:20" ht="18.75">
      <c r="A121" s="62" t="s">
        <v>129</v>
      </c>
      <c r="B121" s="63"/>
      <c r="C121" s="64">
        <v>0</v>
      </c>
      <c r="D121" s="63"/>
      <c r="E121" s="64">
        <v>0</v>
      </c>
      <c r="F121" s="63"/>
      <c r="G121" s="64">
        <v>-122083080</v>
      </c>
      <c r="H121" s="63"/>
      <c r="I121" s="25">
        <v>-122083080</v>
      </c>
      <c r="J121" s="63"/>
      <c r="K121" s="64">
        <v>0</v>
      </c>
      <c r="L121" s="63">
        <v>0</v>
      </c>
      <c r="M121" s="64">
        <v>0</v>
      </c>
      <c r="N121" s="63">
        <v>0</v>
      </c>
      <c r="O121" s="64">
        <v>0</v>
      </c>
      <c r="P121" s="63">
        <v>0</v>
      </c>
      <c r="Q121" s="64">
        <v>0</v>
      </c>
      <c r="R121" s="33"/>
      <c r="S121" s="33"/>
      <c r="T121" s="33"/>
    </row>
    <row r="122" spans="1:20" ht="18.75">
      <c r="A122" s="62" t="s">
        <v>130</v>
      </c>
      <c r="B122" s="63"/>
      <c r="C122" s="64">
        <v>0</v>
      </c>
      <c r="D122" s="63"/>
      <c r="E122" s="64">
        <v>0</v>
      </c>
      <c r="F122" s="63"/>
      <c r="G122" s="64">
        <v>-20438663</v>
      </c>
      <c r="H122" s="63"/>
      <c r="I122" s="25">
        <v>-20438663</v>
      </c>
      <c r="J122" s="63"/>
      <c r="K122" s="64">
        <v>0</v>
      </c>
      <c r="L122" s="63">
        <v>0</v>
      </c>
      <c r="M122" s="64">
        <v>0</v>
      </c>
      <c r="N122" s="63">
        <v>0</v>
      </c>
      <c r="O122" s="64">
        <v>0</v>
      </c>
      <c r="P122" s="63">
        <v>0</v>
      </c>
      <c r="Q122" s="64">
        <v>0</v>
      </c>
      <c r="R122" s="33"/>
      <c r="S122" s="33"/>
      <c r="T122" s="33"/>
    </row>
    <row r="123" spans="1:20" ht="18.75">
      <c r="A123" s="62" t="s">
        <v>803</v>
      </c>
      <c r="B123" s="63"/>
      <c r="C123" s="64">
        <v>0</v>
      </c>
      <c r="D123" s="63"/>
      <c r="E123" s="64">
        <v>0</v>
      </c>
      <c r="F123" s="63"/>
      <c r="G123" s="64">
        <v>9090757552</v>
      </c>
      <c r="H123" s="63"/>
      <c r="I123" s="25">
        <v>9090757552</v>
      </c>
      <c r="J123" s="63"/>
      <c r="K123" s="64">
        <v>0</v>
      </c>
      <c r="L123" s="63">
        <v>0</v>
      </c>
      <c r="M123" s="64">
        <v>0</v>
      </c>
      <c r="N123" s="63">
        <v>0</v>
      </c>
      <c r="O123" s="64">
        <v>0</v>
      </c>
      <c r="P123" s="63">
        <v>0</v>
      </c>
      <c r="Q123" s="64">
        <v>0</v>
      </c>
      <c r="R123" s="33"/>
      <c r="S123" s="33"/>
      <c r="T123" s="33"/>
    </row>
    <row r="124" spans="1:20" ht="18.75">
      <c r="A124" s="62" t="s">
        <v>804</v>
      </c>
      <c r="B124" s="63"/>
      <c r="C124" s="64">
        <v>0</v>
      </c>
      <c r="D124" s="63"/>
      <c r="E124" s="64">
        <v>0</v>
      </c>
      <c r="F124" s="63"/>
      <c r="G124" s="64">
        <v>9219505161</v>
      </c>
      <c r="H124" s="63"/>
      <c r="I124" s="25">
        <v>9219505161</v>
      </c>
      <c r="J124" s="63"/>
      <c r="K124" s="64">
        <v>0</v>
      </c>
      <c r="L124" s="63">
        <v>0</v>
      </c>
      <c r="M124" s="64">
        <v>0</v>
      </c>
      <c r="N124" s="63">
        <v>0</v>
      </c>
      <c r="O124" s="64">
        <v>0</v>
      </c>
      <c r="P124" s="63">
        <v>0</v>
      </c>
      <c r="Q124" s="64">
        <v>0</v>
      </c>
      <c r="R124" s="33"/>
      <c r="S124" s="33"/>
      <c r="T124" s="33"/>
    </row>
    <row r="125" spans="1:20" ht="18.75">
      <c r="A125" s="62" t="s">
        <v>805</v>
      </c>
      <c r="B125" s="63"/>
      <c r="C125" s="64">
        <v>0</v>
      </c>
      <c r="D125" s="63"/>
      <c r="E125" s="64">
        <v>0</v>
      </c>
      <c r="F125" s="63"/>
      <c r="G125" s="64">
        <v>11395942441</v>
      </c>
      <c r="H125" s="63"/>
      <c r="I125" s="25">
        <v>11395942441</v>
      </c>
      <c r="J125" s="63"/>
      <c r="K125" s="64">
        <v>0</v>
      </c>
      <c r="L125" s="63">
        <v>0</v>
      </c>
      <c r="M125" s="64">
        <v>0</v>
      </c>
      <c r="N125" s="63">
        <v>0</v>
      </c>
      <c r="O125" s="64">
        <v>0</v>
      </c>
      <c r="P125" s="63">
        <v>0</v>
      </c>
      <c r="Q125" s="64">
        <v>0</v>
      </c>
      <c r="R125" s="33"/>
      <c r="S125" s="33"/>
      <c r="T125" s="33"/>
    </row>
    <row r="126" spans="1:20" ht="18.75">
      <c r="A126" s="62" t="s">
        <v>820</v>
      </c>
      <c r="B126" s="63"/>
      <c r="C126" s="64">
        <v>0</v>
      </c>
      <c r="D126" s="63"/>
      <c r="E126" s="64">
        <v>0</v>
      </c>
      <c r="F126" s="63"/>
      <c r="G126" s="64">
        <v>-6261363983</v>
      </c>
      <c r="H126" s="63"/>
      <c r="I126" s="25">
        <v>-6261363983</v>
      </c>
      <c r="J126" s="63"/>
      <c r="K126" s="64">
        <v>0</v>
      </c>
      <c r="L126" s="63">
        <v>0</v>
      </c>
      <c r="M126" s="64">
        <v>0</v>
      </c>
      <c r="N126" s="63">
        <v>0</v>
      </c>
      <c r="O126" s="64">
        <v>0</v>
      </c>
      <c r="P126" s="63">
        <v>0</v>
      </c>
      <c r="Q126" s="64">
        <v>0</v>
      </c>
      <c r="R126" s="33"/>
      <c r="S126" s="33"/>
      <c r="T126" s="33"/>
    </row>
    <row r="127" spans="1:20" ht="18.75">
      <c r="A127" s="62" t="s">
        <v>806</v>
      </c>
      <c r="B127" s="63"/>
      <c r="C127" s="64">
        <v>0</v>
      </c>
      <c r="D127" s="63"/>
      <c r="E127" s="64">
        <v>0</v>
      </c>
      <c r="F127" s="63"/>
      <c r="G127" s="64">
        <v>2182677</v>
      </c>
      <c r="H127" s="63"/>
      <c r="I127" s="25">
        <v>2182677</v>
      </c>
      <c r="J127" s="63"/>
      <c r="K127" s="64">
        <v>0</v>
      </c>
      <c r="L127" s="63">
        <v>0</v>
      </c>
      <c r="M127" s="64">
        <v>0</v>
      </c>
      <c r="N127" s="63">
        <v>0</v>
      </c>
      <c r="O127" s="64">
        <v>0</v>
      </c>
      <c r="P127" s="63">
        <v>0</v>
      </c>
      <c r="Q127" s="64">
        <v>0</v>
      </c>
      <c r="R127" s="33"/>
      <c r="S127" s="33"/>
      <c r="T127" s="33"/>
    </row>
    <row r="128" spans="1:20" ht="18.75">
      <c r="A128" s="62" t="s">
        <v>821</v>
      </c>
      <c r="B128" s="63"/>
      <c r="C128" s="64">
        <v>0</v>
      </c>
      <c r="D128" s="63"/>
      <c r="E128" s="64">
        <v>0</v>
      </c>
      <c r="F128" s="63"/>
      <c r="G128" s="64">
        <v>-1436051019</v>
      </c>
      <c r="H128" s="63"/>
      <c r="I128" s="25">
        <v>-1436051019</v>
      </c>
      <c r="J128" s="63"/>
      <c r="K128" s="64">
        <v>0</v>
      </c>
      <c r="L128" s="63">
        <v>0</v>
      </c>
      <c r="M128" s="64">
        <v>0</v>
      </c>
      <c r="N128" s="63">
        <v>0</v>
      </c>
      <c r="O128" s="64">
        <v>0</v>
      </c>
      <c r="P128" s="63">
        <v>0</v>
      </c>
      <c r="Q128" s="64">
        <v>0</v>
      </c>
      <c r="R128" s="33"/>
      <c r="S128" s="33"/>
      <c r="T128" s="33"/>
    </row>
    <row r="129" spans="1:20" ht="18.75">
      <c r="A129" s="62" t="s">
        <v>807</v>
      </c>
      <c r="B129" s="63"/>
      <c r="C129" s="64">
        <v>0</v>
      </c>
      <c r="D129" s="63"/>
      <c r="E129" s="64">
        <v>0</v>
      </c>
      <c r="F129" s="63"/>
      <c r="G129" s="64">
        <v>-3880225778</v>
      </c>
      <c r="H129" s="63"/>
      <c r="I129" s="25">
        <v>-3880225778</v>
      </c>
      <c r="J129" s="63"/>
      <c r="K129" s="64">
        <v>0</v>
      </c>
      <c r="L129" s="63">
        <v>0</v>
      </c>
      <c r="M129" s="64">
        <v>0</v>
      </c>
      <c r="N129" s="63">
        <v>0</v>
      </c>
      <c r="O129" s="64">
        <v>0</v>
      </c>
      <c r="P129" s="63">
        <v>0</v>
      </c>
      <c r="Q129" s="64">
        <v>0</v>
      </c>
      <c r="R129" s="33"/>
      <c r="S129" s="33"/>
      <c r="T129" s="33"/>
    </row>
    <row r="130" spans="1:20" ht="18.75">
      <c r="A130" s="62" t="s">
        <v>822</v>
      </c>
      <c r="B130" s="63"/>
      <c r="C130" s="64">
        <v>0</v>
      </c>
      <c r="D130" s="63"/>
      <c r="E130" s="64">
        <v>0</v>
      </c>
      <c r="F130" s="63"/>
      <c r="G130" s="64">
        <v>-3078997354</v>
      </c>
      <c r="H130" s="63"/>
      <c r="I130" s="25">
        <v>-3078997354</v>
      </c>
      <c r="J130" s="63"/>
      <c r="K130" s="64">
        <v>0</v>
      </c>
      <c r="L130" s="63">
        <v>0</v>
      </c>
      <c r="M130" s="64">
        <v>0</v>
      </c>
      <c r="N130" s="63">
        <v>0</v>
      </c>
      <c r="O130" s="64">
        <v>0</v>
      </c>
      <c r="P130" s="63">
        <v>0</v>
      </c>
      <c r="Q130" s="64">
        <v>0</v>
      </c>
      <c r="R130" s="33"/>
      <c r="S130" s="33"/>
      <c r="T130" s="33"/>
    </row>
    <row r="131" spans="1:20" ht="18.75">
      <c r="A131" s="62" t="s">
        <v>823</v>
      </c>
      <c r="B131" s="63"/>
      <c r="C131" s="64">
        <v>0</v>
      </c>
      <c r="D131" s="63"/>
      <c r="E131" s="64">
        <v>0</v>
      </c>
      <c r="F131" s="63"/>
      <c r="G131" s="64">
        <v>3330302827</v>
      </c>
      <c r="H131" s="63"/>
      <c r="I131" s="25">
        <v>3330302827</v>
      </c>
      <c r="J131" s="63"/>
      <c r="K131" s="64">
        <v>0</v>
      </c>
      <c r="L131" s="63">
        <v>0</v>
      </c>
      <c r="M131" s="64">
        <v>0</v>
      </c>
      <c r="N131" s="63">
        <v>0</v>
      </c>
      <c r="O131" s="64">
        <v>0</v>
      </c>
      <c r="P131" s="63">
        <v>0</v>
      </c>
      <c r="Q131" s="64">
        <v>0</v>
      </c>
      <c r="R131" s="33"/>
      <c r="S131" s="33"/>
      <c r="T131" s="33"/>
    </row>
    <row r="132" spans="1:20" ht="21.75" thickBot="1">
      <c r="A132" s="26"/>
      <c r="C132" s="29">
        <f>SUM(C8:C131)</f>
        <v>8423209678</v>
      </c>
      <c r="E132" s="29">
        <f>SUM(E8:E131)</f>
        <v>4152193872257</v>
      </c>
      <c r="G132" s="29">
        <f>SUM(G8:G131)</f>
        <v>3759524353579</v>
      </c>
      <c r="I132" s="29">
        <f>SUM(I8:I131)</f>
        <v>-208880150750</v>
      </c>
      <c r="K132" s="29">
        <f>SUM(K8:K131)</f>
        <v>8423209678</v>
      </c>
      <c r="M132" s="29">
        <f>SUM(M8:M131)</f>
        <v>4152193872248</v>
      </c>
      <c r="O132" s="29">
        <f>SUM(O8:O131)</f>
        <v>3308123865970</v>
      </c>
      <c r="Q132" s="29">
        <f>SUM(Q8:Q131)</f>
        <v>136697926268</v>
      </c>
    </row>
    <row r="136" spans="1:20"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</row>
    <row r="137" spans="1:20"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</row>
    <row r="138" spans="1:20">
      <c r="I138" s="33"/>
    </row>
    <row r="139" spans="1:20">
      <c r="I139" s="33"/>
    </row>
    <row r="140" spans="1:20">
      <c r="I140" s="33"/>
    </row>
    <row r="141" spans="1:20">
      <c r="I141" s="33"/>
    </row>
    <row r="142" spans="1:20">
      <c r="I142" s="33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2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B10E-AADF-42F9-A40C-978345C88F26}">
  <dimension ref="A1:Q16"/>
  <sheetViews>
    <sheetView rightToLeft="1" view="pageBreakPreview" zoomScaleNormal="100" zoomScaleSheetLayoutView="100" workbookViewId="0">
      <selection activeCell="M23" sqref="M23"/>
    </sheetView>
  </sheetViews>
  <sheetFormatPr defaultRowHeight="15"/>
  <cols>
    <col min="1" max="2" width="9.140625" style="66"/>
    <col min="3" max="3" width="39.28515625" style="66" bestFit="1" customWidth="1"/>
    <col min="4" max="4" width="12.42578125" style="66" bestFit="1" customWidth="1"/>
    <col min="5" max="5" width="17.42578125" style="66" bestFit="1" customWidth="1"/>
    <col min="6" max="6" width="16.5703125" style="66" bestFit="1" customWidth="1"/>
    <col min="7" max="7" width="9.42578125" style="66" bestFit="1" customWidth="1"/>
    <col min="8" max="8" width="15" style="66" customWidth="1"/>
    <col min="9" max="11" width="9.140625" style="66"/>
    <col min="12" max="12" width="15.28515625" style="66" bestFit="1" customWidth="1"/>
    <col min="13" max="13" width="9.140625" style="66"/>
    <col min="14" max="14" width="15.28515625" style="66" bestFit="1" customWidth="1"/>
    <col min="15" max="16384" width="9.140625" style="66"/>
  </cols>
  <sheetData>
    <row r="1" spans="1:17" ht="26.25" customHeight="1">
      <c r="A1" s="82" t="s">
        <v>0</v>
      </c>
      <c r="B1" s="82"/>
      <c r="C1" s="82"/>
      <c r="D1" s="82"/>
      <c r="E1" s="82"/>
      <c r="F1" s="82"/>
      <c r="G1" s="82"/>
      <c r="H1" s="82"/>
      <c r="I1" s="65"/>
      <c r="J1" s="65"/>
      <c r="K1" s="65"/>
      <c r="L1" s="65"/>
      <c r="M1" s="65"/>
      <c r="N1" s="65"/>
      <c r="O1" s="65"/>
      <c r="P1" s="65"/>
      <c r="Q1" s="65"/>
    </row>
    <row r="2" spans="1:17" ht="26.25" customHeight="1">
      <c r="A2" s="82" t="s">
        <v>198</v>
      </c>
      <c r="B2" s="82"/>
      <c r="C2" s="82"/>
      <c r="D2" s="82"/>
      <c r="E2" s="82"/>
      <c r="F2" s="82"/>
      <c r="G2" s="82"/>
      <c r="H2" s="82"/>
      <c r="I2" s="65"/>
      <c r="J2" s="65"/>
      <c r="K2" s="65"/>
      <c r="L2" s="65"/>
      <c r="M2" s="65"/>
      <c r="N2" s="65"/>
      <c r="O2" s="65"/>
      <c r="P2" s="65"/>
      <c r="Q2" s="65"/>
    </row>
    <row r="3" spans="1:17" ht="25.5">
      <c r="A3" s="82" t="s">
        <v>2</v>
      </c>
      <c r="B3" s="82"/>
      <c r="C3" s="82"/>
      <c r="D3" s="82"/>
      <c r="E3" s="82"/>
      <c r="F3" s="82"/>
      <c r="G3" s="82"/>
      <c r="H3" s="82"/>
      <c r="I3" s="65"/>
      <c r="J3" s="65"/>
      <c r="K3" s="65"/>
      <c r="L3" s="65"/>
      <c r="M3" s="65"/>
      <c r="N3" s="65"/>
      <c r="O3" s="65"/>
      <c r="P3" s="65"/>
      <c r="Q3" s="65"/>
    </row>
    <row r="6" spans="1:17" ht="21">
      <c r="A6" s="105" t="s">
        <v>824</v>
      </c>
      <c r="B6" s="106"/>
      <c r="C6" s="106"/>
      <c r="D6" s="106"/>
      <c r="E6" s="106"/>
      <c r="F6" s="106"/>
      <c r="G6" s="106"/>
      <c r="H6" s="67"/>
    </row>
    <row r="7" spans="1:17" ht="15.75" thickBot="1">
      <c r="A7" s="67"/>
      <c r="B7" s="67"/>
      <c r="C7" s="67"/>
      <c r="D7" s="67"/>
      <c r="E7" s="67"/>
      <c r="F7" s="67"/>
      <c r="G7" s="67"/>
      <c r="H7" s="67"/>
    </row>
    <row r="8" spans="1:17" ht="51.75">
      <c r="A8" s="68" t="s">
        <v>825</v>
      </c>
      <c r="B8" s="69" t="s">
        <v>826</v>
      </c>
      <c r="C8" s="69" t="s">
        <v>827</v>
      </c>
      <c r="D8" s="69" t="s">
        <v>61</v>
      </c>
      <c r="E8" s="69" t="s">
        <v>828</v>
      </c>
      <c r="F8" s="70" t="s">
        <v>829</v>
      </c>
      <c r="G8" s="70" t="s">
        <v>830</v>
      </c>
      <c r="H8" s="70" t="s">
        <v>831</v>
      </c>
    </row>
    <row r="9" spans="1:17" ht="18" customHeight="1">
      <c r="A9" s="107" t="s">
        <v>832</v>
      </c>
      <c r="B9" s="107" t="s">
        <v>833</v>
      </c>
      <c r="C9" s="71" t="s">
        <v>834</v>
      </c>
      <c r="D9" s="72">
        <v>21000</v>
      </c>
      <c r="E9" s="72">
        <f t="shared" ref="E9:E12" si="0">D9*G9</f>
        <v>21000000000</v>
      </c>
      <c r="F9" s="72">
        <v>113522884</v>
      </c>
      <c r="G9" s="72">
        <v>1000000</v>
      </c>
      <c r="H9" s="73" t="s">
        <v>835</v>
      </c>
      <c r="L9" s="74"/>
    </row>
    <row r="10" spans="1:17" ht="18" customHeight="1">
      <c r="A10" s="108"/>
      <c r="B10" s="108"/>
      <c r="C10" s="71" t="s">
        <v>836</v>
      </c>
      <c r="D10" s="72">
        <v>1170000</v>
      </c>
      <c r="E10" s="72">
        <f t="shared" si="0"/>
        <v>1170000000000</v>
      </c>
      <c r="F10" s="72">
        <v>73785926</v>
      </c>
      <c r="G10" s="72">
        <v>1000000</v>
      </c>
      <c r="H10" s="73" t="s">
        <v>837</v>
      </c>
    </row>
    <row r="11" spans="1:17" ht="36">
      <c r="A11" s="109"/>
      <c r="B11" s="109"/>
      <c r="C11" s="71" t="s">
        <v>838</v>
      </c>
      <c r="D11" s="72">
        <v>1050000</v>
      </c>
      <c r="E11" s="72">
        <f t="shared" si="0"/>
        <v>1050000000000</v>
      </c>
      <c r="F11" s="72">
        <v>933737865</v>
      </c>
      <c r="G11" s="72">
        <v>1000000</v>
      </c>
      <c r="H11" s="73" t="s">
        <v>839</v>
      </c>
    </row>
    <row r="12" spans="1:17" ht="18.75">
      <c r="A12" s="81"/>
      <c r="B12" s="81"/>
      <c r="C12" s="71" t="s">
        <v>840</v>
      </c>
      <c r="D12" s="75">
        <v>250000</v>
      </c>
      <c r="E12" s="72">
        <f t="shared" si="0"/>
        <v>250000000000</v>
      </c>
      <c r="F12" s="72">
        <v>955102271</v>
      </c>
      <c r="G12" s="72">
        <v>1000000</v>
      </c>
      <c r="H12" s="73" t="s">
        <v>841</v>
      </c>
    </row>
    <row r="13" spans="1:17" ht="18.75" thickBot="1">
      <c r="A13" s="67"/>
      <c r="B13" s="67"/>
      <c r="C13" s="67"/>
      <c r="D13" s="76">
        <f>SUM(D9:D12)</f>
        <v>2491000</v>
      </c>
      <c r="E13" s="77">
        <f>SUM(E9:E12)</f>
        <v>2491000000000</v>
      </c>
      <c r="F13" s="77">
        <f>SUM(F9:F12)</f>
        <v>2076148946</v>
      </c>
      <c r="G13" s="78"/>
      <c r="H13" s="79"/>
    </row>
    <row r="14" spans="1:17" ht="15.75" thickTop="1"/>
    <row r="16" spans="1:17">
      <c r="G16" s="80"/>
    </row>
  </sheetData>
  <mergeCells count="6">
    <mergeCell ref="A1:H1"/>
    <mergeCell ref="A2:H2"/>
    <mergeCell ref="A3:H3"/>
    <mergeCell ref="A6:G6"/>
    <mergeCell ref="A9:A11"/>
    <mergeCell ref="B9:B11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8"/>
  <sheetViews>
    <sheetView rightToLeft="1" view="pageBreakPreview" topLeftCell="A21" zoomScale="91" zoomScaleNormal="70" zoomScaleSheetLayoutView="91" workbookViewId="0">
      <selection activeCell="AB39" sqref="AB39"/>
    </sheetView>
  </sheetViews>
  <sheetFormatPr defaultRowHeight="12.75"/>
  <cols>
    <col min="1" max="1" width="3.5703125" style="6" bestFit="1" customWidth="1"/>
    <col min="2" max="2" width="2.5703125" style="6" customWidth="1"/>
    <col min="3" max="3" width="23.42578125" style="6" customWidth="1"/>
    <col min="4" max="5" width="1.28515625" style="6" customWidth="1"/>
    <col min="6" max="6" width="13.85546875" style="6" bestFit="1" customWidth="1"/>
    <col min="7" max="7" width="1.28515625" style="6" customWidth="1"/>
    <col min="8" max="8" width="17.85546875" style="6" bestFit="1" customWidth="1"/>
    <col min="9" max="9" width="1.28515625" style="6" customWidth="1"/>
    <col min="10" max="10" width="17.7109375" style="6" bestFit="1" customWidth="1"/>
    <col min="11" max="11" width="1.28515625" style="6" customWidth="1"/>
    <col min="12" max="12" width="13.7109375" style="6" bestFit="1" customWidth="1"/>
    <col min="13" max="13" width="1.28515625" style="6" customWidth="1"/>
    <col min="14" max="14" width="17.7109375" style="6" bestFit="1" customWidth="1"/>
    <col min="15" max="15" width="1.28515625" style="6" customWidth="1"/>
    <col min="16" max="16" width="13.140625" style="6" bestFit="1" customWidth="1"/>
    <col min="17" max="17" width="1.28515625" style="6" customWidth="1"/>
    <col min="18" max="18" width="16.140625" style="6" bestFit="1" customWidth="1"/>
    <col min="19" max="19" width="1.28515625" style="6" customWidth="1"/>
    <col min="20" max="20" width="13.85546875" style="6" bestFit="1" customWidth="1"/>
    <col min="21" max="21" width="1.28515625" style="6" customWidth="1"/>
    <col min="22" max="22" width="16.140625" style="6" bestFit="1" customWidth="1"/>
    <col min="23" max="23" width="1.28515625" style="6" customWidth="1"/>
    <col min="24" max="24" width="17.7109375" style="6" bestFit="1" customWidth="1"/>
    <col min="25" max="25" width="1.28515625" style="6" customWidth="1"/>
    <col min="26" max="26" width="17.5703125" style="6" bestFit="1" customWidth="1"/>
    <col min="27" max="27" width="1.28515625" style="6" customWidth="1"/>
    <col min="28" max="28" width="18.28515625" style="20" bestFit="1" customWidth="1"/>
    <col min="29" max="29" width="0.28515625" style="6" customWidth="1"/>
    <col min="30" max="30" width="13.42578125" style="6" bestFit="1" customWidth="1"/>
    <col min="31" max="16384" width="9.140625" style="6"/>
  </cols>
  <sheetData>
    <row r="1" spans="1:30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</row>
    <row r="2" spans="1:30" ht="21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</row>
    <row r="3" spans="1:30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</row>
    <row r="4" spans="1:30" ht="14.45" customHeight="1">
      <c r="A4" s="1" t="s">
        <v>3</v>
      </c>
      <c r="B4" s="91" t="s">
        <v>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30" ht="14.45" customHeight="1">
      <c r="A5" s="91" t="s">
        <v>5</v>
      </c>
      <c r="B5" s="91"/>
      <c r="C5" s="91" t="s">
        <v>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</row>
    <row r="6" spans="1:30" ht="14.45" customHeight="1">
      <c r="F6" s="87" t="s">
        <v>7</v>
      </c>
      <c r="G6" s="87"/>
      <c r="H6" s="87"/>
      <c r="I6" s="87"/>
      <c r="J6" s="87"/>
      <c r="L6" s="87" t="s">
        <v>8</v>
      </c>
      <c r="M6" s="87"/>
      <c r="N6" s="87"/>
      <c r="O6" s="87"/>
      <c r="P6" s="87"/>
      <c r="Q6" s="87"/>
      <c r="R6" s="87"/>
      <c r="T6" s="87" t="s">
        <v>9</v>
      </c>
      <c r="U6" s="87"/>
      <c r="V6" s="87"/>
      <c r="W6" s="87"/>
      <c r="X6" s="87"/>
      <c r="Y6" s="87"/>
      <c r="Z6" s="87"/>
      <c r="AA6" s="87"/>
      <c r="AB6" s="87"/>
    </row>
    <row r="7" spans="1:30" ht="14.45" customHeight="1">
      <c r="F7" s="8"/>
      <c r="G7" s="8"/>
      <c r="H7" s="8"/>
      <c r="I7" s="8"/>
      <c r="J7" s="8"/>
      <c r="L7" s="90" t="s">
        <v>10</v>
      </c>
      <c r="M7" s="90"/>
      <c r="N7" s="90"/>
      <c r="O7" s="8"/>
      <c r="P7" s="90" t="s">
        <v>11</v>
      </c>
      <c r="Q7" s="90"/>
      <c r="R7" s="90"/>
      <c r="T7" s="8"/>
      <c r="U7" s="8"/>
      <c r="V7" s="8"/>
      <c r="W7" s="8"/>
      <c r="X7" s="8"/>
      <c r="Y7" s="8"/>
      <c r="Z7" s="8"/>
      <c r="AA7" s="8"/>
      <c r="AB7" s="21"/>
    </row>
    <row r="8" spans="1:30" ht="14.45" customHeight="1">
      <c r="A8" s="87" t="s">
        <v>12</v>
      </c>
      <c r="B8" s="87"/>
      <c r="C8" s="87"/>
      <c r="E8" s="87" t="s">
        <v>13</v>
      </c>
      <c r="F8" s="87"/>
      <c r="H8" s="2" t="s">
        <v>14</v>
      </c>
      <c r="J8" s="2" t="s">
        <v>15</v>
      </c>
      <c r="L8" s="3" t="s">
        <v>13</v>
      </c>
      <c r="M8" s="8"/>
      <c r="N8" s="3" t="s">
        <v>14</v>
      </c>
      <c r="P8" s="3" t="s">
        <v>13</v>
      </c>
      <c r="Q8" s="8"/>
      <c r="R8" s="3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>
      <c r="A9" s="88" t="s">
        <v>19</v>
      </c>
      <c r="B9" s="88"/>
      <c r="C9" s="88"/>
      <c r="E9" s="89">
        <v>74</v>
      </c>
      <c r="F9" s="89"/>
      <c r="H9" s="10">
        <v>4057184</v>
      </c>
      <c r="J9" s="10">
        <v>4720325.949</v>
      </c>
      <c r="L9" s="10">
        <v>0</v>
      </c>
      <c r="N9" s="10">
        <v>0</v>
      </c>
      <c r="P9" s="10">
        <v>0</v>
      </c>
      <c r="R9" s="10">
        <v>0</v>
      </c>
      <c r="T9" s="10">
        <v>74</v>
      </c>
      <c r="V9" s="10">
        <v>83950</v>
      </c>
      <c r="X9" s="10">
        <v>4057184</v>
      </c>
      <c r="Z9" s="10">
        <v>6175336</v>
      </c>
      <c r="AB9" s="27">
        <f>(Z9/3701380075753)*100</f>
        <v>1.6683874321508861E-4</v>
      </c>
      <c r="AD9" s="43"/>
    </row>
    <row r="10" spans="1:30" ht="21.75" customHeight="1">
      <c r="A10" s="83" t="s">
        <v>20</v>
      </c>
      <c r="B10" s="83"/>
      <c r="C10" s="83"/>
      <c r="E10" s="84">
        <v>200</v>
      </c>
      <c r="F10" s="84"/>
      <c r="H10" s="13">
        <v>1417963</v>
      </c>
      <c r="J10" s="13">
        <v>1079538.3</v>
      </c>
      <c r="L10" s="13">
        <v>0</v>
      </c>
      <c r="N10" s="13">
        <v>0</v>
      </c>
      <c r="P10" s="13">
        <v>0</v>
      </c>
      <c r="R10" s="13">
        <v>0</v>
      </c>
      <c r="T10" s="13">
        <v>200</v>
      </c>
      <c r="V10" s="13">
        <v>5510</v>
      </c>
      <c r="X10" s="13">
        <v>1417963</v>
      </c>
      <c r="Z10" s="13">
        <v>1095443</v>
      </c>
      <c r="AB10" s="27">
        <f t="shared" ref="AB10:AB41" si="0">(Z10/3701380075753)*100</f>
        <v>2.9595528629335527E-5</v>
      </c>
      <c r="AD10" s="43"/>
    </row>
    <row r="11" spans="1:30" ht="21.75" customHeight="1">
      <c r="A11" s="83" t="s">
        <v>21</v>
      </c>
      <c r="B11" s="83"/>
      <c r="C11" s="83"/>
      <c r="E11" s="84">
        <v>3480000</v>
      </c>
      <c r="F11" s="84"/>
      <c r="H11" s="13">
        <v>4040040022</v>
      </c>
      <c r="J11" s="13">
        <v>709737195.60000002</v>
      </c>
      <c r="L11" s="13">
        <v>0</v>
      </c>
      <c r="N11" s="13">
        <v>0</v>
      </c>
      <c r="P11" s="13">
        <v>3480000</v>
      </c>
      <c r="R11" s="13">
        <v>0</v>
      </c>
      <c r="T11" s="13">
        <v>0</v>
      </c>
      <c r="V11" s="13">
        <v>0</v>
      </c>
      <c r="X11" s="13">
        <v>0</v>
      </c>
      <c r="Z11" s="13">
        <v>0</v>
      </c>
      <c r="AB11" s="27">
        <f t="shared" si="0"/>
        <v>0</v>
      </c>
      <c r="AD11" s="43"/>
    </row>
    <row r="12" spans="1:30" ht="21.75" customHeight="1">
      <c r="A12" s="83" t="s">
        <v>22</v>
      </c>
      <c r="B12" s="83"/>
      <c r="C12" s="83"/>
      <c r="E12" s="84">
        <v>1700000</v>
      </c>
      <c r="F12" s="84"/>
      <c r="H12" s="13">
        <v>1702138175</v>
      </c>
      <c r="J12" s="13">
        <v>254934337.5</v>
      </c>
      <c r="L12" s="13">
        <v>17000</v>
      </c>
      <c r="N12" s="13">
        <v>7922038</v>
      </c>
      <c r="P12" s="13">
        <v>0</v>
      </c>
      <c r="R12" s="13">
        <v>0</v>
      </c>
      <c r="T12" s="13">
        <v>1717000</v>
      </c>
      <c r="V12" s="13">
        <v>2277</v>
      </c>
      <c r="X12" s="13">
        <v>1710060213</v>
      </c>
      <c r="Z12" s="13">
        <v>3908602275</v>
      </c>
      <c r="AB12" s="27">
        <f t="shared" si="0"/>
        <v>0.10559851177144632</v>
      </c>
      <c r="AD12" s="43"/>
    </row>
    <row r="13" spans="1:30" ht="21.75" customHeight="1">
      <c r="A13" s="83" t="s">
        <v>23</v>
      </c>
      <c r="B13" s="83"/>
      <c r="C13" s="83"/>
      <c r="E13" s="84">
        <v>56854</v>
      </c>
      <c r="F13" s="84"/>
      <c r="H13" s="13">
        <v>14175783</v>
      </c>
      <c r="J13" s="13">
        <v>11993104.980045</v>
      </c>
      <c r="L13" s="13">
        <v>1083</v>
      </c>
      <c r="N13" s="13">
        <v>1.083</v>
      </c>
      <c r="P13" s="13">
        <v>57937</v>
      </c>
      <c r="R13" s="13">
        <v>0</v>
      </c>
      <c r="T13" s="13">
        <v>0</v>
      </c>
      <c r="V13" s="13">
        <v>0</v>
      </c>
      <c r="X13" s="13">
        <v>0</v>
      </c>
      <c r="Z13" s="13">
        <v>0</v>
      </c>
      <c r="AB13" s="27">
        <f t="shared" si="0"/>
        <v>0</v>
      </c>
      <c r="AD13" s="43"/>
    </row>
    <row r="14" spans="1:30" ht="21.75" customHeight="1">
      <c r="A14" s="83" t="s">
        <v>24</v>
      </c>
      <c r="B14" s="83"/>
      <c r="C14" s="83"/>
      <c r="E14" s="84">
        <v>246000</v>
      </c>
      <c r="F14" s="84"/>
      <c r="H14" s="13">
        <v>1850680154</v>
      </c>
      <c r="J14" s="13">
        <v>1743543819</v>
      </c>
      <c r="L14" s="13">
        <v>0</v>
      </c>
      <c r="N14" s="13">
        <v>0</v>
      </c>
      <c r="P14" s="13">
        <v>0</v>
      </c>
      <c r="R14" s="13">
        <v>0</v>
      </c>
      <c r="T14" s="13">
        <v>246000</v>
      </c>
      <c r="V14" s="13">
        <v>7820</v>
      </c>
      <c r="X14" s="13">
        <v>1850680154</v>
      </c>
      <c r="Z14" s="13">
        <v>1912273866</v>
      </c>
      <c r="AB14" s="27">
        <f t="shared" si="0"/>
        <v>5.1663807197940122E-2</v>
      </c>
      <c r="AD14" s="43"/>
    </row>
    <row r="15" spans="1:30" ht="21.75" customHeight="1">
      <c r="A15" s="83" t="s">
        <v>25</v>
      </c>
      <c r="B15" s="83"/>
      <c r="C15" s="83"/>
      <c r="E15" s="84">
        <v>262260</v>
      </c>
      <c r="F15" s="84"/>
      <c r="H15" s="13">
        <v>631513088</v>
      </c>
      <c r="J15" s="13">
        <v>329263535.43900001</v>
      </c>
      <c r="L15" s="13">
        <v>0</v>
      </c>
      <c r="N15" s="13">
        <v>0</v>
      </c>
      <c r="P15" s="13">
        <v>0</v>
      </c>
      <c r="R15" s="13">
        <v>0</v>
      </c>
      <c r="T15" s="13">
        <v>262260</v>
      </c>
      <c r="V15" s="13">
        <v>1562</v>
      </c>
      <c r="X15" s="13">
        <v>631513088</v>
      </c>
      <c r="Z15" s="13">
        <v>407212701</v>
      </c>
      <c r="AB15" s="27">
        <f t="shared" si="0"/>
        <v>1.1001645134137098E-2</v>
      </c>
      <c r="AD15" s="43"/>
    </row>
    <row r="16" spans="1:30" ht="21.75" customHeight="1">
      <c r="A16" s="83" t="s">
        <v>26</v>
      </c>
      <c r="B16" s="83"/>
      <c r="C16" s="83"/>
      <c r="E16" s="84">
        <v>195811205</v>
      </c>
      <c r="F16" s="84"/>
      <c r="H16" s="13">
        <v>618841351641</v>
      </c>
      <c r="J16" s="13">
        <v>752891224381.40698</v>
      </c>
      <c r="L16" s="13">
        <v>1113063920</v>
      </c>
      <c r="N16" s="13">
        <v>0</v>
      </c>
      <c r="P16" s="13">
        <v>-47381000</v>
      </c>
      <c r="R16" s="13">
        <v>0</v>
      </c>
      <c r="T16" s="13">
        <v>1261494125</v>
      </c>
      <c r="V16" s="13">
        <v>506</v>
      </c>
      <c r="X16" s="13">
        <v>469098531349</v>
      </c>
      <c r="Z16" s="13">
        <v>634518046887</v>
      </c>
      <c r="AB16" s="27">
        <f t="shared" si="0"/>
        <v>17.14274227182452</v>
      </c>
      <c r="AD16" s="43"/>
    </row>
    <row r="17" spans="1:30" ht="21.75" customHeight="1">
      <c r="A17" s="83" t="s">
        <v>27</v>
      </c>
      <c r="B17" s="83"/>
      <c r="C17" s="83"/>
      <c r="E17" s="84">
        <v>1760000</v>
      </c>
      <c r="F17" s="84"/>
      <c r="H17" s="13">
        <v>3933648512</v>
      </c>
      <c r="J17" s="13">
        <v>4721976072</v>
      </c>
      <c r="L17" s="13">
        <v>0</v>
      </c>
      <c r="N17" s="13">
        <v>0</v>
      </c>
      <c r="P17" s="13">
        <v>0</v>
      </c>
      <c r="R17" s="13">
        <v>0</v>
      </c>
      <c r="T17" s="13">
        <v>1760000</v>
      </c>
      <c r="V17" s="13">
        <v>2934</v>
      </c>
      <c r="X17" s="13">
        <v>3933648512</v>
      </c>
      <c r="Z17" s="13">
        <v>5133115152</v>
      </c>
      <c r="AB17" s="27">
        <f t="shared" si="0"/>
        <v>0.13868111479893702</v>
      </c>
      <c r="AD17" s="43"/>
    </row>
    <row r="18" spans="1:30" ht="21.75" customHeight="1">
      <c r="A18" s="83" t="s">
        <v>28</v>
      </c>
      <c r="B18" s="83"/>
      <c r="C18" s="83"/>
      <c r="E18" s="84">
        <v>36019740</v>
      </c>
      <c r="F18" s="84"/>
      <c r="H18" s="13">
        <v>13238939744</v>
      </c>
      <c r="J18" s="13">
        <v>14823444934.458</v>
      </c>
      <c r="L18" s="13">
        <v>724200000</v>
      </c>
      <c r="N18" s="13">
        <v>387451836980</v>
      </c>
      <c r="P18" s="13">
        <v>0</v>
      </c>
      <c r="R18" s="13">
        <v>0</v>
      </c>
      <c r="T18" s="13">
        <v>760219740</v>
      </c>
      <c r="V18" s="13">
        <v>628</v>
      </c>
      <c r="X18" s="13">
        <v>400690776724</v>
      </c>
      <c r="Z18" s="13">
        <v>474577359639</v>
      </c>
      <c r="AB18" s="27">
        <f t="shared" si="0"/>
        <v>12.821632740389491</v>
      </c>
      <c r="AD18" s="43"/>
    </row>
    <row r="19" spans="1:30" ht="21.75" customHeight="1">
      <c r="A19" s="83" t="s">
        <v>29</v>
      </c>
      <c r="B19" s="83"/>
      <c r="C19" s="83"/>
      <c r="E19" s="84">
        <v>444233499</v>
      </c>
      <c r="F19" s="84"/>
      <c r="H19" s="13">
        <v>265032244700</v>
      </c>
      <c r="J19" s="13">
        <v>245524212182.608</v>
      </c>
      <c r="L19" s="13">
        <v>400000</v>
      </c>
      <c r="N19" s="13">
        <v>255036450</v>
      </c>
      <c r="P19" s="13">
        <v>-104800000</v>
      </c>
      <c r="R19" s="13">
        <v>58928478290</v>
      </c>
      <c r="T19" s="13">
        <v>339833499</v>
      </c>
      <c r="V19" s="13">
        <v>637</v>
      </c>
      <c r="X19" s="13">
        <v>202763002136</v>
      </c>
      <c r="Z19" s="13">
        <v>215185918926</v>
      </c>
      <c r="AB19" s="27">
        <f t="shared" si="0"/>
        <v>5.8136671868863159</v>
      </c>
      <c r="AD19" s="43"/>
    </row>
    <row r="20" spans="1:30" ht="21.75" customHeight="1">
      <c r="A20" s="83" t="s">
        <v>30</v>
      </c>
      <c r="B20" s="83"/>
      <c r="C20" s="83"/>
      <c r="E20" s="84">
        <v>215093158</v>
      </c>
      <c r="F20" s="84"/>
      <c r="H20" s="13">
        <v>357066687386</v>
      </c>
      <c r="J20" s="13">
        <v>449221856144.5</v>
      </c>
      <c r="L20" s="13">
        <v>96530919</v>
      </c>
      <c r="N20" s="13">
        <v>256122421690</v>
      </c>
      <c r="P20" s="13">
        <v>-230424077</v>
      </c>
      <c r="R20" s="13">
        <v>347532913908</v>
      </c>
      <c r="T20" s="13">
        <v>81200000</v>
      </c>
      <c r="V20" s="13">
        <v>2911</v>
      </c>
      <c r="X20" s="13">
        <v>159790784216</v>
      </c>
      <c r="Z20" s="13">
        <v>234966779460</v>
      </c>
      <c r="AB20" s="27">
        <f t="shared" si="0"/>
        <v>6.3480857045516705</v>
      </c>
      <c r="AD20" s="43"/>
    </row>
    <row r="21" spans="1:30" ht="21.75" customHeight="1">
      <c r="A21" s="83" t="s">
        <v>31</v>
      </c>
      <c r="B21" s="83"/>
      <c r="C21" s="83"/>
      <c r="E21" s="84">
        <v>285750</v>
      </c>
      <c r="F21" s="84"/>
      <c r="H21" s="13">
        <v>12302260813</v>
      </c>
      <c r="J21" s="13">
        <v>13648592289.375</v>
      </c>
      <c r="L21" s="13">
        <v>0</v>
      </c>
      <c r="N21" s="13">
        <v>0</v>
      </c>
      <c r="P21" s="13">
        <v>0</v>
      </c>
      <c r="R21" s="13">
        <v>0</v>
      </c>
      <c r="T21" s="13">
        <v>285750</v>
      </c>
      <c r="V21" s="13">
        <v>53700</v>
      </c>
      <c r="X21" s="13">
        <v>12302260813</v>
      </c>
      <c r="Z21" s="13">
        <v>15253473588</v>
      </c>
      <c r="AB21" s="27">
        <f t="shared" si="0"/>
        <v>0.41210233144989494</v>
      </c>
      <c r="AD21" s="43"/>
    </row>
    <row r="22" spans="1:30" ht="21.75" customHeight="1">
      <c r="A22" s="83" t="s">
        <v>32</v>
      </c>
      <c r="B22" s="83"/>
      <c r="C22" s="83"/>
      <c r="E22" s="84">
        <v>1350000</v>
      </c>
      <c r="F22" s="84"/>
      <c r="H22" s="13">
        <v>4446208492</v>
      </c>
      <c r="J22" s="13">
        <v>4376156017.5</v>
      </c>
      <c r="L22" s="13">
        <v>0</v>
      </c>
      <c r="N22" s="13">
        <v>0</v>
      </c>
      <c r="P22" s="13">
        <v>0</v>
      </c>
      <c r="R22" s="13">
        <v>0</v>
      </c>
      <c r="T22" s="13">
        <v>1350000</v>
      </c>
      <c r="V22" s="13">
        <v>3481</v>
      </c>
      <c r="X22" s="13">
        <v>4446208492</v>
      </c>
      <c r="Z22" s="13">
        <v>4671388867</v>
      </c>
      <c r="AB22" s="27">
        <f t="shared" si="0"/>
        <v>0.12620667889799628</v>
      </c>
      <c r="AD22" s="43"/>
    </row>
    <row r="23" spans="1:30" ht="21.75" customHeight="1">
      <c r="A23" s="83" t="s">
        <v>33</v>
      </c>
      <c r="B23" s="83"/>
      <c r="C23" s="83"/>
      <c r="E23" s="84">
        <v>706094000</v>
      </c>
      <c r="F23" s="84"/>
      <c r="H23" s="13">
        <v>341470186391</v>
      </c>
      <c r="J23" s="13">
        <v>313044162352.20001</v>
      </c>
      <c r="L23" s="13">
        <v>794000000</v>
      </c>
      <c r="N23" s="13">
        <v>386218477248</v>
      </c>
      <c r="P23" s="13">
        <v>-2142000</v>
      </c>
      <c r="R23" s="13">
        <v>0</v>
      </c>
      <c r="T23" s="13">
        <v>1497952000</v>
      </c>
      <c r="V23" s="13">
        <v>508</v>
      </c>
      <c r="X23" s="13">
        <v>726670839825</v>
      </c>
      <c r="Z23" s="13">
        <v>756431906284</v>
      </c>
      <c r="AB23" s="27">
        <f t="shared" si="0"/>
        <v>20.436482901046396</v>
      </c>
      <c r="AD23" s="43"/>
    </row>
    <row r="24" spans="1:30" ht="21.75" customHeight="1">
      <c r="A24" s="83" t="s">
        <v>34</v>
      </c>
      <c r="B24" s="83"/>
      <c r="C24" s="83"/>
      <c r="E24" s="84">
        <v>309926894</v>
      </c>
      <c r="F24" s="84"/>
      <c r="H24" s="13">
        <v>97787849883</v>
      </c>
      <c r="J24" s="13">
        <v>109677487117.129</v>
      </c>
      <c r="L24" s="13">
        <v>0</v>
      </c>
      <c r="N24" s="13">
        <v>0</v>
      </c>
      <c r="P24" s="13">
        <v>-1495000</v>
      </c>
      <c r="R24" s="13">
        <v>0</v>
      </c>
      <c r="T24" s="13">
        <v>308431894</v>
      </c>
      <c r="V24" s="13">
        <v>356</v>
      </c>
      <c r="X24" s="13">
        <v>97316148852</v>
      </c>
      <c r="Z24" s="13">
        <v>109148433826</v>
      </c>
      <c r="AB24" s="27">
        <f t="shared" si="0"/>
        <v>2.9488577663507063</v>
      </c>
      <c r="AD24" s="43"/>
    </row>
    <row r="25" spans="1:30" ht="21.75" customHeight="1">
      <c r="A25" s="83" t="s">
        <v>35</v>
      </c>
      <c r="B25" s="83"/>
      <c r="C25" s="83"/>
      <c r="E25" s="84">
        <v>281466062</v>
      </c>
      <c r="F25" s="84"/>
      <c r="H25" s="13">
        <v>326276508276</v>
      </c>
      <c r="J25" s="13">
        <v>365407488644.01703</v>
      </c>
      <c r="L25" s="13">
        <v>4000000</v>
      </c>
      <c r="N25" s="13">
        <v>5429033353</v>
      </c>
      <c r="P25" s="13">
        <v>-102780000</v>
      </c>
      <c r="R25" s="13">
        <v>0</v>
      </c>
      <c r="T25" s="13">
        <v>182686062</v>
      </c>
      <c r="V25" s="13">
        <v>1537</v>
      </c>
      <c r="X25" s="13">
        <v>212277349959</v>
      </c>
      <c r="Z25" s="13">
        <v>279117785854</v>
      </c>
      <c r="AB25" s="27">
        <f t="shared" si="0"/>
        <v>7.5409112315280646</v>
      </c>
      <c r="AD25" s="43"/>
    </row>
    <row r="26" spans="1:30" ht="21.75" customHeight="1">
      <c r="A26" s="83" t="s">
        <v>36</v>
      </c>
      <c r="B26" s="83"/>
      <c r="C26" s="83"/>
      <c r="E26" s="84">
        <v>4619432</v>
      </c>
      <c r="F26" s="84"/>
      <c r="H26" s="13">
        <v>20363308581</v>
      </c>
      <c r="J26" s="13">
        <v>17330005636.610401</v>
      </c>
      <c r="L26" s="13">
        <v>0</v>
      </c>
      <c r="N26" s="13">
        <v>0</v>
      </c>
      <c r="P26" s="13">
        <v>-3000000</v>
      </c>
      <c r="R26" s="13">
        <v>12459422840</v>
      </c>
      <c r="T26" s="13">
        <v>1619432</v>
      </c>
      <c r="V26" s="13">
        <v>3615</v>
      </c>
      <c r="X26" s="13">
        <v>7138755051</v>
      </c>
      <c r="Z26" s="13">
        <v>5819413912</v>
      </c>
      <c r="AB26" s="27">
        <f t="shared" si="0"/>
        <v>0.15722281400177776</v>
      </c>
      <c r="AD26" s="43"/>
    </row>
    <row r="27" spans="1:30" ht="21.75" customHeight="1">
      <c r="A27" s="83" t="s">
        <v>37</v>
      </c>
      <c r="B27" s="83"/>
      <c r="C27" s="83"/>
      <c r="E27" s="84">
        <v>251000</v>
      </c>
      <c r="F27" s="84"/>
      <c r="H27" s="13">
        <v>1784572312</v>
      </c>
      <c r="J27" s="13">
        <v>1739060653.5</v>
      </c>
      <c r="L27" s="13">
        <v>0</v>
      </c>
      <c r="N27" s="13">
        <v>0</v>
      </c>
      <c r="P27" s="13">
        <v>0</v>
      </c>
      <c r="R27" s="13">
        <v>0</v>
      </c>
      <c r="T27" s="13">
        <v>251000</v>
      </c>
      <c r="V27" s="13">
        <v>7640</v>
      </c>
      <c r="X27" s="13">
        <v>1784572312</v>
      </c>
      <c r="Z27" s="13">
        <v>1906230042</v>
      </c>
      <c r="AB27" s="27">
        <f t="shared" si="0"/>
        <v>5.1500521507837883E-2</v>
      </c>
      <c r="AD27" s="43"/>
    </row>
    <row r="28" spans="1:30" ht="21.75" customHeight="1">
      <c r="A28" s="83" t="s">
        <v>38</v>
      </c>
      <c r="B28" s="83"/>
      <c r="C28" s="83"/>
      <c r="E28" s="84">
        <v>386</v>
      </c>
      <c r="F28" s="84"/>
      <c r="H28" s="13">
        <v>1065552</v>
      </c>
      <c r="J28" s="13">
        <v>1393994.0889000001</v>
      </c>
      <c r="L28" s="13">
        <v>0</v>
      </c>
      <c r="N28" s="13">
        <v>0</v>
      </c>
      <c r="P28" s="13">
        <v>0</v>
      </c>
      <c r="R28" s="13">
        <v>0</v>
      </c>
      <c r="T28" s="13">
        <v>386</v>
      </c>
      <c r="V28" s="13">
        <v>4621</v>
      </c>
      <c r="X28" s="13">
        <v>1065552</v>
      </c>
      <c r="Z28" s="13">
        <v>1773092</v>
      </c>
      <c r="AB28" s="27">
        <f t="shared" si="0"/>
        <v>4.7903537699766926E-5</v>
      </c>
      <c r="AD28" s="43"/>
    </row>
    <row r="29" spans="1:30" ht="21.75" customHeight="1">
      <c r="A29" s="83" t="s">
        <v>39</v>
      </c>
      <c r="B29" s="83"/>
      <c r="C29" s="83"/>
      <c r="E29" s="84">
        <v>3479999</v>
      </c>
      <c r="F29" s="84"/>
      <c r="H29" s="13">
        <v>15145236131</v>
      </c>
      <c r="J29" s="13">
        <v>15442283978.560801</v>
      </c>
      <c r="L29" s="13">
        <v>0</v>
      </c>
      <c r="N29" s="13">
        <v>0</v>
      </c>
      <c r="P29" s="13">
        <v>-800000</v>
      </c>
      <c r="R29" s="13">
        <v>3684346956</v>
      </c>
      <c r="T29" s="13">
        <v>2679999</v>
      </c>
      <c r="V29" s="13">
        <v>4700</v>
      </c>
      <c r="X29" s="13">
        <v>11663571650</v>
      </c>
      <c r="Z29" s="13">
        <v>12521049127</v>
      </c>
      <c r="AB29" s="27">
        <f t="shared" si="0"/>
        <v>0.33828055673133617</v>
      </c>
      <c r="AD29" s="43"/>
    </row>
    <row r="30" spans="1:30" ht="21.75" customHeight="1">
      <c r="A30" s="83" t="s">
        <v>40</v>
      </c>
      <c r="B30" s="83"/>
      <c r="C30" s="83"/>
      <c r="E30" s="84">
        <v>76</v>
      </c>
      <c r="F30" s="84"/>
      <c r="H30" s="13">
        <v>809388</v>
      </c>
      <c r="J30" s="13">
        <v>1189877.8500000001</v>
      </c>
      <c r="L30" s="13">
        <v>0</v>
      </c>
      <c r="N30" s="13">
        <v>0</v>
      </c>
      <c r="P30" s="13">
        <v>-76</v>
      </c>
      <c r="R30" s="13">
        <v>1119620</v>
      </c>
      <c r="T30" s="13">
        <v>0</v>
      </c>
      <c r="V30" s="13">
        <v>0</v>
      </c>
      <c r="X30" s="13">
        <v>0</v>
      </c>
      <c r="Z30" s="13">
        <v>0</v>
      </c>
      <c r="AB30" s="27">
        <f t="shared" si="0"/>
        <v>0</v>
      </c>
      <c r="AD30" s="43"/>
    </row>
    <row r="31" spans="1:30" ht="21.75" customHeight="1">
      <c r="A31" s="83" t="s">
        <v>41</v>
      </c>
      <c r="B31" s="83"/>
      <c r="C31" s="83"/>
      <c r="E31" s="84">
        <v>777777</v>
      </c>
      <c r="F31" s="84"/>
      <c r="H31" s="13">
        <v>3023939006</v>
      </c>
      <c r="J31" s="13">
        <v>2535929464.0679998</v>
      </c>
      <c r="L31" s="13">
        <v>0</v>
      </c>
      <c r="N31" s="13">
        <v>0</v>
      </c>
      <c r="P31" s="13">
        <v>-777777</v>
      </c>
      <c r="R31" s="13">
        <v>2575139108</v>
      </c>
      <c r="T31" s="13">
        <v>0</v>
      </c>
      <c r="V31" s="13">
        <v>0</v>
      </c>
      <c r="X31" s="13">
        <v>0</v>
      </c>
      <c r="Z31" s="13">
        <v>0</v>
      </c>
      <c r="AB31" s="27">
        <f t="shared" si="0"/>
        <v>0</v>
      </c>
      <c r="AD31" s="43"/>
    </row>
    <row r="32" spans="1:30" ht="21.75" customHeight="1">
      <c r="A32" s="83" t="s">
        <v>42</v>
      </c>
      <c r="B32" s="83"/>
      <c r="C32" s="83"/>
      <c r="E32" s="84">
        <v>2000000</v>
      </c>
      <c r="F32" s="84"/>
      <c r="H32" s="13">
        <v>7694739339</v>
      </c>
      <c r="J32" s="13">
        <v>5976228600</v>
      </c>
      <c r="L32" s="13">
        <v>0</v>
      </c>
      <c r="N32" s="13">
        <v>0</v>
      </c>
      <c r="P32" s="13">
        <v>-2000000</v>
      </c>
      <c r="R32" s="13">
        <v>6771468643</v>
      </c>
      <c r="T32" s="13">
        <v>0</v>
      </c>
      <c r="V32" s="13">
        <v>0</v>
      </c>
      <c r="X32" s="13">
        <v>0</v>
      </c>
      <c r="Z32" s="13">
        <v>0</v>
      </c>
      <c r="AB32" s="27">
        <f t="shared" si="0"/>
        <v>0</v>
      </c>
      <c r="AD32" s="43"/>
    </row>
    <row r="33" spans="1:30" ht="21.75" customHeight="1">
      <c r="A33" s="83" t="s">
        <v>43</v>
      </c>
      <c r="B33" s="83"/>
      <c r="C33" s="83"/>
      <c r="E33" s="84">
        <v>1803961</v>
      </c>
      <c r="F33" s="84"/>
      <c r="H33" s="13">
        <v>7355896145</v>
      </c>
      <c r="J33" s="13">
        <v>6932617252.3052998</v>
      </c>
      <c r="L33" s="13">
        <v>0</v>
      </c>
      <c r="N33" s="13">
        <v>0</v>
      </c>
      <c r="P33" s="13">
        <v>0</v>
      </c>
      <c r="R33" s="13">
        <v>0</v>
      </c>
      <c r="T33" s="13">
        <v>1803961</v>
      </c>
      <c r="V33" s="13">
        <v>4351</v>
      </c>
      <c r="X33" s="13">
        <v>7355896145</v>
      </c>
      <c r="Z33" s="13">
        <v>7802332556</v>
      </c>
      <c r="AB33" s="27">
        <f t="shared" si="0"/>
        <v>0.21079522762635267</v>
      </c>
      <c r="AD33" s="43"/>
    </row>
    <row r="34" spans="1:30" ht="21.75" customHeight="1">
      <c r="A34" s="83" t="s">
        <v>44</v>
      </c>
      <c r="B34" s="83"/>
      <c r="C34" s="83"/>
      <c r="E34" s="84">
        <v>13600000</v>
      </c>
      <c r="F34" s="84"/>
      <c r="H34" s="13">
        <v>58306894292</v>
      </c>
      <c r="J34" s="13">
        <v>50223382200</v>
      </c>
      <c r="L34" s="13">
        <v>0</v>
      </c>
      <c r="N34" s="13">
        <v>0</v>
      </c>
      <c r="P34" s="13">
        <v>-3000000</v>
      </c>
      <c r="R34" s="13">
        <v>11664580418</v>
      </c>
      <c r="T34" s="13">
        <v>10600000</v>
      </c>
      <c r="V34" s="13">
        <v>3941</v>
      </c>
      <c r="X34" s="13">
        <v>45445079374</v>
      </c>
      <c r="Z34" s="13">
        <v>41526041130</v>
      </c>
      <c r="AB34" s="27">
        <f t="shared" si="0"/>
        <v>1.1219069719975201</v>
      </c>
      <c r="AD34" s="43"/>
    </row>
    <row r="35" spans="1:30" ht="21.75" customHeight="1">
      <c r="A35" s="83" t="s">
        <v>45</v>
      </c>
      <c r="B35" s="83"/>
      <c r="C35" s="83"/>
      <c r="E35" s="84">
        <v>30908</v>
      </c>
      <c r="F35" s="84"/>
      <c r="H35" s="13">
        <v>166974301076</v>
      </c>
      <c r="J35" s="13">
        <v>311627251664.73602</v>
      </c>
      <c r="L35" s="13">
        <v>0</v>
      </c>
      <c r="N35" s="13">
        <v>0</v>
      </c>
      <c r="P35" s="13">
        <v>-30908</v>
      </c>
      <c r="R35" s="13">
        <v>280652452072</v>
      </c>
      <c r="T35" s="13">
        <v>0</v>
      </c>
      <c r="V35" s="13">
        <v>0</v>
      </c>
      <c r="X35" s="13">
        <v>0</v>
      </c>
      <c r="Z35" s="13">
        <v>0</v>
      </c>
      <c r="AB35" s="27">
        <f t="shared" si="0"/>
        <v>0</v>
      </c>
      <c r="AD35" s="43"/>
    </row>
    <row r="36" spans="1:30" ht="21.75" customHeight="1">
      <c r="A36" s="83" t="s">
        <v>46</v>
      </c>
      <c r="B36" s="83"/>
      <c r="C36" s="83"/>
      <c r="E36" s="84">
        <v>800000</v>
      </c>
      <c r="F36" s="84"/>
      <c r="H36" s="13">
        <v>11530660341</v>
      </c>
      <c r="J36" s="13">
        <v>10950454800</v>
      </c>
      <c r="L36" s="13">
        <v>0</v>
      </c>
      <c r="N36" s="13">
        <v>0</v>
      </c>
      <c r="P36" s="13">
        <v>0</v>
      </c>
      <c r="R36" s="13">
        <v>0</v>
      </c>
      <c r="T36" s="13">
        <v>800000</v>
      </c>
      <c r="V36" s="13">
        <v>14210</v>
      </c>
      <c r="X36" s="13">
        <v>11530660341</v>
      </c>
      <c r="Z36" s="13">
        <v>11300360400</v>
      </c>
      <c r="AB36" s="27">
        <f t="shared" si="0"/>
        <v>0.30530127057273582</v>
      </c>
      <c r="AD36" s="43"/>
    </row>
    <row r="37" spans="1:30" ht="21.75" customHeight="1">
      <c r="A37" s="83" t="s">
        <v>47</v>
      </c>
      <c r="B37" s="83"/>
      <c r="C37" s="83"/>
      <c r="E37" s="84">
        <v>123</v>
      </c>
      <c r="F37" s="84"/>
      <c r="H37" s="13">
        <v>1662161</v>
      </c>
      <c r="J37" s="13">
        <v>2749810.6935000001</v>
      </c>
      <c r="L37" s="13">
        <v>0</v>
      </c>
      <c r="N37" s="13">
        <v>0</v>
      </c>
      <c r="P37" s="13">
        <v>0</v>
      </c>
      <c r="R37" s="13">
        <v>0</v>
      </c>
      <c r="T37" s="13">
        <v>123</v>
      </c>
      <c r="V37" s="13">
        <v>28550</v>
      </c>
      <c r="X37" s="13">
        <v>1662161</v>
      </c>
      <c r="Z37" s="13">
        <v>3490755</v>
      </c>
      <c r="AB37" s="27">
        <f t="shared" si="0"/>
        <v>9.4309552884537233E-5</v>
      </c>
      <c r="AD37" s="43"/>
    </row>
    <row r="38" spans="1:30" ht="21.75" customHeight="1">
      <c r="A38" s="83" t="s">
        <v>48</v>
      </c>
      <c r="B38" s="83"/>
      <c r="C38" s="83"/>
      <c r="E38" s="84">
        <v>0</v>
      </c>
      <c r="F38" s="84"/>
      <c r="H38" s="13">
        <v>0</v>
      </c>
      <c r="J38" s="13">
        <v>0</v>
      </c>
      <c r="L38" s="13">
        <v>3435000</v>
      </c>
      <c r="N38" s="13">
        <v>5501482265</v>
      </c>
      <c r="P38" s="13">
        <v>0</v>
      </c>
      <c r="R38" s="13">
        <v>0</v>
      </c>
      <c r="T38" s="13">
        <v>3435000</v>
      </c>
      <c r="V38" s="13">
        <v>5420</v>
      </c>
      <c r="X38" s="13">
        <v>5501482265</v>
      </c>
      <c r="Z38" s="13">
        <v>18612905942</v>
      </c>
      <c r="AB38" s="27">
        <f t="shared" si="0"/>
        <v>0.50286394698910875</v>
      </c>
      <c r="AD38" s="43"/>
    </row>
    <row r="39" spans="1:30" ht="21.75" customHeight="1">
      <c r="A39" s="83" t="s">
        <v>49</v>
      </c>
      <c r="B39" s="83"/>
      <c r="C39" s="83"/>
      <c r="E39" s="84">
        <v>0</v>
      </c>
      <c r="F39" s="84"/>
      <c r="H39" s="13">
        <v>0</v>
      </c>
      <c r="J39" s="13">
        <v>0</v>
      </c>
      <c r="L39" s="13">
        <v>24800000</v>
      </c>
      <c r="N39" s="13">
        <v>133371400613</v>
      </c>
      <c r="P39" s="13">
        <v>0</v>
      </c>
      <c r="R39" s="13">
        <v>0</v>
      </c>
      <c r="T39" s="13">
        <v>24800000</v>
      </c>
      <c r="V39" s="13">
        <v>5840</v>
      </c>
      <c r="X39" s="13">
        <v>133371400613</v>
      </c>
      <c r="Z39" s="13">
        <v>143970249600</v>
      </c>
      <c r="AB39" s="27">
        <f t="shared" si="0"/>
        <v>3.8896370179090844</v>
      </c>
      <c r="AD39" s="43"/>
    </row>
    <row r="40" spans="1:30" ht="21.75" customHeight="1">
      <c r="A40" s="83" t="s">
        <v>50</v>
      </c>
      <c r="B40" s="83"/>
      <c r="C40" s="83"/>
      <c r="E40" s="84">
        <v>0</v>
      </c>
      <c r="F40" s="84"/>
      <c r="H40" s="13">
        <v>0</v>
      </c>
      <c r="J40" s="13">
        <v>0</v>
      </c>
      <c r="L40" s="13">
        <v>6500000</v>
      </c>
      <c r="N40" s="13">
        <v>7696482066</v>
      </c>
      <c r="P40" s="13">
        <v>0</v>
      </c>
      <c r="R40" s="13">
        <v>0</v>
      </c>
      <c r="T40" s="13">
        <v>6500000</v>
      </c>
      <c r="V40" s="13">
        <v>1390</v>
      </c>
      <c r="X40" s="13">
        <v>7696482066</v>
      </c>
      <c r="Z40" s="13">
        <v>8981241750</v>
      </c>
      <c r="AB40" s="27">
        <f t="shared" si="0"/>
        <v>0.24264575823580822</v>
      </c>
      <c r="AD40" s="43"/>
    </row>
    <row r="41" spans="1:30" ht="21.75" customHeight="1">
      <c r="A41" s="83" t="s">
        <v>51</v>
      </c>
      <c r="B41" s="83"/>
      <c r="C41" s="83"/>
      <c r="E41" s="84">
        <v>0</v>
      </c>
      <c r="F41" s="85"/>
      <c r="H41" s="16">
        <v>0</v>
      </c>
      <c r="J41" s="16">
        <v>0</v>
      </c>
      <c r="L41" s="16">
        <v>206882</v>
      </c>
      <c r="N41" s="16">
        <v>839477926</v>
      </c>
      <c r="P41" s="16">
        <v>0</v>
      </c>
      <c r="R41" s="16">
        <v>0</v>
      </c>
      <c r="T41" s="16">
        <v>206882</v>
      </c>
      <c r="V41" s="13">
        <v>4897</v>
      </c>
      <c r="X41" s="16">
        <v>839477926</v>
      </c>
      <c r="Z41" s="16">
        <v>1007073202</v>
      </c>
      <c r="AB41" s="27">
        <f t="shared" si="0"/>
        <v>2.7208046225707404E-2</v>
      </c>
      <c r="AD41" s="43"/>
    </row>
    <row r="42" spans="1:30" ht="21.75" customHeight="1">
      <c r="A42" s="86"/>
      <c r="B42" s="86"/>
      <c r="C42" s="86"/>
      <c r="D42" s="86"/>
      <c r="F42" s="18">
        <f>SUM(E9:F41)</f>
        <v>2225149358</v>
      </c>
      <c r="H42" s="18">
        <f>SUM(H9:H41)</f>
        <v>2340822992531</v>
      </c>
      <c r="J42" s="18">
        <f>SUM(J9:J41)</f>
        <v>2699154419924.3745</v>
      </c>
      <c r="L42" s="18">
        <f>SUM(L9:L41)</f>
        <v>2767154804</v>
      </c>
      <c r="N42" s="18">
        <f>SUM(N9:N41)</f>
        <v>1182893570630.083</v>
      </c>
      <c r="P42" s="18">
        <f>SUM(P9:P41)</f>
        <v>-495092901</v>
      </c>
      <c r="R42" s="18">
        <f>SUM(R9:R41)</f>
        <v>724269921855</v>
      </c>
      <c r="T42" s="18">
        <f>SUM(T9:T41)</f>
        <v>4490135387</v>
      </c>
      <c r="V42" s="13"/>
      <c r="X42" s="18">
        <f>SUM(X9:X41)</f>
        <v>2525817384936</v>
      </c>
      <c r="Z42" s="18">
        <f>SUM(Z9:Z41)</f>
        <v>2988691729612</v>
      </c>
      <c r="AB42" s="30">
        <f>SUM(AB9:AB41)</f>
        <v>80.745334670987219</v>
      </c>
    </row>
    <row r="45" spans="1:30" ht="18.75">
      <c r="X45" s="13"/>
      <c r="Z45" s="43"/>
    </row>
    <row r="46" spans="1:30" ht="18.75">
      <c r="X46" s="13"/>
      <c r="Z46" s="43"/>
    </row>
    <row r="47" spans="1:30" ht="18.75">
      <c r="X47" s="13"/>
      <c r="Z47" s="43"/>
    </row>
    <row r="48" spans="1:30" ht="18.75">
      <c r="X48" s="13"/>
      <c r="Z48" s="43"/>
    </row>
  </sheetData>
  <mergeCells count="80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41:C41"/>
    <mergeCell ref="E41:F41"/>
    <mergeCell ref="A42:D42"/>
    <mergeCell ref="A38:C38"/>
    <mergeCell ref="E38:F38"/>
    <mergeCell ref="A39:C39"/>
    <mergeCell ref="E39:F39"/>
    <mergeCell ref="A40:C40"/>
    <mergeCell ref="E40:F40"/>
  </mergeCells>
  <pageMargins left="0.39" right="0.39" top="0.39" bottom="0.39" header="0" footer="0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0"/>
  <sheetViews>
    <sheetView rightToLeft="1" view="pageBreakPreview" topLeftCell="C1" zoomScale="93" zoomScaleNormal="100" zoomScaleSheetLayoutView="93" workbookViewId="0">
      <selection activeCell="AF16" sqref="AF16"/>
    </sheetView>
  </sheetViews>
  <sheetFormatPr defaultColWidth="5" defaultRowHeight="12.75"/>
  <cols>
    <col min="1" max="1" width="6.42578125" style="6" bestFit="1" customWidth="1"/>
    <col min="2" max="2" width="31.42578125" style="6" customWidth="1"/>
    <col min="3" max="3" width="1.28515625" style="6" customWidth="1"/>
    <col min="4" max="4" width="18.5703125" style="6" bestFit="1" customWidth="1"/>
    <col min="5" max="5" width="1.85546875" style="6" customWidth="1"/>
    <col min="6" max="6" width="12.28515625" style="6" customWidth="1"/>
    <col min="7" max="7" width="1.28515625" style="6" customWidth="1"/>
    <col min="8" max="8" width="15.85546875" style="6" bestFit="1" customWidth="1"/>
    <col min="9" max="9" width="2.7109375" style="6" customWidth="1"/>
    <col min="10" max="10" width="12.85546875" style="6" bestFit="1" customWidth="1"/>
    <col min="11" max="11" width="2.42578125" style="6" customWidth="1"/>
    <col min="12" max="12" width="13.140625" style="6" bestFit="1" customWidth="1"/>
    <col min="13" max="13" width="2.140625" style="6" customWidth="1"/>
    <col min="14" max="14" width="12.28515625" style="6" bestFit="1" customWidth="1"/>
    <col min="15" max="15" width="1" style="6" customWidth="1"/>
    <col min="16" max="16" width="8.28515625" style="6" bestFit="1" customWidth="1"/>
    <col min="17" max="17" width="1.28515625" style="6" customWidth="1"/>
    <col min="18" max="18" width="16.140625" style="6" bestFit="1" customWidth="1"/>
    <col min="19" max="19" width="1.7109375" style="6" customWidth="1"/>
    <col min="20" max="20" width="16.42578125" style="6" bestFit="1" customWidth="1"/>
    <col min="21" max="21" width="1.7109375" style="6" customWidth="1"/>
    <col min="22" max="22" width="8.28515625" style="6" bestFit="1" customWidth="1"/>
    <col min="23" max="23" width="1.85546875" style="6" customWidth="1"/>
    <col min="24" max="24" width="16.140625" style="6" bestFit="1" customWidth="1"/>
    <col min="25" max="25" width="1.42578125" style="6" customWidth="1"/>
    <col min="26" max="26" width="5.7109375" style="6" bestFit="1" customWidth="1"/>
    <col min="27" max="27" width="1.85546875" style="6" customWidth="1"/>
    <col min="28" max="28" width="10.42578125" style="6" bestFit="1" customWidth="1"/>
    <col min="29" max="29" width="2.42578125" style="6" customWidth="1"/>
    <col min="30" max="30" width="8.28515625" style="6" bestFit="1" customWidth="1"/>
    <col min="31" max="31" width="1.7109375" style="6" customWidth="1"/>
    <col min="32" max="32" width="16.5703125" style="6" bestFit="1" customWidth="1"/>
    <col min="33" max="33" width="1.5703125" style="6" customWidth="1"/>
    <col min="34" max="34" width="16.140625" style="6" bestFit="1" customWidth="1"/>
    <col min="35" max="35" width="1.28515625" style="6" customWidth="1"/>
    <col min="36" max="36" width="16.42578125" style="6" bestFit="1" customWidth="1"/>
    <col min="37" max="37" width="1.5703125" style="6" customWidth="1"/>
    <col min="38" max="38" width="18.85546875" style="6" bestFit="1" customWidth="1"/>
    <col min="39" max="16384" width="5" style="6"/>
  </cols>
  <sheetData>
    <row r="1" spans="1:38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</row>
    <row r="2" spans="1:38" ht="21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</row>
    <row r="3" spans="1:38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</row>
    <row r="4" spans="1:38" ht="14.45" customHeight="1"/>
    <row r="5" spans="1:38" ht="14.45" customHeight="1">
      <c r="A5" s="7" t="s">
        <v>156</v>
      </c>
      <c r="B5" s="91" t="s">
        <v>157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</row>
    <row r="6" spans="1:38" ht="14.45" customHeight="1">
      <c r="A6" s="87" t="s">
        <v>158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 t="s">
        <v>7</v>
      </c>
      <c r="Q6" s="87"/>
      <c r="R6" s="87"/>
      <c r="S6" s="87"/>
      <c r="T6" s="87"/>
      <c r="V6" s="87" t="s">
        <v>8</v>
      </c>
      <c r="W6" s="87"/>
      <c r="X6" s="87"/>
      <c r="Y6" s="87"/>
      <c r="Z6" s="87"/>
      <c r="AA6" s="87"/>
      <c r="AB6" s="87"/>
      <c r="AD6" s="87" t="s">
        <v>9</v>
      </c>
      <c r="AE6" s="87"/>
      <c r="AF6" s="87"/>
      <c r="AG6" s="87"/>
      <c r="AH6" s="87"/>
      <c r="AI6" s="87"/>
      <c r="AJ6" s="87"/>
      <c r="AK6" s="87"/>
      <c r="AL6" s="87"/>
    </row>
    <row r="7" spans="1:38" ht="14.4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V7" s="90" t="s">
        <v>10</v>
      </c>
      <c r="W7" s="90"/>
      <c r="X7" s="90"/>
      <c r="Y7" s="8"/>
      <c r="Z7" s="90" t="s">
        <v>11</v>
      </c>
      <c r="AA7" s="90"/>
      <c r="AB7" s="90"/>
      <c r="AD7" s="8"/>
      <c r="AE7" s="8"/>
      <c r="AF7" s="8"/>
      <c r="AG7" s="8"/>
      <c r="AH7" s="8"/>
      <c r="AI7" s="8"/>
      <c r="AJ7" s="8"/>
      <c r="AK7" s="8"/>
      <c r="AL7" s="8"/>
    </row>
    <row r="8" spans="1:38" ht="84.75" customHeight="1">
      <c r="A8" s="87" t="s">
        <v>159</v>
      </c>
      <c r="B8" s="87"/>
      <c r="D8" s="2" t="s">
        <v>160</v>
      </c>
      <c r="F8" s="4" t="s">
        <v>161</v>
      </c>
      <c r="H8" s="2" t="s">
        <v>162</v>
      </c>
      <c r="J8" s="2" t="s">
        <v>163</v>
      </c>
      <c r="L8" s="2" t="s">
        <v>164</v>
      </c>
      <c r="N8" s="2" t="s">
        <v>56</v>
      </c>
      <c r="P8" s="2" t="s">
        <v>13</v>
      </c>
      <c r="R8" s="2" t="s">
        <v>14</v>
      </c>
      <c r="T8" s="2" t="s">
        <v>15</v>
      </c>
      <c r="V8" s="3" t="s">
        <v>13</v>
      </c>
      <c r="W8" s="8"/>
      <c r="X8" s="3" t="s">
        <v>14</v>
      </c>
      <c r="Z8" s="3" t="s">
        <v>13</v>
      </c>
      <c r="AA8" s="8"/>
      <c r="AB8" s="3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ht="21.75" customHeight="1">
      <c r="A9" s="88" t="s">
        <v>165</v>
      </c>
      <c r="B9" s="88"/>
      <c r="D9" s="9" t="s">
        <v>166</v>
      </c>
      <c r="F9" s="9" t="s">
        <v>166</v>
      </c>
      <c r="H9" s="9" t="s">
        <v>167</v>
      </c>
      <c r="J9" s="9" t="s">
        <v>168</v>
      </c>
      <c r="L9" s="11">
        <v>23</v>
      </c>
      <c r="N9" s="11">
        <v>23</v>
      </c>
      <c r="P9" s="10">
        <v>21000</v>
      </c>
      <c r="R9" s="10">
        <v>21003300479</v>
      </c>
      <c r="T9" s="10">
        <v>20996193750</v>
      </c>
      <c r="V9" s="10">
        <v>0</v>
      </c>
      <c r="X9" s="10">
        <v>0</v>
      </c>
      <c r="Z9" s="10">
        <v>0</v>
      </c>
      <c r="AB9" s="10">
        <v>0</v>
      </c>
      <c r="AD9" s="10">
        <v>21000</v>
      </c>
      <c r="AF9" s="10">
        <v>1000000</v>
      </c>
      <c r="AH9" s="10">
        <v>21003300479</v>
      </c>
      <c r="AJ9" s="10">
        <v>20996193750</v>
      </c>
      <c r="AL9" s="14">
        <f>(AJ9/3701380075753)*100</f>
        <v>0.56725311425167768</v>
      </c>
    </row>
    <row r="10" spans="1:38" ht="21.75" customHeight="1">
      <c r="A10" s="83" t="s">
        <v>169</v>
      </c>
      <c r="B10" s="83"/>
      <c r="D10" s="12" t="s">
        <v>166</v>
      </c>
      <c r="F10" s="12" t="s">
        <v>166</v>
      </c>
      <c r="H10" s="12" t="s">
        <v>170</v>
      </c>
      <c r="J10" s="12" t="s">
        <v>171</v>
      </c>
      <c r="L10" s="14">
        <v>23</v>
      </c>
      <c r="N10" s="14">
        <v>23</v>
      </c>
      <c r="P10" s="13">
        <v>10000</v>
      </c>
      <c r="R10" s="13">
        <v>10001710459</v>
      </c>
      <c r="T10" s="13">
        <v>9998187500</v>
      </c>
      <c r="V10" s="13">
        <v>0</v>
      </c>
      <c r="X10" s="13">
        <v>0</v>
      </c>
      <c r="Z10" s="13">
        <v>0</v>
      </c>
      <c r="AB10" s="13">
        <v>0</v>
      </c>
      <c r="AD10" s="13">
        <v>10000</v>
      </c>
      <c r="AF10" s="13">
        <v>1000000</v>
      </c>
      <c r="AH10" s="13">
        <v>10001710459</v>
      </c>
      <c r="AJ10" s="13">
        <v>9998187500</v>
      </c>
      <c r="AL10" s="14">
        <f t="shared" ref="AL10:AL13" si="0">(AJ10/3701380075753)*100</f>
        <v>0.27012053059603702</v>
      </c>
    </row>
    <row r="11" spans="1:38" ht="21.75" customHeight="1">
      <c r="A11" s="83" t="s">
        <v>172</v>
      </c>
      <c r="B11" s="83"/>
      <c r="D11" s="12" t="s">
        <v>166</v>
      </c>
      <c r="F11" s="12" t="s">
        <v>166</v>
      </c>
      <c r="H11" s="12" t="s">
        <v>173</v>
      </c>
      <c r="J11" s="12" t="s">
        <v>174</v>
      </c>
      <c r="L11" s="14">
        <v>23</v>
      </c>
      <c r="N11" s="14">
        <v>23</v>
      </c>
      <c r="P11" s="13">
        <v>250000</v>
      </c>
      <c r="R11" s="13">
        <v>250019062500</v>
      </c>
      <c r="T11" s="13">
        <v>224959218750</v>
      </c>
      <c r="V11" s="13">
        <v>0</v>
      </c>
      <c r="X11" s="13">
        <v>0</v>
      </c>
      <c r="Z11" s="13">
        <v>0</v>
      </c>
      <c r="AB11" s="13">
        <v>0</v>
      </c>
      <c r="AD11" s="13">
        <v>250000</v>
      </c>
      <c r="AF11" s="13">
        <v>1000000</v>
      </c>
      <c r="AH11" s="13">
        <v>250019062500</v>
      </c>
      <c r="AJ11" s="13">
        <v>249954687500</v>
      </c>
      <c r="AL11" s="14">
        <f t="shared" si="0"/>
        <v>6.7530132649009253</v>
      </c>
    </row>
    <row r="12" spans="1:38" ht="21.75" customHeight="1">
      <c r="A12" s="83" t="s">
        <v>175</v>
      </c>
      <c r="B12" s="83"/>
      <c r="D12" s="12" t="s">
        <v>166</v>
      </c>
      <c r="F12" s="12" t="s">
        <v>166</v>
      </c>
      <c r="H12" s="12" t="s">
        <v>176</v>
      </c>
      <c r="J12" s="12" t="s">
        <v>177</v>
      </c>
      <c r="L12" s="14">
        <v>23</v>
      </c>
      <c r="N12" s="14">
        <v>23</v>
      </c>
      <c r="P12" s="13">
        <v>0</v>
      </c>
      <c r="R12" s="13">
        <v>0</v>
      </c>
      <c r="T12" s="13">
        <v>0</v>
      </c>
      <c r="V12" s="13">
        <v>200000</v>
      </c>
      <c r="X12" s="13">
        <v>200031250000</v>
      </c>
      <c r="Z12" s="13">
        <v>0</v>
      </c>
      <c r="AB12" s="13">
        <v>0</v>
      </c>
      <c r="AD12" s="13">
        <v>200000</v>
      </c>
      <c r="AF12" s="13">
        <v>1000000</v>
      </c>
      <c r="AH12" s="13">
        <v>200031250000</v>
      </c>
      <c r="AJ12" s="13">
        <v>199963750000</v>
      </c>
      <c r="AL12" s="14">
        <f t="shared" si="0"/>
        <v>5.4024106119207405</v>
      </c>
    </row>
    <row r="13" spans="1:38" ht="21.75" customHeight="1">
      <c r="A13" s="92" t="s">
        <v>178</v>
      </c>
      <c r="B13" s="92"/>
      <c r="D13" s="15" t="s">
        <v>166</v>
      </c>
      <c r="F13" s="15" t="s">
        <v>166</v>
      </c>
      <c r="H13" s="15" t="s">
        <v>179</v>
      </c>
      <c r="J13" s="15" t="s">
        <v>180</v>
      </c>
      <c r="L13" s="17">
        <v>23</v>
      </c>
      <c r="N13" s="17">
        <v>23</v>
      </c>
      <c r="P13" s="16">
        <v>0</v>
      </c>
      <c r="R13" s="16">
        <v>0</v>
      </c>
      <c r="T13" s="16">
        <v>0</v>
      </c>
      <c r="V13" s="16">
        <v>500</v>
      </c>
      <c r="X13" s="16">
        <v>468634921</v>
      </c>
      <c r="Z13" s="16">
        <v>0</v>
      </c>
      <c r="AB13" s="16">
        <v>0</v>
      </c>
      <c r="AD13" s="16">
        <v>500</v>
      </c>
      <c r="AF13" s="16">
        <v>904920</v>
      </c>
      <c r="AH13" s="16">
        <v>468634921</v>
      </c>
      <c r="AJ13" s="16">
        <v>452377991</v>
      </c>
      <c r="AL13" s="14">
        <f t="shared" si="0"/>
        <v>1.2221873510462696E-2</v>
      </c>
    </row>
    <row r="14" spans="1:38" ht="21.75" customHeight="1">
      <c r="A14" s="93"/>
      <c r="B14" s="93"/>
      <c r="D14" s="18"/>
      <c r="F14" s="18"/>
      <c r="H14" s="18"/>
      <c r="J14" s="18"/>
      <c r="L14" s="18"/>
      <c r="N14" s="18"/>
      <c r="P14" s="18">
        <f>SUM(P9:P13)</f>
        <v>281000</v>
      </c>
      <c r="R14" s="18">
        <f>SUM(R9:R13)</f>
        <v>281024073438</v>
      </c>
      <c r="T14" s="18">
        <f>SUM(T9:T13)</f>
        <v>255953600000</v>
      </c>
      <c r="V14" s="18">
        <f>SUM(V9:V13)</f>
        <v>200500</v>
      </c>
      <c r="X14" s="18">
        <f>SUM(X9:X13)</f>
        <v>200499884921</v>
      </c>
      <c r="Z14" s="18">
        <v>0</v>
      </c>
      <c r="AB14" s="18">
        <v>0</v>
      </c>
      <c r="AD14" s="18">
        <f>SUM(AD9:AD13)</f>
        <v>481500</v>
      </c>
      <c r="AF14" s="18"/>
      <c r="AH14" s="18">
        <f>SUM(AH9:AH13)</f>
        <v>481523958359</v>
      </c>
      <c r="AJ14" s="18">
        <f>SUM(AJ9:AJ13)</f>
        <v>481365196741</v>
      </c>
      <c r="AL14" s="19">
        <f>SUM(AL9:AL13)</f>
        <v>13.005019395179843</v>
      </c>
    </row>
    <row r="17" spans="36:36">
      <c r="AJ17" s="43"/>
    </row>
    <row r="18" spans="36:36">
      <c r="AJ18" s="43"/>
    </row>
    <row r="19" spans="36:36">
      <c r="AJ19" s="43"/>
    </row>
    <row r="20" spans="36:36">
      <c r="AJ20" s="43"/>
    </row>
  </sheetData>
  <mergeCells count="17"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A13:B13"/>
    <mergeCell ref="A14:B14"/>
    <mergeCell ref="V7:X7"/>
  </mergeCells>
  <pageMargins left="0.39" right="0.39" top="0.39" bottom="0.39" header="0" footer="0"/>
  <pageSetup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111"/>
  <sheetViews>
    <sheetView rightToLeft="1" view="pageBreakPreview" topLeftCell="A70" zoomScale="118" zoomScaleNormal="100" zoomScaleSheetLayoutView="118" workbookViewId="0">
      <selection activeCell="K86" sqref="K86"/>
    </sheetView>
  </sheetViews>
  <sheetFormatPr defaultRowHeight="12.75"/>
  <cols>
    <col min="1" max="1" width="29" style="20" bestFit="1" customWidth="1"/>
    <col min="2" max="2" width="1.28515625" style="20" customWidth="1"/>
    <col min="3" max="3" width="9.42578125" style="20" bestFit="1" customWidth="1"/>
    <col min="4" max="4" width="1.28515625" style="20" customWidth="1"/>
    <col min="5" max="5" width="11.140625" style="20" bestFit="1" customWidth="1"/>
    <col min="6" max="6" width="1.28515625" style="20" customWidth="1"/>
    <col min="7" max="7" width="6.42578125" style="20" customWidth="1"/>
    <col min="8" max="8" width="1.28515625" style="20" customWidth="1"/>
    <col min="9" max="9" width="5.140625" style="20" customWidth="1"/>
    <col min="10" max="10" width="1.28515625" style="20" customWidth="1"/>
    <col min="11" max="11" width="16.42578125" style="20" customWidth="1"/>
    <col min="12" max="12" width="1.28515625" style="20" customWidth="1"/>
    <col min="13" max="13" width="2.5703125" style="20" customWidth="1"/>
    <col min="14" max="14" width="1.28515625" style="20" customWidth="1"/>
    <col min="15" max="15" width="9.140625" style="20" customWidth="1"/>
    <col min="16" max="16" width="1.28515625" style="20" customWidth="1"/>
    <col min="17" max="17" width="2.5703125" style="20" customWidth="1"/>
    <col min="18" max="20" width="1.28515625" style="20" customWidth="1"/>
    <col min="21" max="21" width="6.42578125" style="20" customWidth="1"/>
    <col min="22" max="22" width="1.28515625" style="20" customWidth="1"/>
    <col min="23" max="23" width="2.5703125" style="20" customWidth="1"/>
    <col min="24" max="26" width="1.28515625" style="20" customWidth="1"/>
    <col min="27" max="27" width="6.42578125" style="20" customWidth="1"/>
    <col min="28" max="28" width="1.28515625" style="20" customWidth="1"/>
    <col min="29" max="29" width="2.5703125" style="20" customWidth="1"/>
    <col min="30" max="32" width="1.28515625" style="20" customWidth="1"/>
    <col min="33" max="33" width="9.140625" style="20" customWidth="1"/>
    <col min="34" max="34" width="1.28515625" style="20" customWidth="1"/>
    <col min="35" max="35" width="2.5703125" style="20" customWidth="1"/>
    <col min="36" max="36" width="1.28515625" style="20" customWidth="1"/>
    <col min="37" max="37" width="24.5703125" style="20" customWidth="1"/>
    <col min="38" max="38" width="1.28515625" style="20" customWidth="1"/>
    <col min="39" max="39" width="11.7109375" style="20" customWidth="1"/>
    <col min="40" max="41" width="1.28515625" style="20" customWidth="1"/>
    <col min="42" max="42" width="11" style="20" bestFit="1" customWidth="1"/>
    <col min="43" max="43" width="0.28515625" style="20" customWidth="1"/>
    <col min="44" max="16384" width="9.140625" style="20"/>
  </cols>
  <sheetData>
    <row r="1" spans="1:42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</row>
    <row r="2" spans="1:42" ht="21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</row>
    <row r="3" spans="1:42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</row>
    <row r="4" spans="1:42" ht="14.45" customHeight="1">
      <c r="A4" s="91" t="s">
        <v>57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ht="14.45" customHeight="1">
      <c r="C5" s="87" t="s">
        <v>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Y5" s="87" t="s">
        <v>9</v>
      </c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</row>
    <row r="6" spans="1:42" ht="14.45" customHeight="1">
      <c r="A6" s="2" t="s">
        <v>53</v>
      </c>
      <c r="C6" s="3" t="s">
        <v>58</v>
      </c>
      <c r="D6" s="21"/>
      <c r="E6" s="3" t="s">
        <v>59</v>
      </c>
      <c r="F6" s="21"/>
      <c r="G6" s="90" t="s">
        <v>60</v>
      </c>
      <c r="H6" s="90"/>
      <c r="I6" s="90"/>
      <c r="J6" s="21"/>
      <c r="K6" s="90" t="s">
        <v>61</v>
      </c>
      <c r="L6" s="90"/>
      <c r="M6" s="90"/>
      <c r="N6" s="21"/>
      <c r="O6" s="90" t="s">
        <v>54</v>
      </c>
      <c r="P6" s="90"/>
      <c r="Q6" s="90"/>
      <c r="R6" s="21"/>
      <c r="S6" s="90" t="s">
        <v>55</v>
      </c>
      <c r="T6" s="90"/>
      <c r="U6" s="90"/>
      <c r="V6" s="90"/>
      <c r="W6" s="90"/>
      <c r="Y6" s="90" t="s">
        <v>58</v>
      </c>
      <c r="Z6" s="90"/>
      <c r="AA6" s="90"/>
      <c r="AB6" s="90"/>
      <c r="AC6" s="90"/>
      <c r="AD6" s="21"/>
      <c r="AE6" s="90" t="s">
        <v>59</v>
      </c>
      <c r="AF6" s="90"/>
      <c r="AG6" s="90"/>
      <c r="AH6" s="90"/>
      <c r="AI6" s="90"/>
      <c r="AJ6" s="3"/>
      <c r="AK6" s="3" t="s">
        <v>61</v>
      </c>
      <c r="AL6" s="21"/>
      <c r="AM6" s="90" t="s">
        <v>54</v>
      </c>
      <c r="AN6" s="90"/>
      <c r="AO6" s="21"/>
      <c r="AP6" s="3" t="s">
        <v>55</v>
      </c>
    </row>
    <row r="7" spans="1:42" ht="21.75" customHeight="1">
      <c r="A7" s="22" t="s">
        <v>62</v>
      </c>
      <c r="C7" s="22" t="s">
        <v>63</v>
      </c>
      <c r="E7" s="22" t="s">
        <v>64</v>
      </c>
      <c r="G7" s="97" t="s">
        <v>65</v>
      </c>
      <c r="H7" s="97"/>
      <c r="I7" s="97"/>
      <c r="K7" s="98">
        <v>36641183</v>
      </c>
      <c r="L7" s="98"/>
      <c r="M7" s="98"/>
      <c r="O7" s="98">
        <v>1643</v>
      </c>
      <c r="P7" s="98"/>
      <c r="Q7" s="98"/>
      <c r="S7" s="97" t="s">
        <v>66</v>
      </c>
      <c r="T7" s="97"/>
      <c r="U7" s="97"/>
      <c r="V7" s="97"/>
      <c r="W7" s="97"/>
      <c r="Y7" s="97" t="s">
        <v>63</v>
      </c>
      <c r="Z7" s="97"/>
      <c r="AA7" s="97"/>
      <c r="AB7" s="97"/>
      <c r="AC7" s="97"/>
      <c r="AE7" s="97" t="s">
        <v>65</v>
      </c>
      <c r="AF7" s="97"/>
      <c r="AG7" s="97"/>
      <c r="AH7" s="97"/>
      <c r="AI7" s="97"/>
      <c r="AJ7" s="22"/>
      <c r="AK7" s="23">
        <v>0</v>
      </c>
      <c r="AM7" s="98">
        <v>0</v>
      </c>
      <c r="AN7" s="98"/>
      <c r="AP7" s="22" t="s">
        <v>65</v>
      </c>
    </row>
    <row r="8" spans="1:42" ht="21.75" customHeight="1">
      <c r="A8" s="24" t="s">
        <v>67</v>
      </c>
      <c r="C8" s="24" t="s">
        <v>63</v>
      </c>
      <c r="E8" s="24" t="s">
        <v>64</v>
      </c>
      <c r="G8" s="94" t="s">
        <v>65</v>
      </c>
      <c r="H8" s="94"/>
      <c r="I8" s="94"/>
      <c r="K8" s="96">
        <v>170000</v>
      </c>
      <c r="L8" s="96"/>
      <c r="M8" s="96"/>
      <c r="O8" s="96">
        <v>2800</v>
      </c>
      <c r="P8" s="96"/>
      <c r="Q8" s="96"/>
      <c r="S8" s="94" t="s">
        <v>68</v>
      </c>
      <c r="T8" s="94"/>
      <c r="U8" s="94"/>
      <c r="V8" s="94"/>
      <c r="W8" s="94"/>
      <c r="Y8" s="94" t="s">
        <v>63</v>
      </c>
      <c r="Z8" s="94"/>
      <c r="AA8" s="94"/>
      <c r="AB8" s="94"/>
      <c r="AC8" s="94"/>
      <c r="AE8" s="94" t="s">
        <v>65</v>
      </c>
      <c r="AF8" s="94"/>
      <c r="AG8" s="94"/>
      <c r="AH8" s="94"/>
      <c r="AI8" s="94"/>
      <c r="AJ8" s="24"/>
      <c r="AK8" s="25">
        <v>0</v>
      </c>
      <c r="AM8" s="96">
        <v>0</v>
      </c>
      <c r="AN8" s="96"/>
      <c r="AP8" s="24" t="s">
        <v>65</v>
      </c>
    </row>
    <row r="9" spans="1:42" ht="21.75" customHeight="1">
      <c r="A9" s="24" t="s">
        <v>69</v>
      </c>
      <c r="C9" s="24" t="s">
        <v>63</v>
      </c>
      <c r="E9" s="24" t="s">
        <v>64</v>
      </c>
      <c r="G9" s="94" t="s">
        <v>65</v>
      </c>
      <c r="H9" s="94"/>
      <c r="I9" s="94"/>
      <c r="K9" s="96">
        <v>35547000</v>
      </c>
      <c r="L9" s="96"/>
      <c r="M9" s="96"/>
      <c r="O9" s="96">
        <v>3500</v>
      </c>
      <c r="P9" s="96"/>
      <c r="Q9" s="96"/>
      <c r="S9" s="94" t="s">
        <v>68</v>
      </c>
      <c r="T9" s="94"/>
      <c r="U9" s="94"/>
      <c r="V9" s="94"/>
      <c r="W9" s="94"/>
      <c r="Y9" s="94" t="s">
        <v>63</v>
      </c>
      <c r="Z9" s="94"/>
      <c r="AA9" s="94"/>
      <c r="AB9" s="94"/>
      <c r="AC9" s="94"/>
      <c r="AE9" s="94" t="s">
        <v>65</v>
      </c>
      <c r="AF9" s="94"/>
      <c r="AG9" s="94"/>
      <c r="AH9" s="94"/>
      <c r="AI9" s="94"/>
      <c r="AJ9" s="24"/>
      <c r="AK9" s="25">
        <v>0</v>
      </c>
      <c r="AM9" s="96">
        <v>0</v>
      </c>
      <c r="AN9" s="96"/>
      <c r="AP9" s="24" t="s">
        <v>65</v>
      </c>
    </row>
    <row r="10" spans="1:42" ht="21.75" customHeight="1">
      <c r="A10" s="24" t="s">
        <v>70</v>
      </c>
      <c r="C10" s="24" t="s">
        <v>63</v>
      </c>
      <c r="E10" s="24" t="s">
        <v>64</v>
      </c>
      <c r="G10" s="94" t="s">
        <v>65</v>
      </c>
      <c r="H10" s="94"/>
      <c r="I10" s="94"/>
      <c r="K10" s="96">
        <v>7000</v>
      </c>
      <c r="L10" s="96"/>
      <c r="M10" s="96"/>
      <c r="O10" s="96">
        <v>600</v>
      </c>
      <c r="P10" s="96"/>
      <c r="Q10" s="96"/>
      <c r="S10" s="94" t="s">
        <v>71</v>
      </c>
      <c r="T10" s="94"/>
      <c r="U10" s="94"/>
      <c r="V10" s="94"/>
      <c r="W10" s="94"/>
      <c r="Y10" s="94" t="s">
        <v>63</v>
      </c>
      <c r="Z10" s="94"/>
      <c r="AA10" s="94"/>
      <c r="AB10" s="94"/>
      <c r="AC10" s="94"/>
      <c r="AE10" s="94" t="s">
        <v>65</v>
      </c>
      <c r="AF10" s="94"/>
      <c r="AG10" s="94"/>
      <c r="AH10" s="94"/>
      <c r="AI10" s="94"/>
      <c r="AJ10" s="24"/>
      <c r="AK10" s="25">
        <v>0</v>
      </c>
      <c r="AM10" s="96">
        <v>0</v>
      </c>
      <c r="AN10" s="96"/>
      <c r="AP10" s="24" t="s">
        <v>65</v>
      </c>
    </row>
    <row r="11" spans="1:42" ht="21.75" customHeight="1">
      <c r="A11" s="24" t="s">
        <v>72</v>
      </c>
      <c r="C11" s="24" t="s">
        <v>63</v>
      </c>
      <c r="E11" s="24" t="s">
        <v>64</v>
      </c>
      <c r="G11" s="94" t="s">
        <v>65</v>
      </c>
      <c r="H11" s="94"/>
      <c r="I11" s="94"/>
      <c r="K11" s="96">
        <v>15863844</v>
      </c>
      <c r="L11" s="96"/>
      <c r="M11" s="96"/>
      <c r="O11" s="96">
        <v>499</v>
      </c>
      <c r="P11" s="96"/>
      <c r="Q11" s="96"/>
      <c r="S11" s="94" t="s">
        <v>73</v>
      </c>
      <c r="T11" s="94"/>
      <c r="U11" s="94"/>
      <c r="V11" s="94"/>
      <c r="W11" s="94"/>
      <c r="Y11" s="94" t="s">
        <v>63</v>
      </c>
      <c r="Z11" s="94"/>
      <c r="AA11" s="94"/>
      <c r="AB11" s="94"/>
      <c r="AC11" s="94"/>
      <c r="AE11" s="94" t="s">
        <v>64</v>
      </c>
      <c r="AF11" s="94"/>
      <c r="AG11" s="94"/>
      <c r="AH11" s="94"/>
      <c r="AI11" s="94"/>
      <c r="AJ11" s="24"/>
      <c r="AK11" s="25">
        <v>350883984</v>
      </c>
      <c r="AM11" s="96">
        <v>499</v>
      </c>
      <c r="AN11" s="96"/>
      <c r="AP11" s="24" t="s">
        <v>73</v>
      </c>
    </row>
    <row r="12" spans="1:42" ht="21.75" customHeight="1">
      <c r="A12" s="24" t="s">
        <v>74</v>
      </c>
      <c r="C12" s="24" t="s">
        <v>63</v>
      </c>
      <c r="E12" s="24" t="s">
        <v>64</v>
      </c>
      <c r="G12" s="94" t="s">
        <v>65</v>
      </c>
      <c r="H12" s="94"/>
      <c r="I12" s="94"/>
      <c r="K12" s="96">
        <v>4004929</v>
      </c>
      <c r="L12" s="96"/>
      <c r="M12" s="96"/>
      <c r="O12" s="96">
        <v>2054</v>
      </c>
      <c r="P12" s="96"/>
      <c r="Q12" s="96"/>
      <c r="S12" s="94" t="s">
        <v>75</v>
      </c>
      <c r="T12" s="94"/>
      <c r="U12" s="94"/>
      <c r="V12" s="94"/>
      <c r="W12" s="94"/>
      <c r="Y12" s="94" t="s">
        <v>63</v>
      </c>
      <c r="Z12" s="94"/>
      <c r="AA12" s="94"/>
      <c r="AB12" s="94"/>
      <c r="AC12" s="94"/>
      <c r="AE12" s="94" t="s">
        <v>64</v>
      </c>
      <c r="AF12" s="94"/>
      <c r="AG12" s="94"/>
      <c r="AH12" s="94"/>
      <c r="AI12" s="94"/>
      <c r="AJ12" s="24"/>
      <c r="AK12" s="25">
        <v>4004929</v>
      </c>
      <c r="AM12" s="96">
        <v>2054</v>
      </c>
      <c r="AN12" s="96"/>
      <c r="AP12" s="24" t="s">
        <v>75</v>
      </c>
    </row>
    <row r="13" spans="1:42" ht="21.75" customHeight="1">
      <c r="A13" s="24" t="s">
        <v>76</v>
      </c>
      <c r="C13" s="24" t="s">
        <v>63</v>
      </c>
      <c r="E13" s="24" t="s">
        <v>64</v>
      </c>
      <c r="G13" s="94" t="s">
        <v>65</v>
      </c>
      <c r="H13" s="94"/>
      <c r="I13" s="94"/>
      <c r="K13" s="96">
        <v>2000000</v>
      </c>
      <c r="L13" s="96"/>
      <c r="M13" s="96"/>
      <c r="O13" s="96">
        <v>3750</v>
      </c>
      <c r="P13" s="96"/>
      <c r="Q13" s="96"/>
      <c r="S13" s="94" t="s">
        <v>77</v>
      </c>
      <c r="T13" s="94"/>
      <c r="U13" s="94"/>
      <c r="V13" s="94"/>
      <c r="W13" s="94"/>
      <c r="Y13" s="94" t="s">
        <v>63</v>
      </c>
      <c r="Z13" s="94"/>
      <c r="AA13" s="94"/>
      <c r="AB13" s="94"/>
      <c r="AC13" s="94"/>
      <c r="AE13" s="94" t="s">
        <v>64</v>
      </c>
      <c r="AF13" s="94"/>
      <c r="AG13" s="94"/>
      <c r="AH13" s="94"/>
      <c r="AI13" s="94"/>
      <c r="AJ13" s="24"/>
      <c r="AK13" s="25">
        <v>16997808</v>
      </c>
      <c r="AM13" s="96">
        <v>441</v>
      </c>
      <c r="AN13" s="96"/>
      <c r="AP13" s="24" t="s">
        <v>77</v>
      </c>
    </row>
    <row r="14" spans="1:42" ht="21.75" customHeight="1">
      <c r="A14" s="24" t="s">
        <v>78</v>
      </c>
      <c r="C14" s="24" t="s">
        <v>63</v>
      </c>
      <c r="E14" s="24" t="s">
        <v>64</v>
      </c>
      <c r="G14" s="94" t="s">
        <v>65</v>
      </c>
      <c r="H14" s="94"/>
      <c r="I14" s="94"/>
      <c r="K14" s="96">
        <v>6585000</v>
      </c>
      <c r="L14" s="96"/>
      <c r="M14" s="96"/>
      <c r="O14" s="96">
        <v>422</v>
      </c>
      <c r="P14" s="96"/>
      <c r="Q14" s="96"/>
      <c r="S14" s="94" t="s">
        <v>79</v>
      </c>
      <c r="T14" s="94"/>
      <c r="U14" s="94"/>
      <c r="V14" s="94"/>
      <c r="W14" s="94"/>
      <c r="Y14" s="94" t="s">
        <v>63</v>
      </c>
      <c r="Z14" s="94"/>
      <c r="AA14" s="94"/>
      <c r="AB14" s="94"/>
      <c r="AC14" s="94"/>
      <c r="AE14" s="94" t="s">
        <v>64</v>
      </c>
      <c r="AF14" s="94"/>
      <c r="AG14" s="94"/>
      <c r="AH14" s="94"/>
      <c r="AI14" s="94"/>
      <c r="AJ14" s="24"/>
      <c r="AK14" s="25">
        <v>6585000</v>
      </c>
      <c r="AM14" s="96">
        <v>422</v>
      </c>
      <c r="AN14" s="96"/>
      <c r="AP14" s="24" t="s">
        <v>79</v>
      </c>
    </row>
    <row r="15" spans="1:42" ht="21.75" customHeight="1">
      <c r="A15" s="24" t="s">
        <v>80</v>
      </c>
      <c r="C15" s="24" t="s">
        <v>63</v>
      </c>
      <c r="E15" s="24" t="s">
        <v>64</v>
      </c>
      <c r="G15" s="94" t="s">
        <v>65</v>
      </c>
      <c r="H15" s="94"/>
      <c r="I15" s="94"/>
      <c r="K15" s="96">
        <v>1005000</v>
      </c>
      <c r="L15" s="96"/>
      <c r="M15" s="96"/>
      <c r="O15" s="96">
        <v>2200</v>
      </c>
      <c r="P15" s="96"/>
      <c r="Q15" s="96"/>
      <c r="S15" s="94" t="s">
        <v>77</v>
      </c>
      <c r="T15" s="94"/>
      <c r="U15" s="94"/>
      <c r="V15" s="94"/>
      <c r="W15" s="94"/>
      <c r="Y15" s="94" t="s">
        <v>63</v>
      </c>
      <c r="Z15" s="94"/>
      <c r="AA15" s="94"/>
      <c r="AB15" s="94"/>
      <c r="AC15" s="94"/>
      <c r="AE15" s="94" t="s">
        <v>64</v>
      </c>
      <c r="AF15" s="94"/>
      <c r="AG15" s="94"/>
      <c r="AH15" s="94"/>
      <c r="AI15" s="94"/>
      <c r="AJ15" s="24"/>
      <c r="AK15" s="25">
        <v>8541398</v>
      </c>
      <c r="AM15" s="96">
        <v>259</v>
      </c>
      <c r="AN15" s="96"/>
      <c r="AP15" s="24" t="s">
        <v>77</v>
      </c>
    </row>
    <row r="16" spans="1:42" ht="21.75" customHeight="1">
      <c r="A16" s="24" t="s">
        <v>81</v>
      </c>
      <c r="C16" s="24" t="s">
        <v>63</v>
      </c>
      <c r="E16" s="24" t="s">
        <v>64</v>
      </c>
      <c r="G16" s="94" t="s">
        <v>65</v>
      </c>
      <c r="H16" s="94"/>
      <c r="I16" s="94"/>
      <c r="K16" s="96">
        <v>15000000</v>
      </c>
      <c r="L16" s="96"/>
      <c r="M16" s="96"/>
      <c r="O16" s="96">
        <v>3250</v>
      </c>
      <c r="P16" s="96"/>
      <c r="Q16" s="96"/>
      <c r="S16" s="94" t="s">
        <v>68</v>
      </c>
      <c r="T16" s="94"/>
      <c r="U16" s="94"/>
      <c r="V16" s="94"/>
      <c r="W16" s="94"/>
      <c r="Y16" s="94" t="s">
        <v>63</v>
      </c>
      <c r="Z16" s="94"/>
      <c r="AA16" s="94"/>
      <c r="AB16" s="94"/>
      <c r="AC16" s="94"/>
      <c r="AE16" s="94" t="s">
        <v>65</v>
      </c>
      <c r="AF16" s="94"/>
      <c r="AG16" s="94"/>
      <c r="AH16" s="94"/>
      <c r="AI16" s="94"/>
      <c r="AJ16" s="24"/>
      <c r="AK16" s="25">
        <v>0</v>
      </c>
      <c r="AM16" s="96">
        <v>0</v>
      </c>
      <c r="AN16" s="96"/>
      <c r="AP16" s="24" t="s">
        <v>65</v>
      </c>
    </row>
    <row r="17" spans="1:42" ht="21.75" customHeight="1">
      <c r="A17" s="24" t="s">
        <v>82</v>
      </c>
      <c r="C17" s="24" t="s">
        <v>63</v>
      </c>
      <c r="E17" s="24" t="s">
        <v>64</v>
      </c>
      <c r="G17" s="94" t="s">
        <v>65</v>
      </c>
      <c r="H17" s="94"/>
      <c r="I17" s="94"/>
      <c r="K17" s="96">
        <v>151680000</v>
      </c>
      <c r="L17" s="96"/>
      <c r="M17" s="96"/>
      <c r="O17" s="96">
        <v>400</v>
      </c>
      <c r="P17" s="96"/>
      <c r="Q17" s="96"/>
      <c r="S17" s="94" t="s">
        <v>75</v>
      </c>
      <c r="T17" s="94"/>
      <c r="U17" s="94"/>
      <c r="V17" s="94"/>
      <c r="W17" s="94"/>
      <c r="Y17" s="94" t="s">
        <v>63</v>
      </c>
      <c r="Z17" s="94"/>
      <c r="AA17" s="94"/>
      <c r="AB17" s="94"/>
      <c r="AC17" s="94"/>
      <c r="AE17" s="94" t="s">
        <v>64</v>
      </c>
      <c r="AF17" s="94"/>
      <c r="AG17" s="94"/>
      <c r="AH17" s="94"/>
      <c r="AI17" s="94"/>
      <c r="AJ17" s="24"/>
      <c r="AK17" s="25">
        <v>312870000</v>
      </c>
      <c r="AM17" s="96">
        <v>400</v>
      </c>
      <c r="AN17" s="96"/>
      <c r="AP17" s="24" t="s">
        <v>75</v>
      </c>
    </row>
    <row r="18" spans="1:42" ht="21.75" customHeight="1">
      <c r="A18" s="24" t="s">
        <v>83</v>
      </c>
      <c r="C18" s="24" t="s">
        <v>63</v>
      </c>
      <c r="E18" s="24" t="s">
        <v>64</v>
      </c>
      <c r="G18" s="94" t="s">
        <v>65</v>
      </c>
      <c r="H18" s="94"/>
      <c r="I18" s="94"/>
      <c r="K18" s="96">
        <v>24013000</v>
      </c>
      <c r="L18" s="96"/>
      <c r="M18" s="96"/>
      <c r="O18" s="96">
        <v>500</v>
      </c>
      <c r="P18" s="96"/>
      <c r="Q18" s="96"/>
      <c r="S18" s="94" t="s">
        <v>75</v>
      </c>
      <c r="T18" s="94"/>
      <c r="U18" s="94"/>
      <c r="V18" s="94"/>
      <c r="W18" s="94"/>
      <c r="Y18" s="94" t="s">
        <v>63</v>
      </c>
      <c r="Z18" s="94"/>
      <c r="AA18" s="94"/>
      <c r="AB18" s="94"/>
      <c r="AC18" s="94"/>
      <c r="AE18" s="94" t="s">
        <v>64</v>
      </c>
      <c r="AF18" s="94"/>
      <c r="AG18" s="94"/>
      <c r="AH18" s="94"/>
      <c r="AI18" s="94"/>
      <c r="AJ18" s="24"/>
      <c r="AK18" s="25">
        <v>144013000</v>
      </c>
      <c r="AM18" s="96">
        <v>500</v>
      </c>
      <c r="AN18" s="96"/>
      <c r="AP18" s="24" t="s">
        <v>75</v>
      </c>
    </row>
    <row r="19" spans="1:42" ht="21.75" customHeight="1">
      <c r="A19" s="24" t="s">
        <v>84</v>
      </c>
      <c r="C19" s="24" t="s">
        <v>63</v>
      </c>
      <c r="E19" s="24" t="s">
        <v>64</v>
      </c>
      <c r="G19" s="94" t="s">
        <v>65</v>
      </c>
      <c r="H19" s="94"/>
      <c r="I19" s="94"/>
      <c r="K19" s="96">
        <v>7732070</v>
      </c>
      <c r="L19" s="96"/>
      <c r="M19" s="96"/>
      <c r="O19" s="96">
        <v>1760</v>
      </c>
      <c r="P19" s="96"/>
      <c r="Q19" s="96"/>
      <c r="S19" s="94" t="s">
        <v>75</v>
      </c>
      <c r="T19" s="94"/>
      <c r="U19" s="94"/>
      <c r="V19" s="94"/>
      <c r="W19" s="94"/>
      <c r="Y19" s="94" t="s">
        <v>63</v>
      </c>
      <c r="Z19" s="94"/>
      <c r="AA19" s="94"/>
      <c r="AB19" s="94"/>
      <c r="AC19" s="94"/>
      <c r="AE19" s="94" t="s">
        <v>64</v>
      </c>
      <c r="AF19" s="94"/>
      <c r="AG19" s="94"/>
      <c r="AH19" s="94"/>
      <c r="AI19" s="94"/>
      <c r="AJ19" s="24"/>
      <c r="AK19" s="25">
        <v>7732070</v>
      </c>
      <c r="AM19" s="96">
        <v>1760</v>
      </c>
      <c r="AN19" s="96"/>
      <c r="AP19" s="24" t="s">
        <v>75</v>
      </c>
    </row>
    <row r="20" spans="1:42" ht="21.75" customHeight="1">
      <c r="A20" s="24" t="s">
        <v>85</v>
      </c>
      <c r="C20" s="24" t="s">
        <v>63</v>
      </c>
      <c r="E20" s="24" t="s">
        <v>64</v>
      </c>
      <c r="G20" s="94" t="s">
        <v>65</v>
      </c>
      <c r="H20" s="94"/>
      <c r="I20" s="94"/>
      <c r="K20" s="96">
        <v>23028000</v>
      </c>
      <c r="L20" s="96"/>
      <c r="M20" s="96"/>
      <c r="O20" s="96">
        <v>1100</v>
      </c>
      <c r="P20" s="96"/>
      <c r="Q20" s="96"/>
      <c r="S20" s="94" t="s">
        <v>86</v>
      </c>
      <c r="T20" s="94"/>
      <c r="U20" s="94"/>
      <c r="V20" s="94"/>
      <c r="W20" s="94"/>
      <c r="Y20" s="94" t="s">
        <v>63</v>
      </c>
      <c r="Z20" s="94"/>
      <c r="AA20" s="94"/>
      <c r="AB20" s="94"/>
      <c r="AC20" s="94"/>
      <c r="AE20" s="94" t="s">
        <v>64</v>
      </c>
      <c r="AF20" s="94"/>
      <c r="AG20" s="94"/>
      <c r="AH20" s="94"/>
      <c r="AI20" s="94"/>
      <c r="AJ20" s="24"/>
      <c r="AK20" s="25">
        <v>23028000</v>
      </c>
      <c r="AM20" s="96">
        <v>1100</v>
      </c>
      <c r="AN20" s="96"/>
      <c r="AP20" s="24" t="s">
        <v>86</v>
      </c>
    </row>
    <row r="21" spans="1:42" ht="21.75" customHeight="1">
      <c r="A21" s="24" t="s">
        <v>87</v>
      </c>
      <c r="C21" s="24" t="s">
        <v>63</v>
      </c>
      <c r="E21" s="24" t="s">
        <v>64</v>
      </c>
      <c r="G21" s="94" t="s">
        <v>65</v>
      </c>
      <c r="H21" s="94"/>
      <c r="I21" s="94"/>
      <c r="K21" s="96">
        <v>9969000</v>
      </c>
      <c r="L21" s="96"/>
      <c r="M21" s="96"/>
      <c r="O21" s="96">
        <v>392</v>
      </c>
      <c r="P21" s="96"/>
      <c r="Q21" s="96"/>
      <c r="S21" s="94" t="s">
        <v>79</v>
      </c>
      <c r="T21" s="94"/>
      <c r="U21" s="94"/>
      <c r="V21" s="94"/>
      <c r="W21" s="94"/>
      <c r="Y21" s="94" t="s">
        <v>63</v>
      </c>
      <c r="Z21" s="94"/>
      <c r="AA21" s="94"/>
      <c r="AB21" s="94"/>
      <c r="AC21" s="94"/>
      <c r="AE21" s="94" t="s">
        <v>64</v>
      </c>
      <c r="AF21" s="94"/>
      <c r="AG21" s="94"/>
      <c r="AH21" s="94"/>
      <c r="AI21" s="94"/>
      <c r="AJ21" s="24"/>
      <c r="AK21" s="25">
        <v>9969000</v>
      </c>
      <c r="AM21" s="96">
        <v>392</v>
      </c>
      <c r="AN21" s="96"/>
      <c r="AP21" s="24" t="s">
        <v>79</v>
      </c>
    </row>
    <row r="22" spans="1:42" ht="21.75" customHeight="1">
      <c r="A22" s="24" t="s">
        <v>88</v>
      </c>
      <c r="C22" s="24" t="s">
        <v>63</v>
      </c>
      <c r="E22" s="24" t="s">
        <v>64</v>
      </c>
      <c r="G22" s="94" t="s">
        <v>65</v>
      </c>
      <c r="H22" s="94"/>
      <c r="I22" s="94"/>
      <c r="K22" s="96">
        <v>75569015</v>
      </c>
      <c r="L22" s="96"/>
      <c r="M22" s="96"/>
      <c r="O22" s="96">
        <v>1760</v>
      </c>
      <c r="P22" s="96"/>
      <c r="Q22" s="96"/>
      <c r="S22" s="94" t="s">
        <v>66</v>
      </c>
      <c r="T22" s="94"/>
      <c r="U22" s="94"/>
      <c r="V22" s="94"/>
      <c r="W22" s="94"/>
      <c r="Y22" s="94" t="s">
        <v>63</v>
      </c>
      <c r="Z22" s="94"/>
      <c r="AA22" s="94"/>
      <c r="AB22" s="94"/>
      <c r="AC22" s="94"/>
      <c r="AE22" s="94" t="s">
        <v>65</v>
      </c>
      <c r="AF22" s="94"/>
      <c r="AG22" s="94"/>
      <c r="AH22" s="94"/>
      <c r="AI22" s="94"/>
      <c r="AJ22" s="24"/>
      <c r="AK22" s="25">
        <v>0</v>
      </c>
      <c r="AM22" s="96">
        <v>0</v>
      </c>
      <c r="AN22" s="96"/>
      <c r="AP22" s="24" t="s">
        <v>65</v>
      </c>
    </row>
    <row r="23" spans="1:42" ht="21.75" customHeight="1">
      <c r="A23" s="24" t="s">
        <v>89</v>
      </c>
      <c r="C23" s="24" t="s">
        <v>63</v>
      </c>
      <c r="E23" s="24" t="s">
        <v>64</v>
      </c>
      <c r="G23" s="94" t="s">
        <v>65</v>
      </c>
      <c r="H23" s="94"/>
      <c r="I23" s="94"/>
      <c r="K23" s="96">
        <v>10809000</v>
      </c>
      <c r="L23" s="96"/>
      <c r="M23" s="96"/>
      <c r="O23" s="96">
        <v>362</v>
      </c>
      <c r="P23" s="96"/>
      <c r="Q23" s="96"/>
      <c r="S23" s="94" t="s">
        <v>79</v>
      </c>
      <c r="T23" s="94"/>
      <c r="U23" s="94"/>
      <c r="V23" s="94"/>
      <c r="W23" s="94"/>
      <c r="Y23" s="94" t="s">
        <v>63</v>
      </c>
      <c r="Z23" s="94"/>
      <c r="AA23" s="94"/>
      <c r="AB23" s="94"/>
      <c r="AC23" s="94"/>
      <c r="AE23" s="94" t="s">
        <v>64</v>
      </c>
      <c r="AF23" s="94"/>
      <c r="AG23" s="94"/>
      <c r="AH23" s="94"/>
      <c r="AI23" s="94"/>
      <c r="AJ23" s="24"/>
      <c r="AK23" s="25">
        <v>10809000</v>
      </c>
      <c r="AM23" s="96">
        <v>362</v>
      </c>
      <c r="AN23" s="96"/>
      <c r="AP23" s="24" t="s">
        <v>79</v>
      </c>
    </row>
    <row r="24" spans="1:42" ht="21.75" customHeight="1">
      <c r="A24" s="24" t="s">
        <v>90</v>
      </c>
      <c r="C24" s="24" t="s">
        <v>63</v>
      </c>
      <c r="E24" s="24" t="s">
        <v>64</v>
      </c>
      <c r="G24" s="94" t="s">
        <v>65</v>
      </c>
      <c r="H24" s="94"/>
      <c r="I24" s="94"/>
      <c r="K24" s="96">
        <v>1716154</v>
      </c>
      <c r="L24" s="96"/>
      <c r="M24" s="96"/>
      <c r="O24" s="96">
        <v>1907</v>
      </c>
      <c r="P24" s="96"/>
      <c r="Q24" s="96"/>
      <c r="S24" s="94" t="s">
        <v>75</v>
      </c>
      <c r="T24" s="94"/>
      <c r="U24" s="94"/>
      <c r="V24" s="94"/>
      <c r="W24" s="94"/>
      <c r="Y24" s="94" t="s">
        <v>63</v>
      </c>
      <c r="Z24" s="94"/>
      <c r="AA24" s="94"/>
      <c r="AB24" s="94"/>
      <c r="AC24" s="94"/>
      <c r="AE24" s="94" t="s">
        <v>64</v>
      </c>
      <c r="AF24" s="94"/>
      <c r="AG24" s="94"/>
      <c r="AH24" s="94"/>
      <c r="AI24" s="94"/>
      <c r="AJ24" s="24"/>
      <c r="AK24" s="25">
        <v>1716154</v>
      </c>
      <c r="AM24" s="96">
        <v>1907</v>
      </c>
      <c r="AN24" s="96"/>
      <c r="AP24" s="24" t="s">
        <v>75</v>
      </c>
    </row>
    <row r="25" spans="1:42" ht="21.75" customHeight="1">
      <c r="A25" s="24" t="s">
        <v>91</v>
      </c>
      <c r="C25" s="24" t="s">
        <v>63</v>
      </c>
      <c r="E25" s="24" t="s">
        <v>64</v>
      </c>
      <c r="G25" s="94" t="s">
        <v>65</v>
      </c>
      <c r="H25" s="94"/>
      <c r="I25" s="94"/>
      <c r="K25" s="96">
        <v>1111000</v>
      </c>
      <c r="L25" s="96"/>
      <c r="M25" s="96"/>
      <c r="O25" s="96">
        <v>422</v>
      </c>
      <c r="P25" s="96"/>
      <c r="Q25" s="96"/>
      <c r="S25" s="94" t="s">
        <v>92</v>
      </c>
      <c r="T25" s="94"/>
      <c r="U25" s="94"/>
      <c r="V25" s="94"/>
      <c r="W25" s="94"/>
      <c r="Y25" s="94" t="s">
        <v>63</v>
      </c>
      <c r="Z25" s="94"/>
      <c r="AA25" s="94"/>
      <c r="AB25" s="94"/>
      <c r="AC25" s="94"/>
      <c r="AE25" s="94" t="s">
        <v>64</v>
      </c>
      <c r="AF25" s="94"/>
      <c r="AG25" s="94"/>
      <c r="AH25" s="94"/>
      <c r="AI25" s="94"/>
      <c r="AJ25" s="24"/>
      <c r="AK25" s="25">
        <v>1111000</v>
      </c>
      <c r="AM25" s="96">
        <v>422</v>
      </c>
      <c r="AN25" s="96"/>
      <c r="AP25" s="24" t="s">
        <v>92</v>
      </c>
    </row>
    <row r="26" spans="1:42" ht="21.75" customHeight="1">
      <c r="A26" s="24" t="s">
        <v>93</v>
      </c>
      <c r="C26" s="24" t="s">
        <v>63</v>
      </c>
      <c r="E26" s="24" t="s">
        <v>64</v>
      </c>
      <c r="G26" s="94" t="s">
        <v>65</v>
      </c>
      <c r="H26" s="94"/>
      <c r="I26" s="94"/>
      <c r="K26" s="96">
        <v>40664839</v>
      </c>
      <c r="L26" s="96"/>
      <c r="M26" s="96"/>
      <c r="O26" s="96">
        <v>1526</v>
      </c>
      <c r="P26" s="96"/>
      <c r="Q26" s="96"/>
      <c r="S26" s="94" t="s">
        <v>66</v>
      </c>
      <c r="T26" s="94"/>
      <c r="U26" s="94"/>
      <c r="V26" s="94"/>
      <c r="W26" s="94"/>
      <c r="Y26" s="94" t="s">
        <v>63</v>
      </c>
      <c r="Z26" s="94"/>
      <c r="AA26" s="94"/>
      <c r="AB26" s="94"/>
      <c r="AC26" s="94"/>
      <c r="AE26" s="94" t="s">
        <v>65</v>
      </c>
      <c r="AF26" s="94"/>
      <c r="AG26" s="94"/>
      <c r="AH26" s="94"/>
      <c r="AI26" s="94"/>
      <c r="AJ26" s="24"/>
      <c r="AK26" s="25">
        <v>0</v>
      </c>
      <c r="AM26" s="96">
        <v>0</v>
      </c>
      <c r="AN26" s="96"/>
      <c r="AP26" s="24" t="s">
        <v>65</v>
      </c>
    </row>
    <row r="27" spans="1:42" ht="21.75" customHeight="1">
      <c r="A27" s="24" t="s">
        <v>94</v>
      </c>
      <c r="C27" s="24" t="s">
        <v>63</v>
      </c>
      <c r="E27" s="24" t="s">
        <v>64</v>
      </c>
      <c r="G27" s="94" t="s">
        <v>65</v>
      </c>
      <c r="H27" s="94"/>
      <c r="I27" s="94"/>
      <c r="K27" s="96">
        <v>20000000</v>
      </c>
      <c r="L27" s="96"/>
      <c r="M27" s="96"/>
      <c r="O27" s="96">
        <v>1300</v>
      </c>
      <c r="P27" s="96"/>
      <c r="Q27" s="96"/>
      <c r="S27" s="94" t="s">
        <v>95</v>
      </c>
      <c r="T27" s="94"/>
      <c r="U27" s="94"/>
      <c r="V27" s="94"/>
      <c r="W27" s="94"/>
      <c r="Y27" s="94" t="s">
        <v>63</v>
      </c>
      <c r="Z27" s="94"/>
      <c r="AA27" s="94"/>
      <c r="AB27" s="94"/>
      <c r="AC27" s="94"/>
      <c r="AE27" s="94" t="s">
        <v>64</v>
      </c>
      <c r="AF27" s="94"/>
      <c r="AG27" s="94"/>
      <c r="AH27" s="94"/>
      <c r="AI27" s="94"/>
      <c r="AJ27" s="24"/>
      <c r="AK27" s="25">
        <v>35000000</v>
      </c>
      <c r="AM27" s="96">
        <v>1300</v>
      </c>
      <c r="AN27" s="96"/>
      <c r="AP27" s="24" t="s">
        <v>95</v>
      </c>
    </row>
    <row r="28" spans="1:42" ht="21.75" customHeight="1">
      <c r="A28" s="24" t="s">
        <v>96</v>
      </c>
      <c r="C28" s="24" t="s">
        <v>63</v>
      </c>
      <c r="E28" s="24" t="s">
        <v>64</v>
      </c>
      <c r="G28" s="94" t="s">
        <v>65</v>
      </c>
      <c r="H28" s="94"/>
      <c r="I28" s="94"/>
      <c r="K28" s="96">
        <v>10041000</v>
      </c>
      <c r="L28" s="96"/>
      <c r="M28" s="96"/>
      <c r="O28" s="96">
        <v>3500</v>
      </c>
      <c r="P28" s="96"/>
      <c r="Q28" s="96"/>
      <c r="S28" s="94" t="s">
        <v>77</v>
      </c>
      <c r="T28" s="94"/>
      <c r="U28" s="94"/>
      <c r="V28" s="94"/>
      <c r="W28" s="94"/>
      <c r="Y28" s="94" t="s">
        <v>63</v>
      </c>
      <c r="Z28" s="94"/>
      <c r="AA28" s="94"/>
      <c r="AB28" s="94"/>
      <c r="AC28" s="94"/>
      <c r="AE28" s="94" t="s">
        <v>64</v>
      </c>
      <c r="AF28" s="94"/>
      <c r="AG28" s="94"/>
      <c r="AH28" s="94"/>
      <c r="AI28" s="94"/>
      <c r="AJ28" s="24"/>
      <c r="AK28" s="25">
        <v>85337499</v>
      </c>
      <c r="AM28" s="96">
        <v>412</v>
      </c>
      <c r="AN28" s="96"/>
      <c r="AP28" s="24" t="s">
        <v>77</v>
      </c>
    </row>
    <row r="29" spans="1:42" ht="21.75" customHeight="1">
      <c r="A29" s="24" t="s">
        <v>97</v>
      </c>
      <c r="C29" s="24" t="s">
        <v>63</v>
      </c>
      <c r="E29" s="24" t="s">
        <v>64</v>
      </c>
      <c r="G29" s="94" t="s">
        <v>65</v>
      </c>
      <c r="H29" s="94"/>
      <c r="I29" s="94"/>
      <c r="K29" s="96">
        <v>310000</v>
      </c>
      <c r="L29" s="96"/>
      <c r="M29" s="96"/>
      <c r="O29" s="96">
        <v>2000</v>
      </c>
      <c r="P29" s="96"/>
      <c r="Q29" s="96"/>
      <c r="S29" s="94" t="s">
        <v>68</v>
      </c>
      <c r="T29" s="94"/>
      <c r="U29" s="94"/>
      <c r="V29" s="94"/>
      <c r="W29" s="94"/>
      <c r="Y29" s="94" t="s">
        <v>63</v>
      </c>
      <c r="Z29" s="94"/>
      <c r="AA29" s="94"/>
      <c r="AB29" s="94"/>
      <c r="AC29" s="94"/>
      <c r="AE29" s="94" t="s">
        <v>65</v>
      </c>
      <c r="AF29" s="94"/>
      <c r="AG29" s="94"/>
      <c r="AH29" s="94"/>
      <c r="AI29" s="94"/>
      <c r="AJ29" s="24"/>
      <c r="AK29" s="25">
        <v>0</v>
      </c>
      <c r="AM29" s="96">
        <v>0</v>
      </c>
      <c r="AN29" s="96"/>
      <c r="AP29" s="24" t="s">
        <v>65</v>
      </c>
    </row>
    <row r="30" spans="1:42" ht="21.75" customHeight="1">
      <c r="A30" s="24" t="s">
        <v>98</v>
      </c>
      <c r="C30" s="24" t="s">
        <v>63</v>
      </c>
      <c r="E30" s="24" t="s">
        <v>64</v>
      </c>
      <c r="G30" s="94" t="s">
        <v>65</v>
      </c>
      <c r="H30" s="94"/>
      <c r="I30" s="94"/>
      <c r="K30" s="96">
        <v>3820000</v>
      </c>
      <c r="L30" s="96"/>
      <c r="M30" s="96"/>
      <c r="O30" s="96">
        <v>1900</v>
      </c>
      <c r="P30" s="96"/>
      <c r="Q30" s="96"/>
      <c r="S30" s="94" t="s">
        <v>95</v>
      </c>
      <c r="T30" s="94"/>
      <c r="U30" s="94"/>
      <c r="V30" s="94"/>
      <c r="W30" s="94"/>
      <c r="Y30" s="94" t="s">
        <v>63</v>
      </c>
      <c r="Z30" s="94"/>
      <c r="AA30" s="94"/>
      <c r="AB30" s="94"/>
      <c r="AC30" s="94"/>
      <c r="AE30" s="94" t="s">
        <v>65</v>
      </c>
      <c r="AF30" s="94"/>
      <c r="AG30" s="94"/>
      <c r="AH30" s="94"/>
      <c r="AI30" s="94"/>
      <c r="AJ30" s="24"/>
      <c r="AK30" s="25">
        <v>0</v>
      </c>
      <c r="AM30" s="96">
        <v>0</v>
      </c>
      <c r="AN30" s="96"/>
      <c r="AP30" s="24" t="s">
        <v>65</v>
      </c>
    </row>
    <row r="31" spans="1:42" ht="21.75" customHeight="1">
      <c r="A31" s="24" t="s">
        <v>99</v>
      </c>
      <c r="C31" s="24" t="s">
        <v>63</v>
      </c>
      <c r="E31" s="24" t="s">
        <v>64</v>
      </c>
      <c r="G31" s="94" t="s">
        <v>65</v>
      </c>
      <c r="H31" s="94"/>
      <c r="I31" s="94"/>
      <c r="K31" s="96">
        <v>138996000</v>
      </c>
      <c r="L31" s="96"/>
      <c r="M31" s="96"/>
      <c r="O31" s="96">
        <v>400</v>
      </c>
      <c r="P31" s="96"/>
      <c r="Q31" s="96"/>
      <c r="S31" s="94" t="s">
        <v>100</v>
      </c>
      <c r="T31" s="94"/>
      <c r="U31" s="94"/>
      <c r="V31" s="94"/>
      <c r="W31" s="94"/>
      <c r="Y31" s="94" t="s">
        <v>63</v>
      </c>
      <c r="Z31" s="94"/>
      <c r="AA31" s="94"/>
      <c r="AB31" s="94"/>
      <c r="AC31" s="94"/>
      <c r="AE31" s="94" t="s">
        <v>64</v>
      </c>
      <c r="AF31" s="94"/>
      <c r="AG31" s="94"/>
      <c r="AH31" s="94"/>
      <c r="AI31" s="94"/>
      <c r="AJ31" s="24"/>
      <c r="AK31" s="25">
        <v>375927000</v>
      </c>
      <c r="AM31" s="96">
        <v>400</v>
      </c>
      <c r="AN31" s="96"/>
      <c r="AP31" s="24" t="s">
        <v>100</v>
      </c>
    </row>
    <row r="32" spans="1:42" ht="21.75" customHeight="1">
      <c r="A32" s="24" t="s">
        <v>101</v>
      </c>
      <c r="C32" s="24" t="s">
        <v>63</v>
      </c>
      <c r="E32" s="24" t="s">
        <v>64</v>
      </c>
      <c r="G32" s="94" t="s">
        <v>65</v>
      </c>
      <c r="H32" s="94"/>
      <c r="I32" s="94"/>
      <c r="K32" s="96">
        <v>70000</v>
      </c>
      <c r="L32" s="96"/>
      <c r="M32" s="96"/>
      <c r="O32" s="96">
        <v>2400</v>
      </c>
      <c r="P32" s="96"/>
      <c r="Q32" s="96"/>
      <c r="S32" s="94" t="s">
        <v>102</v>
      </c>
      <c r="T32" s="94"/>
      <c r="U32" s="94"/>
      <c r="V32" s="94"/>
      <c r="W32" s="94"/>
      <c r="Y32" s="94" t="s">
        <v>63</v>
      </c>
      <c r="Z32" s="94"/>
      <c r="AA32" s="94"/>
      <c r="AB32" s="94"/>
      <c r="AC32" s="94"/>
      <c r="AE32" s="94" t="s">
        <v>64</v>
      </c>
      <c r="AF32" s="94"/>
      <c r="AG32" s="94"/>
      <c r="AH32" s="94"/>
      <c r="AI32" s="94"/>
      <c r="AJ32" s="24"/>
      <c r="AK32" s="25">
        <v>594923</v>
      </c>
      <c r="AM32" s="96">
        <v>282</v>
      </c>
      <c r="AN32" s="96"/>
      <c r="AP32" s="24" t="s">
        <v>102</v>
      </c>
    </row>
    <row r="33" spans="1:42" ht="21.75" customHeight="1">
      <c r="A33" s="24" t="s">
        <v>103</v>
      </c>
      <c r="C33" s="24" t="s">
        <v>63</v>
      </c>
      <c r="E33" s="24" t="s">
        <v>64</v>
      </c>
      <c r="G33" s="94" t="s">
        <v>65</v>
      </c>
      <c r="H33" s="94"/>
      <c r="I33" s="94"/>
      <c r="K33" s="96">
        <v>2188000</v>
      </c>
      <c r="L33" s="96"/>
      <c r="M33" s="96"/>
      <c r="O33" s="96">
        <v>400</v>
      </c>
      <c r="P33" s="96"/>
      <c r="Q33" s="96"/>
      <c r="S33" s="94" t="s">
        <v>71</v>
      </c>
      <c r="T33" s="94"/>
      <c r="U33" s="94"/>
      <c r="V33" s="94"/>
      <c r="W33" s="94"/>
      <c r="Y33" s="94" t="s">
        <v>63</v>
      </c>
      <c r="Z33" s="94"/>
      <c r="AA33" s="94"/>
      <c r="AB33" s="94"/>
      <c r="AC33" s="94"/>
      <c r="AE33" s="94" t="s">
        <v>65</v>
      </c>
      <c r="AF33" s="94"/>
      <c r="AG33" s="94"/>
      <c r="AH33" s="94"/>
      <c r="AI33" s="94"/>
      <c r="AJ33" s="24"/>
      <c r="AK33" s="25">
        <v>0</v>
      </c>
      <c r="AM33" s="96">
        <v>0</v>
      </c>
      <c r="AN33" s="96"/>
      <c r="AP33" s="24" t="s">
        <v>65</v>
      </c>
    </row>
    <row r="34" spans="1:42" ht="21.75" customHeight="1">
      <c r="A34" s="24" t="s">
        <v>104</v>
      </c>
      <c r="C34" s="24" t="s">
        <v>63</v>
      </c>
      <c r="E34" s="24" t="s">
        <v>64</v>
      </c>
      <c r="G34" s="94" t="s">
        <v>65</v>
      </c>
      <c r="H34" s="94"/>
      <c r="I34" s="94"/>
      <c r="K34" s="96">
        <v>65922000</v>
      </c>
      <c r="L34" s="96"/>
      <c r="M34" s="96"/>
      <c r="O34" s="96">
        <v>3000</v>
      </c>
      <c r="P34" s="96"/>
      <c r="Q34" s="96"/>
      <c r="S34" s="94" t="s">
        <v>77</v>
      </c>
      <c r="T34" s="94"/>
      <c r="U34" s="94"/>
      <c r="V34" s="94"/>
      <c r="W34" s="94"/>
      <c r="Y34" s="94" t="s">
        <v>63</v>
      </c>
      <c r="Z34" s="94"/>
      <c r="AA34" s="94"/>
      <c r="AB34" s="94"/>
      <c r="AC34" s="94"/>
      <c r="AE34" s="94" t="s">
        <v>64</v>
      </c>
      <c r="AF34" s="94"/>
      <c r="AG34" s="94"/>
      <c r="AH34" s="94"/>
      <c r="AI34" s="94"/>
      <c r="AJ34" s="24"/>
      <c r="AK34" s="25">
        <v>560264777</v>
      </c>
      <c r="AM34" s="96">
        <v>353</v>
      </c>
      <c r="AN34" s="96"/>
      <c r="AP34" s="24" t="s">
        <v>77</v>
      </c>
    </row>
    <row r="35" spans="1:42" ht="21.75" customHeight="1">
      <c r="A35" s="24" t="s">
        <v>105</v>
      </c>
      <c r="C35" s="24" t="s">
        <v>63</v>
      </c>
      <c r="E35" s="24" t="s">
        <v>64</v>
      </c>
      <c r="G35" s="94" t="s">
        <v>65</v>
      </c>
      <c r="H35" s="94"/>
      <c r="I35" s="94"/>
      <c r="K35" s="96">
        <v>13000000</v>
      </c>
      <c r="L35" s="96"/>
      <c r="M35" s="96"/>
      <c r="O35" s="96">
        <v>3750</v>
      </c>
      <c r="P35" s="96"/>
      <c r="Q35" s="96"/>
      <c r="S35" s="94" t="s">
        <v>68</v>
      </c>
      <c r="T35" s="94"/>
      <c r="U35" s="94"/>
      <c r="V35" s="94"/>
      <c r="W35" s="94"/>
      <c r="Y35" s="94" t="s">
        <v>63</v>
      </c>
      <c r="Z35" s="94"/>
      <c r="AA35" s="94"/>
      <c r="AB35" s="94"/>
      <c r="AC35" s="94"/>
      <c r="AE35" s="94" t="s">
        <v>65</v>
      </c>
      <c r="AF35" s="94"/>
      <c r="AG35" s="94"/>
      <c r="AH35" s="94"/>
      <c r="AI35" s="94"/>
      <c r="AJ35" s="24"/>
      <c r="AK35" s="25">
        <v>0</v>
      </c>
      <c r="AM35" s="96">
        <v>0</v>
      </c>
      <c r="AN35" s="96"/>
      <c r="AP35" s="24" t="s">
        <v>65</v>
      </c>
    </row>
    <row r="36" spans="1:42" ht="21.75" customHeight="1">
      <c r="A36" s="24" t="s">
        <v>106</v>
      </c>
      <c r="C36" s="24" t="s">
        <v>63</v>
      </c>
      <c r="E36" s="24" t="s">
        <v>64</v>
      </c>
      <c r="G36" s="94" t="s">
        <v>65</v>
      </c>
      <c r="H36" s="94"/>
      <c r="I36" s="94"/>
      <c r="K36" s="96">
        <v>180000</v>
      </c>
      <c r="L36" s="96"/>
      <c r="M36" s="96"/>
      <c r="O36" s="96">
        <v>2200</v>
      </c>
      <c r="P36" s="96"/>
      <c r="Q36" s="96"/>
      <c r="S36" s="94" t="s">
        <v>86</v>
      </c>
      <c r="T36" s="94"/>
      <c r="U36" s="94"/>
      <c r="V36" s="94"/>
      <c r="W36" s="94"/>
      <c r="Y36" s="94" t="s">
        <v>63</v>
      </c>
      <c r="Z36" s="94"/>
      <c r="AA36" s="94"/>
      <c r="AB36" s="94"/>
      <c r="AC36" s="94"/>
      <c r="AE36" s="94" t="s">
        <v>64</v>
      </c>
      <c r="AF36" s="94"/>
      <c r="AG36" s="94"/>
      <c r="AH36" s="94"/>
      <c r="AI36" s="94"/>
      <c r="AJ36" s="24"/>
      <c r="AK36" s="25">
        <v>180000</v>
      </c>
      <c r="AM36" s="96">
        <v>2200</v>
      </c>
      <c r="AN36" s="96"/>
      <c r="AP36" s="24" t="s">
        <v>86</v>
      </c>
    </row>
    <row r="37" spans="1:42" ht="21.75" customHeight="1">
      <c r="A37" s="24" t="s">
        <v>107</v>
      </c>
      <c r="C37" s="24" t="s">
        <v>63</v>
      </c>
      <c r="E37" s="24" t="s">
        <v>64</v>
      </c>
      <c r="G37" s="94" t="s">
        <v>65</v>
      </c>
      <c r="H37" s="94"/>
      <c r="I37" s="94"/>
      <c r="K37" s="96">
        <v>2000000</v>
      </c>
      <c r="L37" s="96"/>
      <c r="M37" s="96"/>
      <c r="O37" s="96">
        <v>338</v>
      </c>
      <c r="P37" s="96"/>
      <c r="Q37" s="96"/>
      <c r="S37" s="94" t="s">
        <v>79</v>
      </c>
      <c r="T37" s="94"/>
      <c r="U37" s="94"/>
      <c r="V37" s="94"/>
      <c r="W37" s="94"/>
      <c r="Y37" s="94" t="s">
        <v>63</v>
      </c>
      <c r="Z37" s="94"/>
      <c r="AA37" s="94"/>
      <c r="AB37" s="94"/>
      <c r="AC37" s="94"/>
      <c r="AE37" s="94" t="s">
        <v>64</v>
      </c>
      <c r="AF37" s="94"/>
      <c r="AG37" s="94"/>
      <c r="AH37" s="94"/>
      <c r="AI37" s="94"/>
      <c r="AJ37" s="24"/>
      <c r="AK37" s="25">
        <v>2000000</v>
      </c>
      <c r="AM37" s="96">
        <v>338</v>
      </c>
      <c r="AN37" s="96"/>
      <c r="AP37" s="24" t="s">
        <v>79</v>
      </c>
    </row>
    <row r="38" spans="1:42" ht="21.75" customHeight="1">
      <c r="A38" s="24" t="s">
        <v>108</v>
      </c>
      <c r="C38" s="24" t="s">
        <v>63</v>
      </c>
      <c r="E38" s="24" t="s">
        <v>64</v>
      </c>
      <c r="G38" s="94" t="s">
        <v>65</v>
      </c>
      <c r="H38" s="94"/>
      <c r="I38" s="94"/>
      <c r="K38" s="96">
        <v>13475000</v>
      </c>
      <c r="L38" s="96"/>
      <c r="M38" s="96"/>
      <c r="O38" s="96">
        <v>400</v>
      </c>
      <c r="P38" s="96"/>
      <c r="Q38" s="96"/>
      <c r="S38" s="94" t="s">
        <v>109</v>
      </c>
      <c r="T38" s="94"/>
      <c r="U38" s="94"/>
      <c r="V38" s="94"/>
      <c r="W38" s="94"/>
      <c r="Y38" s="94" t="s">
        <v>63</v>
      </c>
      <c r="Z38" s="94"/>
      <c r="AA38" s="94"/>
      <c r="AB38" s="94"/>
      <c r="AC38" s="94"/>
      <c r="AE38" s="94" t="s">
        <v>64</v>
      </c>
      <c r="AF38" s="94"/>
      <c r="AG38" s="94"/>
      <c r="AH38" s="94"/>
      <c r="AI38" s="94"/>
      <c r="AJ38" s="24"/>
      <c r="AK38" s="25">
        <v>48932000</v>
      </c>
      <c r="AM38" s="96">
        <v>400</v>
      </c>
      <c r="AN38" s="96"/>
      <c r="AP38" s="24" t="s">
        <v>109</v>
      </c>
    </row>
    <row r="39" spans="1:42" ht="21.75" customHeight="1">
      <c r="A39" s="24" t="s">
        <v>110</v>
      </c>
      <c r="C39" s="24" t="s">
        <v>63</v>
      </c>
      <c r="E39" s="24" t="s">
        <v>64</v>
      </c>
      <c r="G39" s="94" t="s">
        <v>65</v>
      </c>
      <c r="H39" s="94"/>
      <c r="I39" s="94"/>
      <c r="K39" s="96">
        <v>6150000</v>
      </c>
      <c r="L39" s="96"/>
      <c r="M39" s="96"/>
      <c r="O39" s="96">
        <v>362</v>
      </c>
      <c r="P39" s="96"/>
      <c r="Q39" s="96"/>
      <c r="S39" s="94" t="s">
        <v>66</v>
      </c>
      <c r="T39" s="94"/>
      <c r="U39" s="94"/>
      <c r="V39" s="94"/>
      <c r="W39" s="94"/>
      <c r="Y39" s="94" t="s">
        <v>63</v>
      </c>
      <c r="Z39" s="94"/>
      <c r="AA39" s="94"/>
      <c r="AB39" s="94"/>
      <c r="AC39" s="94"/>
      <c r="AE39" s="94" t="s">
        <v>65</v>
      </c>
      <c r="AF39" s="94"/>
      <c r="AG39" s="94"/>
      <c r="AH39" s="94"/>
      <c r="AI39" s="94"/>
      <c r="AJ39" s="24"/>
      <c r="AK39" s="25">
        <v>0</v>
      </c>
      <c r="AM39" s="96">
        <v>0</v>
      </c>
      <c r="AN39" s="96"/>
      <c r="AP39" s="24" t="s">
        <v>65</v>
      </c>
    </row>
    <row r="40" spans="1:42" ht="21.75" customHeight="1">
      <c r="A40" s="24" t="s">
        <v>111</v>
      </c>
      <c r="C40" s="24" t="s">
        <v>63</v>
      </c>
      <c r="E40" s="24" t="s">
        <v>64</v>
      </c>
      <c r="G40" s="94" t="s">
        <v>65</v>
      </c>
      <c r="H40" s="94"/>
      <c r="I40" s="94"/>
      <c r="K40" s="96">
        <v>17276000</v>
      </c>
      <c r="L40" s="96"/>
      <c r="M40" s="96"/>
      <c r="O40" s="96">
        <v>1400</v>
      </c>
      <c r="P40" s="96"/>
      <c r="Q40" s="96"/>
      <c r="S40" s="94" t="s">
        <v>71</v>
      </c>
      <c r="T40" s="94"/>
      <c r="U40" s="94"/>
      <c r="V40" s="94"/>
      <c r="W40" s="94"/>
      <c r="Y40" s="94" t="s">
        <v>63</v>
      </c>
      <c r="Z40" s="94"/>
      <c r="AA40" s="94"/>
      <c r="AB40" s="94"/>
      <c r="AC40" s="94"/>
      <c r="AE40" s="94" t="s">
        <v>65</v>
      </c>
      <c r="AF40" s="94"/>
      <c r="AG40" s="94"/>
      <c r="AH40" s="94"/>
      <c r="AI40" s="94"/>
      <c r="AJ40" s="24"/>
      <c r="AK40" s="25">
        <v>0</v>
      </c>
      <c r="AM40" s="96">
        <v>0</v>
      </c>
      <c r="AN40" s="96"/>
      <c r="AP40" s="24" t="s">
        <v>65</v>
      </c>
    </row>
    <row r="41" spans="1:42" ht="21.75" customHeight="1">
      <c r="A41" s="24" t="s">
        <v>112</v>
      </c>
      <c r="C41" s="24" t="s">
        <v>63</v>
      </c>
      <c r="E41" s="24" t="s">
        <v>64</v>
      </c>
      <c r="G41" s="94" t="s">
        <v>65</v>
      </c>
      <c r="H41" s="94"/>
      <c r="I41" s="94"/>
      <c r="K41" s="96">
        <v>2000000</v>
      </c>
      <c r="L41" s="96"/>
      <c r="M41" s="96"/>
      <c r="O41" s="96">
        <v>500</v>
      </c>
      <c r="P41" s="96"/>
      <c r="Q41" s="96"/>
      <c r="S41" s="94" t="s">
        <v>109</v>
      </c>
      <c r="T41" s="94"/>
      <c r="U41" s="94"/>
      <c r="V41" s="94"/>
      <c r="W41" s="94"/>
      <c r="Y41" s="94" t="s">
        <v>63</v>
      </c>
      <c r="Z41" s="94"/>
      <c r="AA41" s="94"/>
      <c r="AB41" s="94"/>
      <c r="AC41" s="94"/>
      <c r="AE41" s="94" t="s">
        <v>64</v>
      </c>
      <c r="AF41" s="94"/>
      <c r="AG41" s="94"/>
      <c r="AH41" s="94"/>
      <c r="AI41" s="94"/>
      <c r="AJ41" s="24"/>
      <c r="AK41" s="25">
        <v>10578000</v>
      </c>
      <c r="AM41" s="96">
        <v>500</v>
      </c>
      <c r="AN41" s="96"/>
      <c r="AP41" s="24" t="s">
        <v>109</v>
      </c>
    </row>
    <row r="42" spans="1:42" ht="21.75" customHeight="1">
      <c r="A42" s="24" t="s">
        <v>113</v>
      </c>
      <c r="C42" s="24" t="s">
        <v>63</v>
      </c>
      <c r="E42" s="24" t="s">
        <v>64</v>
      </c>
      <c r="G42" s="94" t="s">
        <v>65</v>
      </c>
      <c r="H42" s="94"/>
      <c r="I42" s="94"/>
      <c r="K42" s="96">
        <v>137550000</v>
      </c>
      <c r="L42" s="96"/>
      <c r="M42" s="96"/>
      <c r="O42" s="96">
        <v>500</v>
      </c>
      <c r="P42" s="96"/>
      <c r="Q42" s="96"/>
      <c r="S42" s="94" t="s">
        <v>100</v>
      </c>
      <c r="T42" s="94"/>
      <c r="U42" s="94"/>
      <c r="V42" s="94"/>
      <c r="W42" s="94"/>
      <c r="Y42" s="94" t="s">
        <v>63</v>
      </c>
      <c r="Z42" s="94"/>
      <c r="AA42" s="94"/>
      <c r="AB42" s="94"/>
      <c r="AC42" s="94"/>
      <c r="AE42" s="94" t="s">
        <v>64</v>
      </c>
      <c r="AF42" s="94"/>
      <c r="AG42" s="94"/>
      <c r="AH42" s="94"/>
      <c r="AI42" s="94"/>
      <c r="AJ42" s="24"/>
      <c r="AK42" s="25">
        <v>471651000</v>
      </c>
      <c r="AM42" s="96">
        <v>500</v>
      </c>
      <c r="AN42" s="96"/>
      <c r="AP42" s="24" t="s">
        <v>100</v>
      </c>
    </row>
    <row r="43" spans="1:42" ht="21.75" customHeight="1">
      <c r="A43" s="24" t="s">
        <v>114</v>
      </c>
      <c r="C43" s="24" t="s">
        <v>63</v>
      </c>
      <c r="E43" s="24" t="s">
        <v>64</v>
      </c>
      <c r="G43" s="94" t="s">
        <v>65</v>
      </c>
      <c r="H43" s="94"/>
      <c r="I43" s="94"/>
      <c r="K43" s="96">
        <v>45724475</v>
      </c>
      <c r="L43" s="96"/>
      <c r="M43" s="96"/>
      <c r="O43" s="96">
        <v>2054</v>
      </c>
      <c r="P43" s="96"/>
      <c r="Q43" s="96"/>
      <c r="S43" s="94" t="s">
        <v>66</v>
      </c>
      <c r="T43" s="94"/>
      <c r="U43" s="94"/>
      <c r="V43" s="94"/>
      <c r="W43" s="94"/>
      <c r="Y43" s="94" t="s">
        <v>63</v>
      </c>
      <c r="Z43" s="94"/>
      <c r="AA43" s="94"/>
      <c r="AB43" s="94"/>
      <c r="AC43" s="94"/>
      <c r="AE43" s="94" t="s">
        <v>65</v>
      </c>
      <c r="AF43" s="94"/>
      <c r="AG43" s="94"/>
      <c r="AH43" s="94"/>
      <c r="AI43" s="94"/>
      <c r="AJ43" s="24"/>
      <c r="AK43" s="25">
        <v>0</v>
      </c>
      <c r="AM43" s="96">
        <v>0</v>
      </c>
      <c r="AN43" s="96"/>
      <c r="AP43" s="24" t="s">
        <v>65</v>
      </c>
    </row>
    <row r="44" spans="1:42" ht="21.75" customHeight="1">
      <c r="A44" s="24" t="s">
        <v>115</v>
      </c>
      <c r="C44" s="24" t="s">
        <v>63</v>
      </c>
      <c r="E44" s="24" t="s">
        <v>64</v>
      </c>
      <c r="G44" s="94" t="s">
        <v>65</v>
      </c>
      <c r="H44" s="94"/>
      <c r="I44" s="94"/>
      <c r="K44" s="96">
        <v>753000</v>
      </c>
      <c r="L44" s="96"/>
      <c r="M44" s="96"/>
      <c r="O44" s="96">
        <v>392</v>
      </c>
      <c r="P44" s="96"/>
      <c r="Q44" s="96"/>
      <c r="S44" s="94" t="s">
        <v>92</v>
      </c>
      <c r="T44" s="94"/>
      <c r="U44" s="94"/>
      <c r="V44" s="94"/>
      <c r="W44" s="94"/>
      <c r="Y44" s="94" t="s">
        <v>63</v>
      </c>
      <c r="Z44" s="94"/>
      <c r="AA44" s="94"/>
      <c r="AB44" s="94"/>
      <c r="AC44" s="94"/>
      <c r="AE44" s="94" t="s">
        <v>64</v>
      </c>
      <c r="AF44" s="94"/>
      <c r="AG44" s="94"/>
      <c r="AH44" s="94"/>
      <c r="AI44" s="94"/>
      <c r="AJ44" s="24"/>
      <c r="AK44" s="25">
        <v>753000</v>
      </c>
      <c r="AM44" s="96">
        <v>392</v>
      </c>
      <c r="AN44" s="96"/>
      <c r="AP44" s="24" t="s">
        <v>92</v>
      </c>
    </row>
    <row r="45" spans="1:42" ht="21.75" customHeight="1">
      <c r="A45" s="24" t="s">
        <v>116</v>
      </c>
      <c r="C45" s="24" t="s">
        <v>63</v>
      </c>
      <c r="E45" s="24" t="s">
        <v>64</v>
      </c>
      <c r="G45" s="94" t="s">
        <v>65</v>
      </c>
      <c r="H45" s="94"/>
      <c r="I45" s="94"/>
      <c r="K45" s="96">
        <v>5000000</v>
      </c>
      <c r="L45" s="96"/>
      <c r="M45" s="96"/>
      <c r="O45" s="96">
        <v>3000</v>
      </c>
      <c r="P45" s="96"/>
      <c r="Q45" s="96"/>
      <c r="S45" s="94" t="s">
        <v>68</v>
      </c>
      <c r="T45" s="94"/>
      <c r="U45" s="94"/>
      <c r="V45" s="94"/>
      <c r="W45" s="94"/>
      <c r="Y45" s="94" t="s">
        <v>63</v>
      </c>
      <c r="Z45" s="94"/>
      <c r="AA45" s="94"/>
      <c r="AB45" s="94"/>
      <c r="AC45" s="94"/>
      <c r="AE45" s="94" t="s">
        <v>65</v>
      </c>
      <c r="AF45" s="94"/>
      <c r="AG45" s="94"/>
      <c r="AH45" s="94"/>
      <c r="AI45" s="94"/>
      <c r="AJ45" s="24"/>
      <c r="AK45" s="25">
        <v>0</v>
      </c>
      <c r="AM45" s="96">
        <v>0</v>
      </c>
      <c r="AN45" s="96"/>
      <c r="AP45" s="24" t="s">
        <v>65</v>
      </c>
    </row>
    <row r="46" spans="1:42" ht="21.75" customHeight="1">
      <c r="A46" s="24" t="s">
        <v>117</v>
      </c>
      <c r="C46" s="24" t="s">
        <v>63</v>
      </c>
      <c r="E46" s="24" t="s">
        <v>64</v>
      </c>
      <c r="G46" s="94" t="s">
        <v>65</v>
      </c>
      <c r="H46" s="94"/>
      <c r="I46" s="94"/>
      <c r="K46" s="96">
        <v>5000</v>
      </c>
      <c r="L46" s="96"/>
      <c r="M46" s="96"/>
      <c r="O46" s="96">
        <v>2000</v>
      </c>
      <c r="P46" s="96"/>
      <c r="Q46" s="96"/>
      <c r="S46" s="94" t="s">
        <v>77</v>
      </c>
      <c r="T46" s="94"/>
      <c r="U46" s="94"/>
      <c r="V46" s="94"/>
      <c r="W46" s="94"/>
      <c r="Y46" s="94" t="s">
        <v>63</v>
      </c>
      <c r="Z46" s="94"/>
      <c r="AA46" s="94"/>
      <c r="AB46" s="94"/>
      <c r="AC46" s="94"/>
      <c r="AE46" s="94" t="s">
        <v>64</v>
      </c>
      <c r="AF46" s="94"/>
      <c r="AG46" s="94"/>
      <c r="AH46" s="94"/>
      <c r="AI46" s="94"/>
      <c r="AJ46" s="24"/>
      <c r="AK46" s="25">
        <v>42494</v>
      </c>
      <c r="AM46" s="96">
        <v>235</v>
      </c>
      <c r="AN46" s="96"/>
      <c r="AP46" s="24" t="s">
        <v>77</v>
      </c>
    </row>
    <row r="47" spans="1:42" ht="21.75" customHeight="1">
      <c r="A47" s="24" t="s">
        <v>118</v>
      </c>
      <c r="C47" s="24" t="s">
        <v>63</v>
      </c>
      <c r="E47" s="24" t="s">
        <v>64</v>
      </c>
      <c r="G47" s="94" t="s">
        <v>65</v>
      </c>
      <c r="H47" s="94"/>
      <c r="I47" s="94"/>
      <c r="K47" s="96">
        <v>2916000</v>
      </c>
      <c r="L47" s="96"/>
      <c r="M47" s="96"/>
      <c r="O47" s="96">
        <v>4000</v>
      </c>
      <c r="P47" s="96"/>
      <c r="Q47" s="96"/>
      <c r="S47" s="94" t="s">
        <v>102</v>
      </c>
      <c r="T47" s="94"/>
      <c r="U47" s="94"/>
      <c r="V47" s="94"/>
      <c r="W47" s="94"/>
      <c r="Y47" s="94" t="s">
        <v>63</v>
      </c>
      <c r="Z47" s="94"/>
      <c r="AA47" s="94"/>
      <c r="AB47" s="94"/>
      <c r="AC47" s="94"/>
      <c r="AE47" s="94" t="s">
        <v>64</v>
      </c>
      <c r="AF47" s="94"/>
      <c r="AG47" s="94"/>
      <c r="AH47" s="94"/>
      <c r="AI47" s="94"/>
      <c r="AJ47" s="24"/>
      <c r="AK47" s="25">
        <v>24782805</v>
      </c>
      <c r="AM47" s="96">
        <v>471</v>
      </c>
      <c r="AN47" s="96"/>
      <c r="AP47" s="24" t="s">
        <v>102</v>
      </c>
    </row>
    <row r="48" spans="1:42" ht="21.75" customHeight="1">
      <c r="A48" s="24" t="s">
        <v>119</v>
      </c>
      <c r="C48" s="24" t="s">
        <v>63</v>
      </c>
      <c r="E48" s="24" t="s">
        <v>64</v>
      </c>
      <c r="G48" s="94" t="s">
        <v>65</v>
      </c>
      <c r="H48" s="94"/>
      <c r="I48" s="94"/>
      <c r="K48" s="96">
        <v>43009000</v>
      </c>
      <c r="L48" s="96"/>
      <c r="M48" s="96"/>
      <c r="O48" s="96">
        <v>1200</v>
      </c>
      <c r="P48" s="96"/>
      <c r="Q48" s="96"/>
      <c r="S48" s="94" t="s">
        <v>71</v>
      </c>
      <c r="T48" s="94"/>
      <c r="U48" s="94"/>
      <c r="V48" s="94"/>
      <c r="W48" s="94"/>
      <c r="Y48" s="94" t="s">
        <v>63</v>
      </c>
      <c r="Z48" s="94"/>
      <c r="AA48" s="94"/>
      <c r="AB48" s="94"/>
      <c r="AC48" s="94"/>
      <c r="AE48" s="94" t="s">
        <v>65</v>
      </c>
      <c r="AF48" s="94"/>
      <c r="AG48" s="94"/>
      <c r="AH48" s="94"/>
      <c r="AI48" s="94"/>
      <c r="AJ48" s="24"/>
      <c r="AK48" s="25">
        <v>0</v>
      </c>
      <c r="AM48" s="96">
        <v>0</v>
      </c>
      <c r="AN48" s="96"/>
      <c r="AP48" s="24" t="s">
        <v>65</v>
      </c>
    </row>
    <row r="49" spans="1:42" ht="21.75" customHeight="1">
      <c r="A49" s="24" t="s">
        <v>120</v>
      </c>
      <c r="C49" s="24" t="s">
        <v>63</v>
      </c>
      <c r="E49" s="24" t="s">
        <v>64</v>
      </c>
      <c r="G49" s="94" t="s">
        <v>65</v>
      </c>
      <c r="H49" s="94"/>
      <c r="I49" s="94"/>
      <c r="K49" s="96">
        <v>9000</v>
      </c>
      <c r="L49" s="96"/>
      <c r="M49" s="96"/>
      <c r="O49" s="96">
        <v>2800</v>
      </c>
      <c r="P49" s="96"/>
      <c r="Q49" s="96"/>
      <c r="S49" s="94" t="s">
        <v>77</v>
      </c>
      <c r="T49" s="94"/>
      <c r="U49" s="94"/>
      <c r="V49" s="94"/>
      <c r="W49" s="94"/>
      <c r="Y49" s="94" t="s">
        <v>63</v>
      </c>
      <c r="Z49" s="94"/>
      <c r="AA49" s="94"/>
      <c r="AB49" s="94"/>
      <c r="AC49" s="94"/>
      <c r="AE49" s="94" t="s">
        <v>64</v>
      </c>
      <c r="AF49" s="94"/>
      <c r="AG49" s="94"/>
      <c r="AH49" s="94"/>
      <c r="AI49" s="94"/>
      <c r="AJ49" s="24"/>
      <c r="AK49" s="25">
        <v>76490</v>
      </c>
      <c r="AM49" s="96">
        <v>329</v>
      </c>
      <c r="AN49" s="96"/>
      <c r="AP49" s="24" t="s">
        <v>77</v>
      </c>
    </row>
    <row r="50" spans="1:42" ht="21.75" customHeight="1">
      <c r="A50" s="24" t="s">
        <v>121</v>
      </c>
      <c r="C50" s="24" t="s">
        <v>63</v>
      </c>
      <c r="E50" s="24" t="s">
        <v>64</v>
      </c>
      <c r="G50" s="94" t="s">
        <v>65</v>
      </c>
      <c r="H50" s="94"/>
      <c r="I50" s="94"/>
      <c r="K50" s="96">
        <v>15000000</v>
      </c>
      <c r="L50" s="96"/>
      <c r="M50" s="96"/>
      <c r="O50" s="96">
        <v>1400</v>
      </c>
      <c r="P50" s="96"/>
      <c r="Q50" s="96"/>
      <c r="S50" s="94" t="s">
        <v>95</v>
      </c>
      <c r="T50" s="94"/>
      <c r="U50" s="94"/>
      <c r="V50" s="94"/>
      <c r="W50" s="94"/>
      <c r="Y50" s="94" t="s">
        <v>63</v>
      </c>
      <c r="Z50" s="94"/>
      <c r="AA50" s="94"/>
      <c r="AB50" s="94"/>
      <c r="AC50" s="94"/>
      <c r="AE50" s="94" t="s">
        <v>64</v>
      </c>
      <c r="AF50" s="94"/>
      <c r="AG50" s="94"/>
      <c r="AH50" s="94"/>
      <c r="AI50" s="94"/>
      <c r="AJ50" s="24"/>
      <c r="AK50" s="25">
        <v>21000000</v>
      </c>
      <c r="AM50" s="96">
        <v>1400</v>
      </c>
      <c r="AN50" s="96"/>
      <c r="AP50" s="24" t="s">
        <v>95</v>
      </c>
    </row>
    <row r="51" spans="1:42" ht="21.75" customHeight="1">
      <c r="A51" s="24" t="s">
        <v>122</v>
      </c>
      <c r="C51" s="24" t="s">
        <v>63</v>
      </c>
      <c r="E51" s="24" t="s">
        <v>64</v>
      </c>
      <c r="G51" s="94" t="s">
        <v>65</v>
      </c>
      <c r="H51" s="94"/>
      <c r="I51" s="94"/>
      <c r="K51" s="96">
        <v>33569000</v>
      </c>
      <c r="L51" s="96"/>
      <c r="M51" s="96"/>
      <c r="O51" s="96">
        <v>600</v>
      </c>
      <c r="P51" s="96"/>
      <c r="Q51" s="96"/>
      <c r="S51" s="94" t="s">
        <v>100</v>
      </c>
      <c r="T51" s="94"/>
      <c r="U51" s="94"/>
      <c r="V51" s="94"/>
      <c r="W51" s="94"/>
      <c r="Y51" s="94" t="s">
        <v>63</v>
      </c>
      <c r="Z51" s="94"/>
      <c r="AA51" s="94"/>
      <c r="AB51" s="94"/>
      <c r="AC51" s="94"/>
      <c r="AE51" s="94" t="s">
        <v>64</v>
      </c>
      <c r="AF51" s="94"/>
      <c r="AG51" s="94"/>
      <c r="AH51" s="94"/>
      <c r="AI51" s="94"/>
      <c r="AJ51" s="24"/>
      <c r="AK51" s="25">
        <v>92526000</v>
      </c>
      <c r="AM51" s="96">
        <v>600</v>
      </c>
      <c r="AN51" s="96"/>
      <c r="AP51" s="24" t="s">
        <v>100</v>
      </c>
    </row>
    <row r="52" spans="1:42" ht="21.75" customHeight="1">
      <c r="A52" s="24" t="s">
        <v>123</v>
      </c>
      <c r="C52" s="24" t="s">
        <v>63</v>
      </c>
      <c r="E52" s="24" t="s">
        <v>64</v>
      </c>
      <c r="G52" s="94" t="s">
        <v>65</v>
      </c>
      <c r="H52" s="94"/>
      <c r="I52" s="94"/>
      <c r="K52" s="96">
        <v>3124000</v>
      </c>
      <c r="L52" s="96"/>
      <c r="M52" s="96"/>
      <c r="O52" s="96">
        <v>2600</v>
      </c>
      <c r="P52" s="96"/>
      <c r="Q52" s="96"/>
      <c r="S52" s="94" t="s">
        <v>68</v>
      </c>
      <c r="T52" s="94"/>
      <c r="U52" s="94"/>
      <c r="V52" s="94"/>
      <c r="W52" s="94"/>
      <c r="Y52" s="94" t="s">
        <v>63</v>
      </c>
      <c r="Z52" s="94"/>
      <c r="AA52" s="94"/>
      <c r="AB52" s="94"/>
      <c r="AC52" s="94"/>
      <c r="AE52" s="94" t="s">
        <v>65</v>
      </c>
      <c r="AF52" s="94"/>
      <c r="AG52" s="94"/>
      <c r="AH52" s="94"/>
      <c r="AI52" s="94"/>
      <c r="AJ52" s="24"/>
      <c r="AK52" s="25">
        <v>0</v>
      </c>
      <c r="AM52" s="96">
        <v>0</v>
      </c>
      <c r="AN52" s="96"/>
      <c r="AP52" s="24" t="s">
        <v>65</v>
      </c>
    </row>
    <row r="53" spans="1:42" ht="21.75" customHeight="1">
      <c r="A53" s="24" t="s">
        <v>124</v>
      </c>
      <c r="C53" s="24" t="s">
        <v>63</v>
      </c>
      <c r="E53" s="24" t="s">
        <v>64</v>
      </c>
      <c r="G53" s="94" t="s">
        <v>65</v>
      </c>
      <c r="H53" s="94"/>
      <c r="I53" s="94"/>
      <c r="K53" s="96">
        <v>88527000</v>
      </c>
      <c r="L53" s="96"/>
      <c r="M53" s="96"/>
      <c r="O53" s="96">
        <v>500</v>
      </c>
      <c r="P53" s="96"/>
      <c r="Q53" s="96"/>
      <c r="S53" s="94" t="s">
        <v>71</v>
      </c>
      <c r="T53" s="94"/>
      <c r="U53" s="94"/>
      <c r="V53" s="94"/>
      <c r="W53" s="94"/>
      <c r="Y53" s="94" t="s">
        <v>63</v>
      </c>
      <c r="Z53" s="94"/>
      <c r="AA53" s="94"/>
      <c r="AB53" s="94"/>
      <c r="AC53" s="94"/>
      <c r="AE53" s="94" t="s">
        <v>65</v>
      </c>
      <c r="AF53" s="94"/>
      <c r="AG53" s="94"/>
      <c r="AH53" s="94"/>
      <c r="AI53" s="94"/>
      <c r="AJ53" s="24"/>
      <c r="AK53" s="25">
        <v>0</v>
      </c>
      <c r="AM53" s="96">
        <v>0</v>
      </c>
      <c r="AN53" s="96"/>
      <c r="AP53" s="24" t="s">
        <v>65</v>
      </c>
    </row>
    <row r="54" spans="1:42" ht="21.75" customHeight="1">
      <c r="A54" s="24" t="s">
        <v>125</v>
      </c>
      <c r="C54" s="24" t="s">
        <v>63</v>
      </c>
      <c r="E54" s="24" t="s">
        <v>64</v>
      </c>
      <c r="G54" s="94" t="s">
        <v>65</v>
      </c>
      <c r="H54" s="94"/>
      <c r="I54" s="94"/>
      <c r="K54" s="96">
        <v>3050000</v>
      </c>
      <c r="L54" s="96"/>
      <c r="M54" s="96"/>
      <c r="O54" s="96">
        <v>1100</v>
      </c>
      <c r="P54" s="96"/>
      <c r="Q54" s="96"/>
      <c r="S54" s="94" t="s">
        <v>71</v>
      </c>
      <c r="T54" s="94"/>
      <c r="U54" s="94"/>
      <c r="V54" s="94"/>
      <c r="W54" s="94"/>
      <c r="Y54" s="94" t="s">
        <v>63</v>
      </c>
      <c r="Z54" s="94"/>
      <c r="AA54" s="94"/>
      <c r="AB54" s="94"/>
      <c r="AC54" s="94"/>
      <c r="AE54" s="94" t="s">
        <v>65</v>
      </c>
      <c r="AF54" s="94"/>
      <c r="AG54" s="94"/>
      <c r="AH54" s="94"/>
      <c r="AI54" s="94"/>
      <c r="AJ54" s="24"/>
      <c r="AK54" s="25">
        <v>0</v>
      </c>
      <c r="AM54" s="96">
        <v>0</v>
      </c>
      <c r="AN54" s="96"/>
      <c r="AP54" s="24" t="s">
        <v>65</v>
      </c>
    </row>
    <row r="55" spans="1:42" ht="21.75" customHeight="1">
      <c r="A55" s="24" t="s">
        <v>126</v>
      </c>
      <c r="C55" s="24" t="s">
        <v>63</v>
      </c>
      <c r="E55" s="24" t="s">
        <v>64</v>
      </c>
      <c r="G55" s="94" t="s">
        <v>65</v>
      </c>
      <c r="H55" s="94"/>
      <c r="I55" s="94"/>
      <c r="K55" s="96">
        <v>82924000</v>
      </c>
      <c r="L55" s="96"/>
      <c r="M55" s="96"/>
      <c r="O55" s="96">
        <v>1200</v>
      </c>
      <c r="P55" s="96"/>
      <c r="Q55" s="96"/>
      <c r="S55" s="94" t="s">
        <v>95</v>
      </c>
      <c r="T55" s="94"/>
      <c r="U55" s="94"/>
      <c r="V55" s="94"/>
      <c r="W55" s="94"/>
      <c r="Y55" s="94" t="s">
        <v>63</v>
      </c>
      <c r="Z55" s="94"/>
      <c r="AA55" s="94"/>
      <c r="AB55" s="94"/>
      <c r="AC55" s="94"/>
      <c r="AE55" s="94" t="s">
        <v>64</v>
      </c>
      <c r="AF55" s="94"/>
      <c r="AG55" s="94"/>
      <c r="AH55" s="94"/>
      <c r="AI55" s="94"/>
      <c r="AJ55" s="24"/>
      <c r="AK55" s="25">
        <v>82924000</v>
      </c>
      <c r="AM55" s="96">
        <v>1200</v>
      </c>
      <c r="AN55" s="96"/>
      <c r="AP55" s="24" t="s">
        <v>95</v>
      </c>
    </row>
    <row r="56" spans="1:42" ht="21.75" customHeight="1">
      <c r="A56" s="24" t="s">
        <v>127</v>
      </c>
      <c r="C56" s="24" t="s">
        <v>63</v>
      </c>
      <c r="E56" s="24" t="s">
        <v>64</v>
      </c>
      <c r="G56" s="94" t="s">
        <v>65</v>
      </c>
      <c r="H56" s="94"/>
      <c r="I56" s="94"/>
      <c r="K56" s="96">
        <v>41692000</v>
      </c>
      <c r="L56" s="96"/>
      <c r="M56" s="96"/>
      <c r="O56" s="96">
        <v>3250</v>
      </c>
      <c r="P56" s="96"/>
      <c r="Q56" s="96"/>
      <c r="S56" s="94" t="s">
        <v>77</v>
      </c>
      <c r="T56" s="94"/>
      <c r="U56" s="94"/>
      <c r="V56" s="94"/>
      <c r="W56" s="94"/>
      <c r="Y56" s="94" t="s">
        <v>63</v>
      </c>
      <c r="Z56" s="94"/>
      <c r="AA56" s="94"/>
      <c r="AB56" s="94"/>
      <c r="AC56" s="94"/>
      <c r="AE56" s="94" t="s">
        <v>64</v>
      </c>
      <c r="AF56" s="94"/>
      <c r="AG56" s="94"/>
      <c r="AH56" s="94"/>
      <c r="AI56" s="94"/>
      <c r="AJ56" s="24"/>
      <c r="AK56" s="25">
        <v>354336323</v>
      </c>
      <c r="AM56" s="96">
        <v>382</v>
      </c>
      <c r="AN56" s="96"/>
      <c r="AP56" s="24" t="s">
        <v>77</v>
      </c>
    </row>
    <row r="57" spans="1:42" ht="21.75" customHeight="1">
      <c r="A57" s="24" t="s">
        <v>128</v>
      </c>
      <c r="C57" s="24" t="s">
        <v>63</v>
      </c>
      <c r="E57" s="24" t="s">
        <v>64</v>
      </c>
      <c r="G57" s="94" t="s">
        <v>65</v>
      </c>
      <c r="H57" s="94"/>
      <c r="I57" s="94"/>
      <c r="K57" s="96">
        <v>59447000</v>
      </c>
      <c r="L57" s="96"/>
      <c r="M57" s="96"/>
      <c r="O57" s="96">
        <v>1300</v>
      </c>
      <c r="P57" s="96"/>
      <c r="Q57" s="96"/>
      <c r="S57" s="94" t="s">
        <v>71</v>
      </c>
      <c r="T57" s="94"/>
      <c r="U57" s="94"/>
      <c r="V57" s="94"/>
      <c r="W57" s="94"/>
      <c r="Y57" s="94" t="s">
        <v>63</v>
      </c>
      <c r="Z57" s="94"/>
      <c r="AA57" s="94"/>
      <c r="AB57" s="94"/>
      <c r="AC57" s="94"/>
      <c r="AE57" s="94" t="s">
        <v>65</v>
      </c>
      <c r="AF57" s="94"/>
      <c r="AG57" s="94"/>
      <c r="AH57" s="94"/>
      <c r="AI57" s="94"/>
      <c r="AJ57" s="24"/>
      <c r="AK57" s="25">
        <v>0</v>
      </c>
      <c r="AM57" s="96">
        <v>0</v>
      </c>
      <c r="AN57" s="96"/>
      <c r="AP57" s="24" t="s">
        <v>65</v>
      </c>
    </row>
    <row r="58" spans="1:42" ht="21.75" customHeight="1">
      <c r="A58" s="24" t="s">
        <v>129</v>
      </c>
      <c r="C58" s="24" t="s">
        <v>63</v>
      </c>
      <c r="E58" s="24" t="s">
        <v>64</v>
      </c>
      <c r="G58" s="94" t="s">
        <v>65</v>
      </c>
      <c r="H58" s="94"/>
      <c r="I58" s="94"/>
      <c r="K58" s="96">
        <v>1470552</v>
      </c>
      <c r="L58" s="96"/>
      <c r="M58" s="96"/>
      <c r="O58" s="96">
        <v>2200</v>
      </c>
      <c r="P58" s="96"/>
      <c r="Q58" s="96"/>
      <c r="S58" s="94" t="s">
        <v>66</v>
      </c>
      <c r="T58" s="94"/>
      <c r="U58" s="94"/>
      <c r="V58" s="94"/>
      <c r="W58" s="94"/>
      <c r="Y58" s="94" t="s">
        <v>63</v>
      </c>
      <c r="Z58" s="94"/>
      <c r="AA58" s="94"/>
      <c r="AB58" s="94"/>
      <c r="AC58" s="94"/>
      <c r="AE58" s="94" t="s">
        <v>65</v>
      </c>
      <c r="AF58" s="94"/>
      <c r="AG58" s="94"/>
      <c r="AH58" s="94"/>
      <c r="AI58" s="94"/>
      <c r="AJ58" s="24"/>
      <c r="AK58" s="25">
        <v>0</v>
      </c>
      <c r="AM58" s="96">
        <v>0</v>
      </c>
      <c r="AN58" s="96"/>
      <c r="AP58" s="24" t="s">
        <v>65</v>
      </c>
    </row>
    <row r="59" spans="1:42" ht="21.75" customHeight="1">
      <c r="A59" s="24" t="s">
        <v>130</v>
      </c>
      <c r="C59" s="24" t="s">
        <v>63</v>
      </c>
      <c r="E59" s="24" t="s">
        <v>64</v>
      </c>
      <c r="G59" s="94" t="s">
        <v>65</v>
      </c>
      <c r="H59" s="94"/>
      <c r="I59" s="94"/>
      <c r="K59" s="96">
        <v>305016</v>
      </c>
      <c r="L59" s="96"/>
      <c r="M59" s="96"/>
      <c r="O59" s="96">
        <v>2347</v>
      </c>
      <c r="P59" s="96"/>
      <c r="Q59" s="96"/>
      <c r="S59" s="94" t="s">
        <v>66</v>
      </c>
      <c r="T59" s="94"/>
      <c r="U59" s="94"/>
      <c r="V59" s="94"/>
      <c r="W59" s="94"/>
      <c r="Y59" s="94" t="s">
        <v>63</v>
      </c>
      <c r="Z59" s="94"/>
      <c r="AA59" s="94"/>
      <c r="AB59" s="94"/>
      <c r="AC59" s="94"/>
      <c r="AE59" s="94" t="s">
        <v>65</v>
      </c>
      <c r="AF59" s="94"/>
      <c r="AG59" s="94"/>
      <c r="AH59" s="94"/>
      <c r="AI59" s="94"/>
      <c r="AJ59" s="24"/>
      <c r="AK59" s="25">
        <v>0</v>
      </c>
      <c r="AM59" s="96">
        <v>0</v>
      </c>
      <c r="AN59" s="96"/>
      <c r="AP59" s="24" t="s">
        <v>65</v>
      </c>
    </row>
    <row r="60" spans="1:42" ht="21.75" customHeight="1">
      <c r="A60" s="24" t="s">
        <v>131</v>
      </c>
      <c r="C60" s="24" t="s">
        <v>63</v>
      </c>
      <c r="E60" s="24" t="s">
        <v>64</v>
      </c>
      <c r="G60" s="94" t="s">
        <v>65</v>
      </c>
      <c r="H60" s="94"/>
      <c r="I60" s="94"/>
      <c r="K60" s="96">
        <v>13101000</v>
      </c>
      <c r="L60" s="96"/>
      <c r="M60" s="96"/>
      <c r="O60" s="96">
        <v>1200</v>
      </c>
      <c r="P60" s="96"/>
      <c r="Q60" s="96"/>
      <c r="S60" s="94" t="s">
        <v>86</v>
      </c>
      <c r="T60" s="94"/>
      <c r="U60" s="94"/>
      <c r="V60" s="94"/>
      <c r="W60" s="94"/>
      <c r="Y60" s="94" t="s">
        <v>63</v>
      </c>
      <c r="Z60" s="94"/>
      <c r="AA60" s="94"/>
      <c r="AB60" s="94"/>
      <c r="AC60" s="94"/>
      <c r="AE60" s="94" t="s">
        <v>64</v>
      </c>
      <c r="AF60" s="94"/>
      <c r="AG60" s="94"/>
      <c r="AH60" s="94"/>
      <c r="AI60" s="94"/>
      <c r="AJ60" s="24"/>
      <c r="AK60" s="25">
        <v>13101000</v>
      </c>
      <c r="AM60" s="96">
        <v>1200</v>
      </c>
      <c r="AN60" s="96"/>
      <c r="AP60" s="24" t="s">
        <v>86</v>
      </c>
    </row>
    <row r="61" spans="1:42" ht="21.75" customHeight="1">
      <c r="A61" s="24" t="s">
        <v>132</v>
      </c>
      <c r="C61" s="24" t="s">
        <v>63</v>
      </c>
      <c r="E61" s="24" t="s">
        <v>64</v>
      </c>
      <c r="G61" s="94" t="s">
        <v>65</v>
      </c>
      <c r="H61" s="94"/>
      <c r="I61" s="94"/>
      <c r="K61" s="96">
        <v>200000</v>
      </c>
      <c r="L61" s="96"/>
      <c r="M61" s="96"/>
      <c r="O61" s="96">
        <v>900</v>
      </c>
      <c r="P61" s="96"/>
      <c r="Q61" s="96"/>
      <c r="S61" s="94" t="s">
        <v>71</v>
      </c>
      <c r="T61" s="94"/>
      <c r="U61" s="94"/>
      <c r="V61" s="94"/>
      <c r="W61" s="94"/>
      <c r="Y61" s="94" t="s">
        <v>63</v>
      </c>
      <c r="Z61" s="94"/>
      <c r="AA61" s="94"/>
      <c r="AB61" s="94"/>
      <c r="AC61" s="94"/>
      <c r="AE61" s="94" t="s">
        <v>65</v>
      </c>
      <c r="AF61" s="94"/>
      <c r="AG61" s="94"/>
      <c r="AH61" s="94"/>
      <c r="AI61" s="94"/>
      <c r="AJ61" s="24"/>
      <c r="AK61" s="25">
        <v>0</v>
      </c>
      <c r="AM61" s="96">
        <v>0</v>
      </c>
      <c r="AN61" s="96"/>
      <c r="AP61" s="24" t="s">
        <v>65</v>
      </c>
    </row>
    <row r="62" spans="1:42" ht="21.75" customHeight="1">
      <c r="A62" s="24" t="s">
        <v>133</v>
      </c>
      <c r="C62" s="24" t="s">
        <v>63</v>
      </c>
      <c r="E62" s="24" t="s">
        <v>65</v>
      </c>
      <c r="G62" s="94" t="s">
        <v>65</v>
      </c>
      <c r="H62" s="94"/>
      <c r="I62" s="94"/>
      <c r="K62" s="96">
        <v>0</v>
      </c>
      <c r="L62" s="96"/>
      <c r="M62" s="96"/>
      <c r="O62" s="96">
        <v>0</v>
      </c>
      <c r="P62" s="96"/>
      <c r="Q62" s="96"/>
      <c r="S62" s="94" t="s">
        <v>65</v>
      </c>
      <c r="T62" s="94"/>
      <c r="U62" s="94"/>
      <c r="V62" s="94"/>
      <c r="W62" s="94"/>
      <c r="Y62" s="94" t="s">
        <v>63</v>
      </c>
      <c r="Z62" s="94"/>
      <c r="AA62" s="94"/>
      <c r="AB62" s="94"/>
      <c r="AC62" s="94"/>
      <c r="AE62" s="94" t="s">
        <v>64</v>
      </c>
      <c r="AF62" s="94"/>
      <c r="AG62" s="94"/>
      <c r="AH62" s="94"/>
      <c r="AI62" s="94"/>
      <c r="AJ62" s="24"/>
      <c r="AK62" s="25">
        <v>51000000</v>
      </c>
      <c r="AM62" s="96">
        <v>500</v>
      </c>
      <c r="AN62" s="96"/>
      <c r="AP62" s="24" t="s">
        <v>134</v>
      </c>
    </row>
    <row r="63" spans="1:42" ht="21.75" customHeight="1">
      <c r="A63" s="24" t="s">
        <v>135</v>
      </c>
      <c r="C63" s="24" t="s">
        <v>63</v>
      </c>
      <c r="E63" s="24" t="s">
        <v>65</v>
      </c>
      <c r="G63" s="94" t="s">
        <v>65</v>
      </c>
      <c r="H63" s="94"/>
      <c r="I63" s="94"/>
      <c r="K63" s="96">
        <v>0</v>
      </c>
      <c r="L63" s="96"/>
      <c r="M63" s="96"/>
      <c r="O63" s="96">
        <v>0</v>
      </c>
      <c r="P63" s="96"/>
      <c r="Q63" s="96"/>
      <c r="S63" s="94" t="s">
        <v>65</v>
      </c>
      <c r="T63" s="94"/>
      <c r="U63" s="94"/>
      <c r="V63" s="94"/>
      <c r="W63" s="94"/>
      <c r="Y63" s="94" t="s">
        <v>63</v>
      </c>
      <c r="Z63" s="94"/>
      <c r="AA63" s="94"/>
      <c r="AB63" s="94"/>
      <c r="AC63" s="94"/>
      <c r="AE63" s="94" t="s">
        <v>64</v>
      </c>
      <c r="AF63" s="94"/>
      <c r="AG63" s="94"/>
      <c r="AH63" s="94"/>
      <c r="AI63" s="94"/>
      <c r="AJ63" s="24"/>
      <c r="AK63" s="25">
        <v>116001000</v>
      </c>
      <c r="AM63" s="96">
        <v>500</v>
      </c>
      <c r="AN63" s="96"/>
      <c r="AP63" s="24" t="s">
        <v>75</v>
      </c>
    </row>
    <row r="64" spans="1:42" ht="21.75" customHeight="1">
      <c r="A64" s="24" t="s">
        <v>136</v>
      </c>
      <c r="C64" s="24" t="s">
        <v>63</v>
      </c>
      <c r="E64" s="24" t="s">
        <v>65</v>
      </c>
      <c r="G64" s="94" t="s">
        <v>65</v>
      </c>
      <c r="H64" s="94"/>
      <c r="I64" s="94"/>
      <c r="K64" s="96">
        <v>0</v>
      </c>
      <c r="L64" s="96"/>
      <c r="M64" s="96"/>
      <c r="O64" s="96">
        <v>0</v>
      </c>
      <c r="P64" s="96"/>
      <c r="Q64" s="96"/>
      <c r="S64" s="94" t="s">
        <v>65</v>
      </c>
      <c r="T64" s="94"/>
      <c r="U64" s="94"/>
      <c r="V64" s="94"/>
      <c r="W64" s="94"/>
      <c r="Y64" s="94" t="s">
        <v>63</v>
      </c>
      <c r="Z64" s="94"/>
      <c r="AA64" s="94"/>
      <c r="AB64" s="94"/>
      <c r="AC64" s="94"/>
      <c r="AE64" s="94" t="s">
        <v>64</v>
      </c>
      <c r="AF64" s="94"/>
      <c r="AG64" s="94"/>
      <c r="AH64" s="94"/>
      <c r="AI64" s="94"/>
      <c r="AJ64" s="24"/>
      <c r="AK64" s="25">
        <v>57149976</v>
      </c>
      <c r="AM64" s="96">
        <v>454</v>
      </c>
      <c r="AN64" s="96"/>
      <c r="AP64" s="24" t="s">
        <v>73</v>
      </c>
    </row>
    <row r="65" spans="1:42" ht="21.75" customHeight="1">
      <c r="A65" s="24" t="s">
        <v>137</v>
      </c>
      <c r="C65" s="24" t="s">
        <v>63</v>
      </c>
      <c r="E65" s="24" t="s">
        <v>65</v>
      </c>
      <c r="G65" s="94" t="s">
        <v>65</v>
      </c>
      <c r="H65" s="94"/>
      <c r="I65" s="94"/>
      <c r="K65" s="96">
        <v>0</v>
      </c>
      <c r="L65" s="96"/>
      <c r="M65" s="96"/>
      <c r="O65" s="96">
        <v>0</v>
      </c>
      <c r="P65" s="96"/>
      <c r="Q65" s="96"/>
      <c r="S65" s="94" t="s">
        <v>65</v>
      </c>
      <c r="T65" s="94"/>
      <c r="U65" s="94"/>
      <c r="V65" s="94"/>
      <c r="W65" s="94"/>
      <c r="Y65" s="94" t="s">
        <v>63</v>
      </c>
      <c r="Z65" s="94"/>
      <c r="AA65" s="94"/>
      <c r="AB65" s="94"/>
      <c r="AC65" s="94"/>
      <c r="AE65" s="94" t="s">
        <v>64</v>
      </c>
      <c r="AF65" s="94"/>
      <c r="AG65" s="94"/>
      <c r="AH65" s="94"/>
      <c r="AI65" s="94"/>
      <c r="AJ65" s="24"/>
      <c r="AK65" s="25">
        <v>11000000</v>
      </c>
      <c r="AM65" s="96">
        <v>600</v>
      </c>
      <c r="AN65" s="96"/>
      <c r="AP65" s="24" t="s">
        <v>75</v>
      </c>
    </row>
    <row r="66" spans="1:42" ht="21.75" customHeight="1">
      <c r="A66" s="24" t="s">
        <v>138</v>
      </c>
      <c r="C66" s="24" t="s">
        <v>63</v>
      </c>
      <c r="E66" s="24" t="s">
        <v>65</v>
      </c>
      <c r="G66" s="94" t="s">
        <v>65</v>
      </c>
      <c r="H66" s="94"/>
      <c r="I66" s="94"/>
      <c r="K66" s="96">
        <v>0</v>
      </c>
      <c r="L66" s="96"/>
      <c r="M66" s="96"/>
      <c r="O66" s="96">
        <v>0</v>
      </c>
      <c r="P66" s="96"/>
      <c r="Q66" s="96"/>
      <c r="S66" s="94" t="s">
        <v>65</v>
      </c>
      <c r="T66" s="94"/>
      <c r="U66" s="94"/>
      <c r="V66" s="94"/>
      <c r="W66" s="94"/>
      <c r="Y66" s="94" t="s">
        <v>63</v>
      </c>
      <c r="Z66" s="94"/>
      <c r="AA66" s="94"/>
      <c r="AB66" s="94"/>
      <c r="AC66" s="94"/>
      <c r="AE66" s="94" t="s">
        <v>64</v>
      </c>
      <c r="AF66" s="94"/>
      <c r="AG66" s="94"/>
      <c r="AH66" s="94"/>
      <c r="AI66" s="94"/>
      <c r="AJ66" s="24"/>
      <c r="AK66" s="25">
        <v>44070000</v>
      </c>
      <c r="AM66" s="96">
        <v>590</v>
      </c>
      <c r="AN66" s="96"/>
      <c r="AP66" s="24" t="s">
        <v>73</v>
      </c>
    </row>
    <row r="67" spans="1:42" ht="21.75" customHeight="1">
      <c r="A67" s="24" t="s">
        <v>139</v>
      </c>
      <c r="C67" s="24" t="s">
        <v>63</v>
      </c>
      <c r="E67" s="24" t="s">
        <v>65</v>
      </c>
      <c r="G67" s="94" t="s">
        <v>65</v>
      </c>
      <c r="H67" s="94"/>
      <c r="I67" s="94"/>
      <c r="K67" s="96">
        <v>0</v>
      </c>
      <c r="L67" s="96"/>
      <c r="M67" s="96"/>
      <c r="O67" s="96">
        <v>0</v>
      </c>
      <c r="P67" s="96"/>
      <c r="Q67" s="96"/>
      <c r="S67" s="94" t="s">
        <v>65</v>
      </c>
      <c r="T67" s="94"/>
      <c r="U67" s="94"/>
      <c r="V67" s="94"/>
      <c r="W67" s="94"/>
      <c r="Y67" s="94" t="s">
        <v>63</v>
      </c>
      <c r="Z67" s="94"/>
      <c r="AA67" s="94"/>
      <c r="AB67" s="94"/>
      <c r="AC67" s="94"/>
      <c r="AE67" s="94" t="s">
        <v>64</v>
      </c>
      <c r="AF67" s="94"/>
      <c r="AG67" s="94"/>
      <c r="AH67" s="94"/>
      <c r="AI67" s="94"/>
      <c r="AJ67" s="24"/>
      <c r="AK67" s="25">
        <v>20819000</v>
      </c>
      <c r="AM67" s="96">
        <v>600</v>
      </c>
      <c r="AN67" s="96"/>
      <c r="AP67" s="24" t="s">
        <v>109</v>
      </c>
    </row>
    <row r="68" spans="1:42" ht="21.75" customHeight="1">
      <c r="A68" s="24" t="s">
        <v>140</v>
      </c>
      <c r="C68" s="24" t="s">
        <v>63</v>
      </c>
      <c r="E68" s="24" t="s">
        <v>65</v>
      </c>
      <c r="G68" s="94" t="s">
        <v>65</v>
      </c>
      <c r="H68" s="94"/>
      <c r="I68" s="94"/>
      <c r="K68" s="96">
        <v>0</v>
      </c>
      <c r="L68" s="96"/>
      <c r="M68" s="96"/>
      <c r="O68" s="96">
        <v>0</v>
      </c>
      <c r="P68" s="96"/>
      <c r="Q68" s="96"/>
      <c r="S68" s="94" t="s">
        <v>65</v>
      </c>
      <c r="T68" s="94"/>
      <c r="U68" s="94"/>
      <c r="V68" s="94"/>
      <c r="W68" s="94"/>
      <c r="Y68" s="94" t="s">
        <v>63</v>
      </c>
      <c r="Z68" s="94"/>
      <c r="AA68" s="94"/>
      <c r="AB68" s="94"/>
      <c r="AC68" s="94"/>
      <c r="AE68" s="94" t="s">
        <v>64</v>
      </c>
      <c r="AF68" s="94"/>
      <c r="AG68" s="94"/>
      <c r="AH68" s="94"/>
      <c r="AI68" s="94"/>
      <c r="AJ68" s="24"/>
      <c r="AK68" s="25">
        <v>75500000</v>
      </c>
      <c r="AM68" s="96">
        <v>600</v>
      </c>
      <c r="AN68" s="96"/>
      <c r="AP68" s="24" t="s">
        <v>134</v>
      </c>
    </row>
    <row r="69" spans="1:42" ht="21.75" customHeight="1">
      <c r="A69" s="24" t="s">
        <v>141</v>
      </c>
      <c r="C69" s="24" t="s">
        <v>63</v>
      </c>
      <c r="E69" s="24" t="s">
        <v>65</v>
      </c>
      <c r="G69" s="94" t="s">
        <v>65</v>
      </c>
      <c r="H69" s="94"/>
      <c r="I69" s="94"/>
      <c r="K69" s="96">
        <v>0</v>
      </c>
      <c r="L69" s="96"/>
      <c r="M69" s="96"/>
      <c r="O69" s="96">
        <v>0</v>
      </c>
      <c r="P69" s="96"/>
      <c r="Q69" s="96"/>
      <c r="S69" s="94" t="s">
        <v>65</v>
      </c>
      <c r="T69" s="94"/>
      <c r="U69" s="94"/>
      <c r="V69" s="94"/>
      <c r="W69" s="94"/>
      <c r="Y69" s="94" t="s">
        <v>63</v>
      </c>
      <c r="Z69" s="94"/>
      <c r="AA69" s="94"/>
      <c r="AB69" s="94"/>
      <c r="AC69" s="94"/>
      <c r="AE69" s="94" t="s">
        <v>64</v>
      </c>
      <c r="AF69" s="94"/>
      <c r="AG69" s="94"/>
      <c r="AH69" s="94"/>
      <c r="AI69" s="94"/>
      <c r="AJ69" s="24"/>
      <c r="AK69" s="25">
        <v>92558000</v>
      </c>
      <c r="AM69" s="96">
        <v>600</v>
      </c>
      <c r="AN69" s="96"/>
      <c r="AP69" s="24" t="s">
        <v>75</v>
      </c>
    </row>
    <row r="70" spans="1:42" ht="21.75" customHeight="1">
      <c r="A70" s="24" t="s">
        <v>142</v>
      </c>
      <c r="C70" s="24" t="s">
        <v>63</v>
      </c>
      <c r="E70" s="24" t="s">
        <v>65</v>
      </c>
      <c r="G70" s="94" t="s">
        <v>65</v>
      </c>
      <c r="H70" s="94"/>
      <c r="I70" s="94"/>
      <c r="K70" s="96">
        <v>0</v>
      </c>
      <c r="L70" s="96"/>
      <c r="M70" s="96"/>
      <c r="O70" s="96">
        <v>0</v>
      </c>
      <c r="P70" s="96"/>
      <c r="Q70" s="96"/>
      <c r="S70" s="94" t="s">
        <v>65</v>
      </c>
      <c r="T70" s="94"/>
      <c r="U70" s="94"/>
      <c r="V70" s="94"/>
      <c r="W70" s="94"/>
      <c r="Y70" s="94" t="s">
        <v>63</v>
      </c>
      <c r="Z70" s="94"/>
      <c r="AA70" s="94"/>
      <c r="AB70" s="94"/>
      <c r="AC70" s="94"/>
      <c r="AE70" s="94" t="s">
        <v>64</v>
      </c>
      <c r="AF70" s="94"/>
      <c r="AG70" s="94"/>
      <c r="AH70" s="94"/>
      <c r="AI70" s="94"/>
      <c r="AJ70" s="24"/>
      <c r="AK70" s="25">
        <v>724000</v>
      </c>
      <c r="AM70" s="96">
        <v>700</v>
      </c>
      <c r="AN70" s="96"/>
      <c r="AP70" s="24" t="s">
        <v>75</v>
      </c>
    </row>
    <row r="71" spans="1:42" ht="21.75" customHeight="1">
      <c r="A71" s="24" t="s">
        <v>143</v>
      </c>
      <c r="C71" s="24" t="s">
        <v>63</v>
      </c>
      <c r="E71" s="24" t="s">
        <v>65</v>
      </c>
      <c r="G71" s="94" t="s">
        <v>65</v>
      </c>
      <c r="H71" s="94"/>
      <c r="I71" s="94"/>
      <c r="K71" s="96">
        <v>0</v>
      </c>
      <c r="L71" s="96"/>
      <c r="M71" s="96"/>
      <c r="O71" s="96">
        <v>0</v>
      </c>
      <c r="P71" s="96"/>
      <c r="Q71" s="96"/>
      <c r="S71" s="94" t="s">
        <v>65</v>
      </c>
      <c r="T71" s="94"/>
      <c r="U71" s="94"/>
      <c r="V71" s="94"/>
      <c r="W71" s="94"/>
      <c r="Y71" s="94" t="s">
        <v>63</v>
      </c>
      <c r="Z71" s="94"/>
      <c r="AA71" s="94"/>
      <c r="AB71" s="94"/>
      <c r="AC71" s="94"/>
      <c r="AE71" s="94" t="s">
        <v>64</v>
      </c>
      <c r="AF71" s="94"/>
      <c r="AG71" s="94"/>
      <c r="AH71" s="94"/>
      <c r="AI71" s="94"/>
      <c r="AJ71" s="24"/>
      <c r="AK71" s="25">
        <v>48000000</v>
      </c>
      <c r="AM71" s="96">
        <v>700</v>
      </c>
      <c r="AN71" s="96"/>
      <c r="AP71" s="24" t="s">
        <v>144</v>
      </c>
    </row>
    <row r="72" spans="1:42" ht="21.75" customHeight="1">
      <c r="A72" s="24" t="s">
        <v>145</v>
      </c>
      <c r="C72" s="24" t="s">
        <v>63</v>
      </c>
      <c r="E72" s="24" t="s">
        <v>65</v>
      </c>
      <c r="G72" s="94" t="s">
        <v>65</v>
      </c>
      <c r="H72" s="94"/>
      <c r="I72" s="94"/>
      <c r="K72" s="96">
        <v>0</v>
      </c>
      <c r="L72" s="96"/>
      <c r="M72" s="96"/>
      <c r="O72" s="96">
        <v>0</v>
      </c>
      <c r="P72" s="96"/>
      <c r="Q72" s="96"/>
      <c r="S72" s="94" t="s">
        <v>65</v>
      </c>
      <c r="T72" s="94"/>
      <c r="U72" s="94"/>
      <c r="V72" s="94"/>
      <c r="W72" s="94"/>
      <c r="Y72" s="94" t="s">
        <v>63</v>
      </c>
      <c r="Z72" s="94"/>
      <c r="AA72" s="94"/>
      <c r="AB72" s="94"/>
      <c r="AC72" s="94"/>
      <c r="AE72" s="94" t="s">
        <v>64</v>
      </c>
      <c r="AF72" s="94"/>
      <c r="AG72" s="94"/>
      <c r="AH72" s="94"/>
      <c r="AI72" s="94"/>
      <c r="AJ72" s="24"/>
      <c r="AK72" s="25">
        <v>8000000</v>
      </c>
      <c r="AM72" s="96">
        <v>300</v>
      </c>
      <c r="AN72" s="96"/>
      <c r="AP72" s="24" t="s">
        <v>100</v>
      </c>
    </row>
    <row r="73" spans="1:42" ht="21.75" customHeight="1">
      <c r="A73" s="24" t="s">
        <v>146</v>
      </c>
      <c r="C73" s="24" t="s">
        <v>63</v>
      </c>
      <c r="E73" s="24" t="s">
        <v>65</v>
      </c>
      <c r="G73" s="94" t="s">
        <v>65</v>
      </c>
      <c r="H73" s="94"/>
      <c r="I73" s="94"/>
      <c r="K73" s="96">
        <v>0</v>
      </c>
      <c r="L73" s="96"/>
      <c r="M73" s="96"/>
      <c r="O73" s="96">
        <v>0</v>
      </c>
      <c r="P73" s="96"/>
      <c r="Q73" s="96"/>
      <c r="S73" s="94" t="s">
        <v>65</v>
      </c>
      <c r="T73" s="94"/>
      <c r="U73" s="94"/>
      <c r="V73" s="94"/>
      <c r="W73" s="94"/>
      <c r="Y73" s="94" t="s">
        <v>63</v>
      </c>
      <c r="Z73" s="94"/>
      <c r="AA73" s="94"/>
      <c r="AB73" s="94"/>
      <c r="AC73" s="94"/>
      <c r="AE73" s="94" t="s">
        <v>64</v>
      </c>
      <c r="AF73" s="94"/>
      <c r="AG73" s="94"/>
      <c r="AH73" s="94"/>
      <c r="AI73" s="94"/>
      <c r="AJ73" s="24"/>
      <c r="AK73" s="25">
        <v>210000</v>
      </c>
      <c r="AM73" s="96">
        <v>300</v>
      </c>
      <c r="AN73" s="96"/>
      <c r="AP73" s="24" t="s">
        <v>75</v>
      </c>
    </row>
    <row r="74" spans="1:42" ht="21.75" customHeight="1">
      <c r="A74" s="24" t="s">
        <v>147</v>
      </c>
      <c r="C74" s="24" t="s">
        <v>63</v>
      </c>
      <c r="E74" s="24" t="s">
        <v>65</v>
      </c>
      <c r="G74" s="94" t="s">
        <v>65</v>
      </c>
      <c r="H74" s="94"/>
      <c r="I74" s="94"/>
      <c r="K74" s="96">
        <v>0</v>
      </c>
      <c r="L74" s="96"/>
      <c r="M74" s="96"/>
      <c r="O74" s="96">
        <v>0</v>
      </c>
      <c r="P74" s="96"/>
      <c r="Q74" s="96"/>
      <c r="S74" s="94" t="s">
        <v>65</v>
      </c>
      <c r="T74" s="94"/>
      <c r="U74" s="94"/>
      <c r="V74" s="94"/>
      <c r="W74" s="94"/>
      <c r="Y74" s="94" t="s">
        <v>63</v>
      </c>
      <c r="Z74" s="94"/>
      <c r="AA74" s="94"/>
      <c r="AB74" s="94"/>
      <c r="AC74" s="94"/>
      <c r="AE74" s="94" t="s">
        <v>64</v>
      </c>
      <c r="AF74" s="94"/>
      <c r="AG74" s="94"/>
      <c r="AH74" s="94"/>
      <c r="AI74" s="94"/>
      <c r="AJ74" s="24"/>
      <c r="AK74" s="25">
        <v>21833000</v>
      </c>
      <c r="AM74" s="96">
        <v>5500</v>
      </c>
      <c r="AN74" s="96"/>
      <c r="AP74" s="24" t="s">
        <v>148</v>
      </c>
    </row>
    <row r="75" spans="1:42" ht="21.75" customHeight="1">
      <c r="A75" s="24" t="s">
        <v>149</v>
      </c>
      <c r="C75" s="24" t="s">
        <v>63</v>
      </c>
      <c r="E75" s="24" t="s">
        <v>65</v>
      </c>
      <c r="G75" s="94" t="s">
        <v>65</v>
      </c>
      <c r="H75" s="94"/>
      <c r="I75" s="94"/>
      <c r="K75" s="96">
        <v>0</v>
      </c>
      <c r="L75" s="96"/>
      <c r="M75" s="96"/>
      <c r="O75" s="96">
        <v>0</v>
      </c>
      <c r="P75" s="96"/>
      <c r="Q75" s="96"/>
      <c r="S75" s="94" t="s">
        <v>65</v>
      </c>
      <c r="T75" s="94"/>
      <c r="U75" s="94"/>
      <c r="V75" s="94"/>
      <c r="W75" s="94"/>
      <c r="Y75" s="94" t="s">
        <v>63</v>
      </c>
      <c r="Z75" s="94"/>
      <c r="AA75" s="94"/>
      <c r="AB75" s="94"/>
      <c r="AC75" s="94"/>
      <c r="AE75" s="94" t="s">
        <v>64</v>
      </c>
      <c r="AF75" s="94"/>
      <c r="AG75" s="94"/>
      <c r="AH75" s="94"/>
      <c r="AI75" s="94"/>
      <c r="AJ75" s="24"/>
      <c r="AK75" s="25">
        <v>12953808</v>
      </c>
      <c r="AM75" s="96">
        <v>2934</v>
      </c>
      <c r="AN75" s="96"/>
      <c r="AP75" s="24" t="s">
        <v>75</v>
      </c>
    </row>
    <row r="76" spans="1:42" ht="21.75" customHeight="1">
      <c r="A76" s="24" t="s">
        <v>150</v>
      </c>
      <c r="C76" s="24" t="s">
        <v>63</v>
      </c>
      <c r="E76" s="24" t="s">
        <v>65</v>
      </c>
      <c r="G76" s="94" t="s">
        <v>65</v>
      </c>
      <c r="H76" s="94"/>
      <c r="I76" s="94"/>
      <c r="K76" s="96">
        <v>0</v>
      </c>
      <c r="L76" s="96"/>
      <c r="M76" s="96"/>
      <c r="O76" s="96">
        <v>0</v>
      </c>
      <c r="P76" s="96"/>
      <c r="Q76" s="96"/>
      <c r="S76" s="94" t="s">
        <v>65</v>
      </c>
      <c r="T76" s="94"/>
      <c r="U76" s="94"/>
      <c r="V76" s="94"/>
      <c r="W76" s="94"/>
      <c r="Y76" s="94" t="s">
        <v>63</v>
      </c>
      <c r="Z76" s="94"/>
      <c r="AA76" s="94"/>
      <c r="AB76" s="94"/>
      <c r="AC76" s="94"/>
      <c r="AE76" s="94" t="s">
        <v>64</v>
      </c>
      <c r="AF76" s="94"/>
      <c r="AG76" s="94"/>
      <c r="AH76" s="94"/>
      <c r="AI76" s="94"/>
      <c r="AJ76" s="24"/>
      <c r="AK76" s="25">
        <v>260079105</v>
      </c>
      <c r="AM76" s="96">
        <v>545</v>
      </c>
      <c r="AN76" s="96"/>
      <c r="AP76" s="24" t="s">
        <v>73</v>
      </c>
    </row>
    <row r="77" spans="1:42" ht="21.75" customHeight="1">
      <c r="A77" s="24" t="s">
        <v>151</v>
      </c>
      <c r="C77" s="24" t="s">
        <v>63</v>
      </c>
      <c r="E77" s="24" t="s">
        <v>65</v>
      </c>
      <c r="G77" s="94" t="s">
        <v>65</v>
      </c>
      <c r="H77" s="94"/>
      <c r="I77" s="94"/>
      <c r="K77" s="96">
        <v>0</v>
      </c>
      <c r="L77" s="96"/>
      <c r="M77" s="96"/>
      <c r="O77" s="96">
        <v>0</v>
      </c>
      <c r="P77" s="96"/>
      <c r="Q77" s="96"/>
      <c r="S77" s="94" t="s">
        <v>65</v>
      </c>
      <c r="T77" s="94"/>
      <c r="U77" s="94"/>
      <c r="V77" s="94"/>
      <c r="W77" s="94"/>
      <c r="Y77" s="94" t="s">
        <v>63</v>
      </c>
      <c r="Z77" s="94"/>
      <c r="AA77" s="94"/>
      <c r="AB77" s="94"/>
      <c r="AC77" s="94"/>
      <c r="AE77" s="94" t="s">
        <v>64</v>
      </c>
      <c r="AF77" s="94"/>
      <c r="AG77" s="94"/>
      <c r="AH77" s="94"/>
      <c r="AI77" s="94"/>
      <c r="AJ77" s="24"/>
      <c r="AK77" s="25">
        <v>1050000</v>
      </c>
      <c r="AM77" s="96">
        <v>700</v>
      </c>
      <c r="AN77" s="96"/>
      <c r="AP77" s="24" t="s">
        <v>134</v>
      </c>
    </row>
    <row r="78" spans="1:42" ht="21.75" customHeight="1">
      <c r="A78" s="24" t="s">
        <v>152</v>
      </c>
      <c r="C78" s="24" t="s">
        <v>63</v>
      </c>
      <c r="E78" s="24" t="s">
        <v>65</v>
      </c>
      <c r="G78" s="94" t="s">
        <v>65</v>
      </c>
      <c r="H78" s="94"/>
      <c r="I78" s="94"/>
      <c r="K78" s="96">
        <v>0</v>
      </c>
      <c r="L78" s="96"/>
      <c r="M78" s="96"/>
      <c r="O78" s="96">
        <v>0</v>
      </c>
      <c r="P78" s="96"/>
      <c r="Q78" s="96"/>
      <c r="S78" s="94" t="s">
        <v>65</v>
      </c>
      <c r="T78" s="94"/>
      <c r="U78" s="94"/>
      <c r="V78" s="94"/>
      <c r="W78" s="94"/>
      <c r="Y78" s="94" t="s">
        <v>63</v>
      </c>
      <c r="Z78" s="94"/>
      <c r="AA78" s="94"/>
      <c r="AB78" s="94"/>
      <c r="AC78" s="94"/>
      <c r="AE78" s="94" t="s">
        <v>64</v>
      </c>
      <c r="AF78" s="94"/>
      <c r="AG78" s="94"/>
      <c r="AH78" s="94"/>
      <c r="AI78" s="94"/>
      <c r="AJ78" s="24"/>
      <c r="AK78" s="25">
        <v>33376248</v>
      </c>
      <c r="AM78" s="96">
        <v>2640</v>
      </c>
      <c r="AN78" s="96"/>
      <c r="AP78" s="24" t="s">
        <v>75</v>
      </c>
    </row>
    <row r="79" spans="1:42" ht="21.75" customHeight="1">
      <c r="A79" s="24" t="s">
        <v>21</v>
      </c>
      <c r="C79" s="24" t="s">
        <v>63</v>
      </c>
      <c r="E79" s="24" t="s">
        <v>153</v>
      </c>
      <c r="G79" s="94" t="s">
        <v>65</v>
      </c>
      <c r="H79" s="94"/>
      <c r="I79" s="94"/>
      <c r="K79" s="96">
        <v>3480000</v>
      </c>
      <c r="L79" s="96"/>
      <c r="M79" s="96"/>
      <c r="O79" s="96">
        <v>14000</v>
      </c>
      <c r="P79" s="96"/>
      <c r="Q79" s="96"/>
      <c r="S79" s="94" t="s">
        <v>71</v>
      </c>
      <c r="T79" s="94"/>
      <c r="U79" s="94"/>
      <c r="V79" s="94"/>
      <c r="W79" s="94"/>
      <c r="Y79" s="94" t="s">
        <v>63</v>
      </c>
      <c r="Z79" s="94"/>
      <c r="AA79" s="94"/>
      <c r="AB79" s="94"/>
      <c r="AC79" s="94"/>
      <c r="AE79" s="94" t="s">
        <v>65</v>
      </c>
      <c r="AF79" s="94"/>
      <c r="AG79" s="94"/>
      <c r="AH79" s="94"/>
      <c r="AI79" s="94"/>
      <c r="AJ79" s="24"/>
      <c r="AK79" s="25">
        <v>0</v>
      </c>
      <c r="AM79" s="96">
        <v>0</v>
      </c>
      <c r="AN79" s="96"/>
      <c r="AP79" s="24" t="s">
        <v>65</v>
      </c>
    </row>
    <row r="80" spans="1:42" ht="21.75" customHeight="1">
      <c r="A80" s="24" t="s">
        <v>22</v>
      </c>
      <c r="C80" s="24" t="s">
        <v>63</v>
      </c>
      <c r="E80" s="24" t="s">
        <v>153</v>
      </c>
      <c r="G80" s="94" t="s">
        <v>65</v>
      </c>
      <c r="H80" s="94"/>
      <c r="I80" s="94"/>
      <c r="K80" s="96">
        <v>1700000</v>
      </c>
      <c r="L80" s="96"/>
      <c r="M80" s="96"/>
      <c r="O80" s="96">
        <v>15000</v>
      </c>
      <c r="P80" s="96"/>
      <c r="Q80" s="96"/>
      <c r="S80" s="94" t="s">
        <v>95</v>
      </c>
      <c r="T80" s="94"/>
      <c r="U80" s="94"/>
      <c r="V80" s="94"/>
      <c r="W80" s="94"/>
      <c r="Y80" s="94" t="s">
        <v>63</v>
      </c>
      <c r="Z80" s="94"/>
      <c r="AA80" s="94"/>
      <c r="AB80" s="94"/>
      <c r="AC80" s="94"/>
      <c r="AE80" s="94" t="s">
        <v>153</v>
      </c>
      <c r="AF80" s="94"/>
      <c r="AG80" s="94"/>
      <c r="AH80" s="94"/>
      <c r="AI80" s="94"/>
      <c r="AJ80" s="24"/>
      <c r="AK80" s="25">
        <v>1717000</v>
      </c>
      <c r="AM80" s="96">
        <v>15000</v>
      </c>
      <c r="AN80" s="96"/>
      <c r="AP80" s="24" t="s">
        <v>95</v>
      </c>
    </row>
    <row r="81" spans="1:42" ht="21.75" customHeight="1">
      <c r="A81" s="24" t="s">
        <v>23</v>
      </c>
      <c r="C81" s="24" t="s">
        <v>63</v>
      </c>
      <c r="E81" s="24" t="s">
        <v>153</v>
      </c>
      <c r="G81" s="94" t="s">
        <v>65</v>
      </c>
      <c r="H81" s="94"/>
      <c r="I81" s="94"/>
      <c r="K81" s="96">
        <v>56854</v>
      </c>
      <c r="L81" s="96"/>
      <c r="M81" s="96"/>
      <c r="O81" s="96">
        <v>1907</v>
      </c>
      <c r="P81" s="96"/>
      <c r="Q81" s="96"/>
      <c r="S81" s="94" t="s">
        <v>66</v>
      </c>
      <c r="T81" s="94"/>
      <c r="U81" s="94"/>
      <c r="V81" s="94"/>
      <c r="W81" s="94"/>
      <c r="Y81" s="94" t="s">
        <v>63</v>
      </c>
      <c r="Z81" s="94"/>
      <c r="AA81" s="94"/>
      <c r="AB81" s="94"/>
      <c r="AC81" s="94"/>
      <c r="AE81" s="94" t="s">
        <v>65</v>
      </c>
      <c r="AF81" s="94"/>
      <c r="AG81" s="94"/>
      <c r="AH81" s="94"/>
      <c r="AI81" s="94"/>
      <c r="AJ81" s="24"/>
      <c r="AK81" s="25">
        <v>0</v>
      </c>
      <c r="AM81" s="96">
        <v>0</v>
      </c>
      <c r="AN81" s="96"/>
      <c r="AP81" s="24" t="s">
        <v>65</v>
      </c>
    </row>
    <row r="82" spans="1:42" ht="21.75" customHeight="1">
      <c r="A82" s="24" t="s">
        <v>48</v>
      </c>
      <c r="C82" s="24" t="s">
        <v>63</v>
      </c>
      <c r="E82" s="24" t="s">
        <v>65</v>
      </c>
      <c r="G82" s="94" t="s">
        <v>65</v>
      </c>
      <c r="H82" s="94"/>
      <c r="I82" s="94"/>
      <c r="K82" s="96">
        <v>0</v>
      </c>
      <c r="L82" s="96"/>
      <c r="M82" s="96"/>
      <c r="O82" s="96">
        <v>0</v>
      </c>
      <c r="P82" s="96"/>
      <c r="Q82" s="96"/>
      <c r="S82" s="94" t="s">
        <v>65</v>
      </c>
      <c r="T82" s="94"/>
      <c r="U82" s="94"/>
      <c r="V82" s="94"/>
      <c r="W82" s="94"/>
      <c r="Y82" s="94" t="s">
        <v>63</v>
      </c>
      <c r="Z82" s="94"/>
      <c r="AA82" s="94"/>
      <c r="AB82" s="94"/>
      <c r="AC82" s="94"/>
      <c r="AE82" s="94" t="s">
        <v>153</v>
      </c>
      <c r="AF82" s="94"/>
      <c r="AG82" s="94"/>
      <c r="AH82" s="94"/>
      <c r="AI82" s="94"/>
      <c r="AJ82" s="24"/>
      <c r="AK82" s="25">
        <v>3435000</v>
      </c>
      <c r="AM82" s="96">
        <v>13000</v>
      </c>
      <c r="AN82" s="96"/>
      <c r="AP82" s="24" t="s">
        <v>154</v>
      </c>
    </row>
    <row r="83" spans="1:42" ht="21.75" customHeight="1" thickBot="1">
      <c r="A83" s="24"/>
      <c r="C83" s="24"/>
      <c r="E83" s="24"/>
      <c r="G83" s="94"/>
      <c r="H83" s="94"/>
      <c r="I83" s="94"/>
      <c r="K83" s="95">
        <f>SUM(K7:M82)</f>
        <v>1341156931</v>
      </c>
      <c r="L83" s="95"/>
      <c r="M83" s="95"/>
      <c r="O83" s="96"/>
      <c r="P83" s="96"/>
      <c r="Q83" s="96"/>
      <c r="S83" s="94"/>
      <c r="T83" s="94"/>
      <c r="U83" s="94"/>
      <c r="V83" s="94"/>
      <c r="W83" s="94"/>
      <c r="Y83" s="94"/>
      <c r="Z83" s="94"/>
      <c r="AA83" s="94"/>
      <c r="AB83" s="94"/>
      <c r="AC83" s="94"/>
      <c r="AE83" s="94"/>
      <c r="AF83" s="94"/>
      <c r="AG83" s="94"/>
      <c r="AH83" s="94"/>
      <c r="AI83" s="94"/>
      <c r="AJ83" s="24"/>
      <c r="AK83" s="34">
        <f>SUM(AK7:AK82)</f>
        <v>3937744791</v>
      </c>
      <c r="AM83" s="96"/>
      <c r="AN83" s="96"/>
      <c r="AP83" s="24"/>
    </row>
    <row r="84" spans="1:42" ht="21.75" customHeight="1" thickTop="1">
      <c r="A84" s="24"/>
      <c r="C84" s="24"/>
      <c r="E84" s="24"/>
      <c r="G84" s="94"/>
      <c r="H84" s="94"/>
      <c r="I84" s="94"/>
      <c r="K84" s="96"/>
      <c r="L84" s="96"/>
      <c r="M84" s="96"/>
      <c r="O84" s="96"/>
      <c r="P84" s="96"/>
      <c r="Q84" s="96"/>
      <c r="S84" s="94"/>
      <c r="T84" s="94"/>
      <c r="U84" s="94"/>
      <c r="V84" s="94"/>
      <c r="W84" s="94"/>
      <c r="Y84" s="94"/>
      <c r="Z84" s="94"/>
      <c r="AA84" s="94"/>
      <c r="AB84" s="94"/>
      <c r="AC84" s="94"/>
      <c r="AE84" s="94"/>
      <c r="AF84" s="94"/>
      <c r="AG84" s="94"/>
      <c r="AH84" s="94"/>
      <c r="AI84" s="94"/>
      <c r="AJ84" s="24"/>
      <c r="AK84" s="25"/>
      <c r="AM84" s="96"/>
      <c r="AN84" s="96"/>
      <c r="AP84" s="24"/>
    </row>
    <row r="85" spans="1:42" ht="21.75" customHeight="1">
      <c r="AK85" s="33"/>
    </row>
    <row r="86" spans="1:42" ht="21.75" customHeight="1"/>
    <row r="87" spans="1:42" ht="21.75" customHeight="1"/>
    <row r="88" spans="1:42" ht="21.75" customHeight="1"/>
    <row r="89" spans="1:42" ht="21.75" customHeight="1"/>
    <row r="90" spans="1:42" ht="21.75" customHeight="1"/>
    <row r="91" spans="1:42" ht="21.75" customHeight="1"/>
    <row r="92" spans="1:42" ht="21.75" customHeight="1"/>
    <row r="93" spans="1:42" ht="21.75" customHeight="1"/>
    <row r="94" spans="1:42" ht="21.75" customHeight="1"/>
    <row r="95" spans="1:42" ht="21.75" customHeight="1"/>
    <row r="96" spans="1:42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</sheetData>
  <mergeCells count="559">
    <mergeCell ref="A1:AP1"/>
    <mergeCell ref="A2:AP2"/>
    <mergeCell ref="A3:AP3"/>
    <mergeCell ref="A4:AP4"/>
    <mergeCell ref="C5:W5"/>
    <mergeCell ref="Y5:AP5"/>
    <mergeCell ref="G6:I6"/>
    <mergeCell ref="K6:M6"/>
    <mergeCell ref="O6:Q6"/>
    <mergeCell ref="S6:W6"/>
    <mergeCell ref="Y6:AC6"/>
    <mergeCell ref="AE6:AI6"/>
    <mergeCell ref="AM6:AN6"/>
    <mergeCell ref="G8:I8"/>
    <mergeCell ref="K8:M8"/>
    <mergeCell ref="O8:Q8"/>
    <mergeCell ref="S8:W8"/>
    <mergeCell ref="Y8:AC8"/>
    <mergeCell ref="AE8:AI8"/>
    <mergeCell ref="AM8:AN8"/>
    <mergeCell ref="G7:I7"/>
    <mergeCell ref="K7:M7"/>
    <mergeCell ref="O7:Q7"/>
    <mergeCell ref="S7:W7"/>
    <mergeCell ref="Y7:AC7"/>
    <mergeCell ref="AE7:AI7"/>
    <mergeCell ref="AM7:AN7"/>
    <mergeCell ref="G10:I10"/>
    <mergeCell ref="K10:M10"/>
    <mergeCell ref="O10:Q10"/>
    <mergeCell ref="S10:W10"/>
    <mergeCell ref="Y10:AC10"/>
    <mergeCell ref="AE10:AI10"/>
    <mergeCell ref="AM10:AN10"/>
    <mergeCell ref="G9:I9"/>
    <mergeCell ref="K9:M9"/>
    <mergeCell ref="O9:Q9"/>
    <mergeCell ref="S9:W9"/>
    <mergeCell ref="Y9:AC9"/>
    <mergeCell ref="AE9:AI9"/>
    <mergeCell ref="AM9:AN9"/>
    <mergeCell ref="G12:I12"/>
    <mergeCell ref="K12:M12"/>
    <mergeCell ref="O12:Q12"/>
    <mergeCell ref="S12:W12"/>
    <mergeCell ref="Y12:AC12"/>
    <mergeCell ref="AE12:AI12"/>
    <mergeCell ref="AM12:AN12"/>
    <mergeCell ref="G11:I11"/>
    <mergeCell ref="K11:M11"/>
    <mergeCell ref="O11:Q11"/>
    <mergeCell ref="S11:W11"/>
    <mergeCell ref="Y11:AC11"/>
    <mergeCell ref="AE11:AI11"/>
    <mergeCell ref="AM11:AN11"/>
    <mergeCell ref="G14:I14"/>
    <mergeCell ref="K14:M14"/>
    <mergeCell ref="O14:Q14"/>
    <mergeCell ref="S14:W14"/>
    <mergeCell ref="Y14:AC14"/>
    <mergeCell ref="AE14:AI14"/>
    <mergeCell ref="AM14:AN14"/>
    <mergeCell ref="G13:I13"/>
    <mergeCell ref="K13:M13"/>
    <mergeCell ref="O13:Q13"/>
    <mergeCell ref="S13:W13"/>
    <mergeCell ref="Y13:AC13"/>
    <mergeCell ref="AE13:AI13"/>
    <mergeCell ref="AM13:AN13"/>
    <mergeCell ref="G16:I16"/>
    <mergeCell ref="K16:M16"/>
    <mergeCell ref="O16:Q16"/>
    <mergeCell ref="S16:W16"/>
    <mergeCell ref="Y16:AC16"/>
    <mergeCell ref="AE16:AI16"/>
    <mergeCell ref="AM16:AN16"/>
    <mergeCell ref="G15:I15"/>
    <mergeCell ref="K15:M15"/>
    <mergeCell ref="O15:Q15"/>
    <mergeCell ref="S15:W15"/>
    <mergeCell ref="Y15:AC15"/>
    <mergeCell ref="AE15:AI15"/>
    <mergeCell ref="AM15:AN15"/>
    <mergeCell ref="G18:I18"/>
    <mergeCell ref="K18:M18"/>
    <mergeCell ref="O18:Q18"/>
    <mergeCell ref="S18:W18"/>
    <mergeCell ref="Y18:AC18"/>
    <mergeCell ref="AE18:AI18"/>
    <mergeCell ref="AM18:AN18"/>
    <mergeCell ref="G17:I17"/>
    <mergeCell ref="K17:M17"/>
    <mergeCell ref="O17:Q17"/>
    <mergeCell ref="S17:W17"/>
    <mergeCell ref="Y17:AC17"/>
    <mergeCell ref="AE17:AI17"/>
    <mergeCell ref="AM17:AN17"/>
    <mergeCell ref="G20:I20"/>
    <mergeCell ref="K20:M20"/>
    <mergeCell ref="O20:Q20"/>
    <mergeCell ref="S20:W20"/>
    <mergeCell ref="Y20:AC20"/>
    <mergeCell ref="AE20:AI20"/>
    <mergeCell ref="AM20:AN20"/>
    <mergeCell ref="G19:I19"/>
    <mergeCell ref="K19:M19"/>
    <mergeCell ref="O19:Q19"/>
    <mergeCell ref="S19:W19"/>
    <mergeCell ref="Y19:AC19"/>
    <mergeCell ref="AE19:AI19"/>
    <mergeCell ref="AM19:AN19"/>
    <mergeCell ref="G22:I22"/>
    <mergeCell ref="K22:M22"/>
    <mergeCell ref="O22:Q22"/>
    <mergeCell ref="S22:W22"/>
    <mergeCell ref="Y22:AC22"/>
    <mergeCell ref="AE22:AI22"/>
    <mergeCell ref="AM22:AN22"/>
    <mergeCell ref="G21:I21"/>
    <mergeCell ref="K21:M21"/>
    <mergeCell ref="O21:Q21"/>
    <mergeCell ref="S21:W21"/>
    <mergeCell ref="Y21:AC21"/>
    <mergeCell ref="AE21:AI21"/>
    <mergeCell ref="AM21:AN21"/>
    <mergeCell ref="G24:I24"/>
    <mergeCell ref="K24:M24"/>
    <mergeCell ref="O24:Q24"/>
    <mergeCell ref="S24:W24"/>
    <mergeCell ref="Y24:AC24"/>
    <mergeCell ref="AE24:AI24"/>
    <mergeCell ref="AM24:AN24"/>
    <mergeCell ref="G23:I23"/>
    <mergeCell ref="K23:M23"/>
    <mergeCell ref="O23:Q23"/>
    <mergeCell ref="S23:W23"/>
    <mergeCell ref="Y23:AC23"/>
    <mergeCell ref="AE23:AI23"/>
    <mergeCell ref="AM23:AN23"/>
    <mergeCell ref="G26:I26"/>
    <mergeCell ref="K26:M26"/>
    <mergeCell ref="O26:Q26"/>
    <mergeCell ref="S26:W26"/>
    <mergeCell ref="Y26:AC26"/>
    <mergeCell ref="AE26:AI26"/>
    <mergeCell ref="AM26:AN26"/>
    <mergeCell ref="G25:I25"/>
    <mergeCell ref="K25:M25"/>
    <mergeCell ref="O25:Q25"/>
    <mergeCell ref="S25:W25"/>
    <mergeCell ref="Y25:AC25"/>
    <mergeCell ref="AE25:AI25"/>
    <mergeCell ref="AM25:AN25"/>
    <mergeCell ref="G28:I28"/>
    <mergeCell ref="K28:M28"/>
    <mergeCell ref="O28:Q28"/>
    <mergeCell ref="S28:W28"/>
    <mergeCell ref="Y28:AC28"/>
    <mergeCell ref="AE28:AI28"/>
    <mergeCell ref="AM28:AN28"/>
    <mergeCell ref="G27:I27"/>
    <mergeCell ref="K27:M27"/>
    <mergeCell ref="O27:Q27"/>
    <mergeCell ref="S27:W27"/>
    <mergeCell ref="Y27:AC27"/>
    <mergeCell ref="AE27:AI27"/>
    <mergeCell ref="AM27:AN27"/>
    <mergeCell ref="G30:I30"/>
    <mergeCell ref="K30:M30"/>
    <mergeCell ref="O30:Q30"/>
    <mergeCell ref="S30:W30"/>
    <mergeCell ref="Y30:AC30"/>
    <mergeCell ref="AE30:AI30"/>
    <mergeCell ref="AM30:AN30"/>
    <mergeCell ref="G29:I29"/>
    <mergeCell ref="K29:M29"/>
    <mergeCell ref="O29:Q29"/>
    <mergeCell ref="S29:W29"/>
    <mergeCell ref="Y29:AC29"/>
    <mergeCell ref="AE29:AI29"/>
    <mergeCell ref="AM29:AN29"/>
    <mergeCell ref="G32:I32"/>
    <mergeCell ref="K32:M32"/>
    <mergeCell ref="O32:Q32"/>
    <mergeCell ref="S32:W32"/>
    <mergeCell ref="Y32:AC32"/>
    <mergeCell ref="AE32:AI32"/>
    <mergeCell ref="AM32:AN32"/>
    <mergeCell ref="G31:I31"/>
    <mergeCell ref="K31:M31"/>
    <mergeCell ref="O31:Q31"/>
    <mergeCell ref="S31:W31"/>
    <mergeCell ref="Y31:AC31"/>
    <mergeCell ref="AE31:AI31"/>
    <mergeCell ref="AM31:AN31"/>
    <mergeCell ref="G34:I34"/>
    <mergeCell ref="K34:M34"/>
    <mergeCell ref="O34:Q34"/>
    <mergeCell ref="S34:W34"/>
    <mergeCell ref="Y34:AC34"/>
    <mergeCell ref="AE34:AI34"/>
    <mergeCell ref="AM34:AN34"/>
    <mergeCell ref="G33:I33"/>
    <mergeCell ref="K33:M33"/>
    <mergeCell ref="O33:Q33"/>
    <mergeCell ref="S33:W33"/>
    <mergeCell ref="Y33:AC33"/>
    <mergeCell ref="AE33:AI33"/>
    <mergeCell ref="AM33:AN33"/>
    <mergeCell ref="G36:I36"/>
    <mergeCell ref="K36:M36"/>
    <mergeCell ref="O36:Q36"/>
    <mergeCell ref="S36:W36"/>
    <mergeCell ref="Y36:AC36"/>
    <mergeCell ref="AE36:AI36"/>
    <mergeCell ref="AM36:AN36"/>
    <mergeCell ref="G35:I35"/>
    <mergeCell ref="K35:M35"/>
    <mergeCell ref="O35:Q35"/>
    <mergeCell ref="S35:W35"/>
    <mergeCell ref="Y35:AC35"/>
    <mergeCell ref="AE35:AI35"/>
    <mergeCell ref="AM35:AN35"/>
    <mergeCell ref="G38:I38"/>
    <mergeCell ref="K38:M38"/>
    <mergeCell ref="O38:Q38"/>
    <mergeCell ref="S38:W38"/>
    <mergeCell ref="Y38:AC38"/>
    <mergeCell ref="AE38:AI38"/>
    <mergeCell ref="AM38:AN38"/>
    <mergeCell ref="G37:I37"/>
    <mergeCell ref="K37:M37"/>
    <mergeCell ref="O37:Q37"/>
    <mergeCell ref="S37:W37"/>
    <mergeCell ref="Y37:AC37"/>
    <mergeCell ref="AE37:AI37"/>
    <mergeCell ref="AM37:AN37"/>
    <mergeCell ref="G40:I40"/>
    <mergeCell ref="K40:M40"/>
    <mergeCell ref="O40:Q40"/>
    <mergeCell ref="S40:W40"/>
    <mergeCell ref="Y40:AC40"/>
    <mergeCell ref="AE40:AI40"/>
    <mergeCell ref="AM40:AN40"/>
    <mergeCell ref="G39:I39"/>
    <mergeCell ref="K39:M39"/>
    <mergeCell ref="O39:Q39"/>
    <mergeCell ref="S39:W39"/>
    <mergeCell ref="Y39:AC39"/>
    <mergeCell ref="AE39:AI39"/>
    <mergeCell ref="AM39:AN39"/>
    <mergeCell ref="G42:I42"/>
    <mergeCell ref="K42:M42"/>
    <mergeCell ref="O42:Q42"/>
    <mergeCell ref="S42:W42"/>
    <mergeCell ref="Y42:AC42"/>
    <mergeCell ref="AE42:AI42"/>
    <mergeCell ref="AM42:AN42"/>
    <mergeCell ref="G41:I41"/>
    <mergeCell ref="K41:M41"/>
    <mergeCell ref="O41:Q41"/>
    <mergeCell ref="S41:W41"/>
    <mergeCell ref="Y41:AC41"/>
    <mergeCell ref="AE41:AI41"/>
    <mergeCell ref="AM41:AN41"/>
    <mergeCell ref="G44:I44"/>
    <mergeCell ref="K44:M44"/>
    <mergeCell ref="O44:Q44"/>
    <mergeCell ref="S44:W44"/>
    <mergeCell ref="Y44:AC44"/>
    <mergeCell ref="AE44:AI44"/>
    <mergeCell ref="AM44:AN44"/>
    <mergeCell ref="G43:I43"/>
    <mergeCell ref="K43:M43"/>
    <mergeCell ref="O43:Q43"/>
    <mergeCell ref="S43:W43"/>
    <mergeCell ref="Y43:AC43"/>
    <mergeCell ref="AE43:AI43"/>
    <mergeCell ref="AM43:AN43"/>
    <mergeCell ref="G46:I46"/>
    <mergeCell ref="K46:M46"/>
    <mergeCell ref="O46:Q46"/>
    <mergeCell ref="S46:W46"/>
    <mergeCell ref="Y46:AC46"/>
    <mergeCell ref="AE46:AI46"/>
    <mergeCell ref="AM46:AN46"/>
    <mergeCell ref="G45:I45"/>
    <mergeCell ref="K45:M45"/>
    <mergeCell ref="O45:Q45"/>
    <mergeCell ref="S45:W45"/>
    <mergeCell ref="Y45:AC45"/>
    <mergeCell ref="AE45:AI45"/>
    <mergeCell ref="AM45:AN45"/>
    <mergeCell ref="G48:I48"/>
    <mergeCell ref="K48:M48"/>
    <mergeCell ref="O48:Q48"/>
    <mergeCell ref="S48:W48"/>
    <mergeCell ref="Y48:AC48"/>
    <mergeCell ref="AE48:AI48"/>
    <mergeCell ref="AM48:AN48"/>
    <mergeCell ref="G47:I47"/>
    <mergeCell ref="K47:M47"/>
    <mergeCell ref="O47:Q47"/>
    <mergeCell ref="S47:W47"/>
    <mergeCell ref="Y47:AC47"/>
    <mergeCell ref="AE47:AI47"/>
    <mergeCell ref="AM47:AN47"/>
    <mergeCell ref="G50:I50"/>
    <mergeCell ref="K50:M50"/>
    <mergeCell ref="O50:Q50"/>
    <mergeCell ref="S50:W50"/>
    <mergeCell ref="Y50:AC50"/>
    <mergeCell ref="AE50:AI50"/>
    <mergeCell ref="AM50:AN50"/>
    <mergeCell ref="G49:I49"/>
    <mergeCell ref="K49:M49"/>
    <mergeCell ref="O49:Q49"/>
    <mergeCell ref="S49:W49"/>
    <mergeCell ref="Y49:AC49"/>
    <mergeCell ref="AE49:AI49"/>
    <mergeCell ref="AM49:AN49"/>
    <mergeCell ref="G52:I52"/>
    <mergeCell ref="K52:M52"/>
    <mergeCell ref="O52:Q52"/>
    <mergeCell ref="S52:W52"/>
    <mergeCell ref="Y52:AC52"/>
    <mergeCell ref="AE52:AI52"/>
    <mergeCell ref="AM52:AN52"/>
    <mergeCell ref="G51:I51"/>
    <mergeCell ref="K51:M51"/>
    <mergeCell ref="O51:Q51"/>
    <mergeCell ref="S51:W51"/>
    <mergeCell ref="Y51:AC51"/>
    <mergeCell ref="AE51:AI51"/>
    <mergeCell ref="AM51:AN51"/>
    <mergeCell ref="G54:I54"/>
    <mergeCell ref="K54:M54"/>
    <mergeCell ref="O54:Q54"/>
    <mergeCell ref="S54:W54"/>
    <mergeCell ref="Y54:AC54"/>
    <mergeCell ref="AE54:AI54"/>
    <mergeCell ref="AM54:AN54"/>
    <mergeCell ref="G53:I53"/>
    <mergeCell ref="K53:M53"/>
    <mergeCell ref="O53:Q53"/>
    <mergeCell ref="S53:W53"/>
    <mergeCell ref="Y53:AC53"/>
    <mergeCell ref="AE53:AI53"/>
    <mergeCell ref="AM53:AN53"/>
    <mergeCell ref="G56:I56"/>
    <mergeCell ref="K56:M56"/>
    <mergeCell ref="O56:Q56"/>
    <mergeCell ref="S56:W56"/>
    <mergeCell ref="Y56:AC56"/>
    <mergeCell ref="AE56:AI56"/>
    <mergeCell ref="AM56:AN56"/>
    <mergeCell ref="G55:I55"/>
    <mergeCell ref="K55:M55"/>
    <mergeCell ref="O55:Q55"/>
    <mergeCell ref="S55:W55"/>
    <mergeCell ref="Y55:AC55"/>
    <mergeCell ref="AE55:AI55"/>
    <mergeCell ref="AM55:AN55"/>
    <mergeCell ref="G58:I58"/>
    <mergeCell ref="K58:M58"/>
    <mergeCell ref="O58:Q58"/>
    <mergeCell ref="S58:W58"/>
    <mergeCell ref="Y58:AC58"/>
    <mergeCell ref="AE58:AI58"/>
    <mergeCell ref="AM58:AN58"/>
    <mergeCell ref="G57:I57"/>
    <mergeCell ref="K57:M57"/>
    <mergeCell ref="O57:Q57"/>
    <mergeCell ref="S57:W57"/>
    <mergeCell ref="Y57:AC57"/>
    <mergeCell ref="AE57:AI57"/>
    <mergeCell ref="AM57:AN57"/>
    <mergeCell ref="G60:I60"/>
    <mergeCell ref="K60:M60"/>
    <mergeCell ref="O60:Q60"/>
    <mergeCell ref="S60:W60"/>
    <mergeCell ref="Y60:AC60"/>
    <mergeCell ref="AE60:AI60"/>
    <mergeCell ref="AM60:AN60"/>
    <mergeCell ref="G59:I59"/>
    <mergeCell ref="K59:M59"/>
    <mergeCell ref="O59:Q59"/>
    <mergeCell ref="S59:W59"/>
    <mergeCell ref="Y59:AC59"/>
    <mergeCell ref="AE59:AI59"/>
    <mergeCell ref="AM59:AN59"/>
    <mergeCell ref="G62:I62"/>
    <mergeCell ref="K62:M62"/>
    <mergeCell ref="O62:Q62"/>
    <mergeCell ref="S62:W62"/>
    <mergeCell ref="Y62:AC62"/>
    <mergeCell ref="AE62:AI62"/>
    <mergeCell ref="AM62:AN62"/>
    <mergeCell ref="G61:I61"/>
    <mergeCell ref="K61:M61"/>
    <mergeCell ref="O61:Q61"/>
    <mergeCell ref="S61:W61"/>
    <mergeCell ref="Y61:AC61"/>
    <mergeCell ref="AE61:AI61"/>
    <mergeCell ref="AM61:AN61"/>
    <mergeCell ref="G64:I64"/>
    <mergeCell ref="K64:M64"/>
    <mergeCell ref="O64:Q64"/>
    <mergeCell ref="S64:W64"/>
    <mergeCell ref="Y64:AC64"/>
    <mergeCell ref="AE64:AI64"/>
    <mergeCell ref="AM64:AN64"/>
    <mergeCell ref="G63:I63"/>
    <mergeCell ref="K63:M63"/>
    <mergeCell ref="O63:Q63"/>
    <mergeCell ref="S63:W63"/>
    <mergeCell ref="Y63:AC63"/>
    <mergeCell ref="AE63:AI63"/>
    <mergeCell ref="AM63:AN63"/>
    <mergeCell ref="G66:I66"/>
    <mergeCell ref="K66:M66"/>
    <mergeCell ref="O66:Q66"/>
    <mergeCell ref="S66:W66"/>
    <mergeCell ref="Y66:AC66"/>
    <mergeCell ref="AE66:AI66"/>
    <mergeCell ref="AM66:AN66"/>
    <mergeCell ref="G65:I65"/>
    <mergeCell ref="K65:M65"/>
    <mergeCell ref="O65:Q65"/>
    <mergeCell ref="S65:W65"/>
    <mergeCell ref="Y65:AC65"/>
    <mergeCell ref="AE65:AI65"/>
    <mergeCell ref="AM65:AN65"/>
    <mergeCell ref="G68:I68"/>
    <mergeCell ref="K68:M68"/>
    <mergeCell ref="O68:Q68"/>
    <mergeCell ref="S68:W68"/>
    <mergeCell ref="Y68:AC68"/>
    <mergeCell ref="AE68:AI68"/>
    <mergeCell ref="AM68:AN68"/>
    <mergeCell ref="G67:I67"/>
    <mergeCell ref="K67:M67"/>
    <mergeCell ref="O67:Q67"/>
    <mergeCell ref="S67:W67"/>
    <mergeCell ref="Y67:AC67"/>
    <mergeCell ref="AE67:AI67"/>
    <mergeCell ref="AM67:AN67"/>
    <mergeCell ref="G70:I70"/>
    <mergeCell ref="K70:M70"/>
    <mergeCell ref="O70:Q70"/>
    <mergeCell ref="S70:W70"/>
    <mergeCell ref="Y70:AC70"/>
    <mergeCell ref="AE70:AI70"/>
    <mergeCell ref="AM70:AN70"/>
    <mergeCell ref="G69:I69"/>
    <mergeCell ref="K69:M69"/>
    <mergeCell ref="O69:Q69"/>
    <mergeCell ref="S69:W69"/>
    <mergeCell ref="Y69:AC69"/>
    <mergeCell ref="AE69:AI69"/>
    <mergeCell ref="AM69:AN69"/>
    <mergeCell ref="G72:I72"/>
    <mergeCell ref="K72:M72"/>
    <mergeCell ref="O72:Q72"/>
    <mergeCell ref="S72:W72"/>
    <mergeCell ref="Y72:AC72"/>
    <mergeCell ref="AE72:AI72"/>
    <mergeCell ref="AM72:AN72"/>
    <mergeCell ref="G71:I71"/>
    <mergeCell ref="K71:M71"/>
    <mergeCell ref="O71:Q71"/>
    <mergeCell ref="S71:W71"/>
    <mergeCell ref="Y71:AC71"/>
    <mergeCell ref="AE71:AI71"/>
    <mergeCell ref="AM71:AN71"/>
    <mergeCell ref="G74:I74"/>
    <mergeCell ref="K74:M74"/>
    <mergeCell ref="O74:Q74"/>
    <mergeCell ref="S74:W74"/>
    <mergeCell ref="Y74:AC74"/>
    <mergeCell ref="AE74:AI74"/>
    <mergeCell ref="AM74:AN74"/>
    <mergeCell ref="G73:I73"/>
    <mergeCell ref="K73:M73"/>
    <mergeCell ref="O73:Q73"/>
    <mergeCell ref="S73:W73"/>
    <mergeCell ref="Y73:AC73"/>
    <mergeCell ref="AE73:AI73"/>
    <mergeCell ref="AM73:AN73"/>
    <mergeCell ref="G76:I76"/>
    <mergeCell ref="K76:M76"/>
    <mergeCell ref="O76:Q76"/>
    <mergeCell ref="S76:W76"/>
    <mergeCell ref="Y76:AC76"/>
    <mergeCell ref="AE76:AI76"/>
    <mergeCell ref="AM76:AN76"/>
    <mergeCell ref="G75:I75"/>
    <mergeCell ref="K75:M75"/>
    <mergeCell ref="O75:Q75"/>
    <mergeCell ref="S75:W75"/>
    <mergeCell ref="Y75:AC75"/>
    <mergeCell ref="AE75:AI75"/>
    <mergeCell ref="AM75:AN75"/>
    <mergeCell ref="G78:I78"/>
    <mergeCell ref="K78:M78"/>
    <mergeCell ref="O78:Q78"/>
    <mergeCell ref="S78:W78"/>
    <mergeCell ref="Y78:AC78"/>
    <mergeCell ref="AE78:AI78"/>
    <mergeCell ref="AM78:AN78"/>
    <mergeCell ref="G77:I77"/>
    <mergeCell ref="K77:M77"/>
    <mergeCell ref="O77:Q77"/>
    <mergeCell ref="S77:W77"/>
    <mergeCell ref="Y77:AC77"/>
    <mergeCell ref="AE77:AI77"/>
    <mergeCell ref="AM77:AN77"/>
    <mergeCell ref="G80:I80"/>
    <mergeCell ref="K80:M80"/>
    <mergeCell ref="O80:Q80"/>
    <mergeCell ref="S80:W80"/>
    <mergeCell ref="Y80:AC80"/>
    <mergeCell ref="AE80:AI80"/>
    <mergeCell ref="AM80:AN80"/>
    <mergeCell ref="G79:I79"/>
    <mergeCell ref="K79:M79"/>
    <mergeCell ref="O79:Q79"/>
    <mergeCell ref="S79:W79"/>
    <mergeCell ref="Y79:AC79"/>
    <mergeCell ref="AE79:AI79"/>
    <mergeCell ref="AM79:AN79"/>
    <mergeCell ref="G82:I82"/>
    <mergeCell ref="K82:M82"/>
    <mergeCell ref="O82:Q82"/>
    <mergeCell ref="S82:W82"/>
    <mergeCell ref="Y82:AC82"/>
    <mergeCell ref="AE82:AI82"/>
    <mergeCell ref="AM82:AN82"/>
    <mergeCell ref="G81:I81"/>
    <mergeCell ref="K81:M81"/>
    <mergeCell ref="O81:Q81"/>
    <mergeCell ref="S81:W81"/>
    <mergeCell ref="Y81:AC81"/>
    <mergeCell ref="AE81:AI81"/>
    <mergeCell ref="AM81:AN81"/>
    <mergeCell ref="G83:I83"/>
    <mergeCell ref="K83:M83"/>
    <mergeCell ref="O83:Q83"/>
    <mergeCell ref="S83:W83"/>
    <mergeCell ref="Y83:AC83"/>
    <mergeCell ref="AE83:AI83"/>
    <mergeCell ref="AM83:AN83"/>
    <mergeCell ref="G84:I84"/>
    <mergeCell ref="K84:M84"/>
    <mergeCell ref="O84:Q84"/>
    <mergeCell ref="S84:W84"/>
    <mergeCell ref="Y84:AC84"/>
    <mergeCell ref="AE84:AI84"/>
    <mergeCell ref="AM84:AN84"/>
  </mergeCells>
  <pageMargins left="0.39" right="0.39" top="0.39" bottom="0.39" header="0" footer="0"/>
  <pageSetup scale="66" fitToHeight="0" orientation="landscape" r:id="rId1"/>
  <rowBreaks count="1" manualBreakCount="1">
    <brk id="40" max="4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4"/>
  <sheetViews>
    <sheetView rightToLeft="1" view="pageBreakPreview" zoomScale="106" zoomScaleNormal="100" zoomScaleSheetLayoutView="106" workbookViewId="0">
      <selection activeCell="C32" sqref="C32"/>
    </sheetView>
  </sheetViews>
  <sheetFormatPr defaultRowHeight="12.75"/>
  <cols>
    <col min="1" max="1" width="29.85546875" style="6" customWidth="1"/>
    <col min="2" max="2" width="1.28515625" style="6" customWidth="1"/>
    <col min="3" max="3" width="15.5703125" style="6" customWidth="1"/>
    <col min="4" max="4" width="1.28515625" style="6" customWidth="1"/>
    <col min="5" max="5" width="15.5703125" style="6" customWidth="1"/>
    <col min="6" max="6" width="1.28515625" style="6" customWidth="1"/>
    <col min="7" max="7" width="13" style="6" customWidth="1"/>
    <col min="8" max="8" width="1.28515625" style="6" customWidth="1"/>
    <col min="9" max="9" width="13" style="6" customWidth="1"/>
    <col min="10" max="10" width="1.28515625" style="6" customWidth="1"/>
    <col min="11" max="11" width="23.42578125" style="6" customWidth="1"/>
    <col min="12" max="12" width="1.28515625" style="6" customWidth="1"/>
    <col min="13" max="13" width="33.7109375" style="6" customWidth="1"/>
    <col min="14" max="14" width="0.28515625" style="6" customWidth="1"/>
    <col min="15" max="16384" width="9.140625" style="6"/>
  </cols>
  <sheetData>
    <row r="1" spans="1:13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21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14.45" customHeight="1">
      <c r="A4" s="99" t="s">
        <v>181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ht="14.45" customHeight="1">
      <c r="A5" s="99" t="s">
        <v>182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14.45" customHeight="1"/>
    <row r="7" spans="1:13" ht="14.45" customHeight="1">
      <c r="C7" s="87" t="s">
        <v>9</v>
      </c>
      <c r="D7" s="87"/>
      <c r="E7" s="87"/>
      <c r="F7" s="87"/>
      <c r="G7" s="87"/>
      <c r="H7" s="87"/>
      <c r="I7" s="87"/>
      <c r="J7" s="87"/>
      <c r="K7" s="87"/>
      <c r="L7" s="87"/>
      <c r="M7" s="87"/>
    </row>
    <row r="8" spans="1:13" ht="14.45" customHeight="1">
      <c r="A8" s="2" t="s">
        <v>183</v>
      </c>
      <c r="C8" s="3" t="s">
        <v>13</v>
      </c>
      <c r="D8" s="8"/>
      <c r="E8" s="3" t="s">
        <v>184</v>
      </c>
      <c r="F8" s="8"/>
      <c r="G8" s="3" t="s">
        <v>185</v>
      </c>
      <c r="H8" s="8"/>
      <c r="I8" s="3" t="s">
        <v>186</v>
      </c>
      <c r="J8" s="8"/>
      <c r="K8" s="3" t="s">
        <v>187</v>
      </c>
      <c r="L8" s="8"/>
      <c r="M8" s="3" t="s">
        <v>188</v>
      </c>
    </row>
    <row r="9" spans="1:13" ht="21.75" customHeight="1">
      <c r="A9" s="9" t="s">
        <v>26</v>
      </c>
      <c r="C9" s="10">
        <v>1261494125</v>
      </c>
      <c r="E9" s="10">
        <v>455</v>
      </c>
      <c r="G9" s="10">
        <v>506</v>
      </c>
      <c r="I9" s="11" t="s">
        <v>189</v>
      </c>
      <c r="K9" s="10">
        <v>638316027250</v>
      </c>
      <c r="M9" s="9" t="s">
        <v>190</v>
      </c>
    </row>
    <row r="10" spans="1:13" ht="21.75" customHeight="1">
      <c r="A10" s="12" t="s">
        <v>172</v>
      </c>
      <c r="C10" s="13">
        <v>250000</v>
      </c>
      <c r="E10" s="13">
        <v>1000000</v>
      </c>
      <c r="G10" s="13">
        <v>1000000</v>
      </c>
      <c r="I10" s="14" t="s">
        <v>191</v>
      </c>
      <c r="K10" s="13">
        <v>249954687500</v>
      </c>
      <c r="M10" s="12" t="s">
        <v>190</v>
      </c>
    </row>
    <row r="11" spans="1:13" ht="21.75" customHeight="1">
      <c r="A11" s="12" t="s">
        <v>175</v>
      </c>
      <c r="C11" s="13">
        <v>200000</v>
      </c>
      <c r="E11" s="13">
        <v>1000000</v>
      </c>
      <c r="G11" s="13">
        <v>1000000</v>
      </c>
      <c r="I11" s="14" t="s">
        <v>191</v>
      </c>
      <c r="K11" s="13">
        <v>199963750000</v>
      </c>
      <c r="M11" s="12" t="s">
        <v>190</v>
      </c>
    </row>
    <row r="12" spans="1:13" ht="21.75" customHeight="1">
      <c r="A12" s="12" t="s">
        <v>165</v>
      </c>
      <c r="C12" s="13">
        <v>21000</v>
      </c>
      <c r="E12" s="13">
        <v>975962</v>
      </c>
      <c r="G12" s="13">
        <v>1000000</v>
      </c>
      <c r="I12" s="14" t="s">
        <v>192</v>
      </c>
      <c r="K12" s="13">
        <v>20996193750</v>
      </c>
      <c r="M12" s="12" t="s">
        <v>190</v>
      </c>
    </row>
    <row r="13" spans="1:13" ht="21.75" customHeight="1">
      <c r="A13" s="12" t="s">
        <v>169</v>
      </c>
      <c r="C13" s="16">
        <v>10000</v>
      </c>
      <c r="E13" s="13">
        <v>1050000</v>
      </c>
      <c r="G13" s="13">
        <v>1000000</v>
      </c>
      <c r="I13" s="14" t="s">
        <v>193</v>
      </c>
      <c r="K13" s="16">
        <v>9998187500</v>
      </c>
      <c r="M13" s="12" t="s">
        <v>190</v>
      </c>
    </row>
    <row r="14" spans="1:13" ht="21.75" customHeight="1">
      <c r="A14" s="26"/>
      <c r="C14" s="18">
        <f>SUM(C9:C13)</f>
        <v>1261975125</v>
      </c>
      <c r="E14" s="13"/>
      <c r="G14" s="13"/>
      <c r="I14" s="13"/>
      <c r="K14" s="18">
        <f>SUM(K9:K13)</f>
        <v>1119228846000</v>
      </c>
      <c r="M14" s="13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17"/>
  <sheetViews>
    <sheetView rightToLeft="1" view="pageBreakPreview" zoomScale="95" zoomScaleNormal="100" zoomScaleSheetLayoutView="95" workbookViewId="0">
      <selection activeCell="I19" sqref="I19"/>
    </sheetView>
  </sheetViews>
  <sheetFormatPr defaultRowHeight="15.75"/>
  <cols>
    <col min="1" max="1" width="56" style="31" bestFit="1" customWidth="1"/>
    <col min="2" max="2" width="1.28515625" style="31" customWidth="1"/>
    <col min="3" max="3" width="16.140625" style="31" bestFit="1" customWidth="1"/>
    <col min="4" max="4" width="1.28515625" style="31" customWidth="1"/>
    <col min="5" max="5" width="16.140625" style="31" bestFit="1" customWidth="1"/>
    <col min="6" max="6" width="1.28515625" style="31" customWidth="1"/>
    <col min="7" max="7" width="16.28515625" style="31" bestFit="1" customWidth="1"/>
    <col min="8" max="8" width="1.28515625" style="31" customWidth="1"/>
    <col min="9" max="9" width="16" style="31" bestFit="1" customWidth="1"/>
    <col min="10" max="10" width="1.28515625" style="31" customWidth="1"/>
    <col min="11" max="11" width="18.28515625" style="31" bestFit="1" customWidth="1"/>
    <col min="12" max="12" width="0.28515625" style="31" customWidth="1"/>
    <col min="13" max="13" width="13.28515625" style="31" bestFit="1" customWidth="1"/>
    <col min="14" max="16384" width="9.140625" style="31"/>
  </cols>
  <sheetData>
    <row r="1" spans="1:13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ht="21.75" customHeight="1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3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3" ht="14.45" customHeight="1"/>
    <row r="5" spans="1:13" ht="14.45" customHeight="1">
      <c r="A5" s="100" t="s">
        <v>320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3" ht="14.45" customHeight="1">
      <c r="C6" s="2" t="s">
        <v>7</v>
      </c>
      <c r="E6" s="87" t="s">
        <v>8</v>
      </c>
      <c r="F6" s="87"/>
      <c r="G6" s="87"/>
      <c r="I6" s="2" t="s">
        <v>9</v>
      </c>
    </row>
    <row r="7" spans="1:13" ht="14.45" customHeight="1">
      <c r="C7" s="32"/>
      <c r="E7" s="32"/>
      <c r="F7" s="32"/>
      <c r="G7" s="32"/>
      <c r="I7" s="32"/>
    </row>
    <row r="8" spans="1:13" ht="14.45" customHeight="1">
      <c r="A8" s="36" t="s">
        <v>194</v>
      </c>
      <c r="C8" s="2" t="s">
        <v>195</v>
      </c>
      <c r="E8" s="2" t="s">
        <v>196</v>
      </c>
      <c r="G8" s="2" t="s">
        <v>197</v>
      </c>
      <c r="I8" s="2" t="s">
        <v>195</v>
      </c>
      <c r="K8" s="2" t="s">
        <v>18</v>
      </c>
    </row>
    <row r="9" spans="1:13" ht="21.75" customHeight="1">
      <c r="A9" s="22" t="s">
        <v>321</v>
      </c>
      <c r="C9" s="23">
        <v>5825794424</v>
      </c>
      <c r="E9" s="23">
        <v>565812878534</v>
      </c>
      <c r="G9" s="23">
        <v>571591935543</v>
      </c>
      <c r="I9" s="23">
        <v>46737415</v>
      </c>
      <c r="K9" s="27">
        <f>(I9/3701380075753)*100</f>
        <v>1.2627023986584746E-3</v>
      </c>
    </row>
    <row r="10" spans="1:13" ht="21.75" customHeight="1">
      <c r="A10" s="24" t="s">
        <v>322</v>
      </c>
      <c r="C10" s="25">
        <v>1364765129</v>
      </c>
      <c r="E10" s="25">
        <v>12555135905</v>
      </c>
      <c r="G10" s="25">
        <v>6258583794</v>
      </c>
      <c r="I10" s="25">
        <v>7661317240</v>
      </c>
      <c r="K10" s="27">
        <f t="shared" ref="K10:K13" si="0">(I10/3701380075753)*100</f>
        <v>0.20698542390141872</v>
      </c>
    </row>
    <row r="11" spans="1:13" ht="21.75" customHeight="1">
      <c r="A11" s="24" t="s">
        <v>323</v>
      </c>
      <c r="C11" s="25">
        <v>5753060</v>
      </c>
      <c r="E11" s="25">
        <v>23546</v>
      </c>
      <c r="G11" s="25">
        <v>0</v>
      </c>
      <c r="I11" s="25">
        <v>5776606</v>
      </c>
      <c r="K11" s="27">
        <f t="shared" si="0"/>
        <v>1.5606627478873057E-4</v>
      </c>
    </row>
    <row r="12" spans="1:13" ht="21.75" customHeight="1">
      <c r="A12" s="24" t="s">
        <v>324</v>
      </c>
      <c r="C12" s="25">
        <v>125600</v>
      </c>
      <c r="E12" s="25">
        <v>0</v>
      </c>
      <c r="G12" s="25">
        <v>0</v>
      </c>
      <c r="I12" s="25">
        <v>125600</v>
      </c>
      <c r="K12" s="27">
        <f t="shared" si="0"/>
        <v>3.393328905150283E-6</v>
      </c>
    </row>
    <row r="13" spans="1:13" ht="21.75" customHeight="1">
      <c r="A13" s="24" t="s">
        <v>325</v>
      </c>
      <c r="C13" s="25">
        <v>115000000000</v>
      </c>
      <c r="D13" s="24"/>
      <c r="E13" s="25">
        <v>45000000000</v>
      </c>
      <c r="F13" s="24"/>
      <c r="G13" s="25">
        <v>0</v>
      </c>
      <c r="H13" s="24"/>
      <c r="I13" s="25">
        <v>160000000000</v>
      </c>
      <c r="K13" s="27">
        <f t="shared" si="0"/>
        <v>4.3227119810831631</v>
      </c>
    </row>
    <row r="14" spans="1:13" ht="21.75" customHeight="1" thickBot="1">
      <c r="A14" s="26"/>
      <c r="C14" s="29">
        <f>SUM(C9:C13)</f>
        <v>122196438213</v>
      </c>
      <c r="E14" s="29">
        <f>SUM(E9:E13)</f>
        <v>623368037985</v>
      </c>
      <c r="G14" s="29">
        <f>SUM(G9:G13)</f>
        <v>577850519337</v>
      </c>
      <c r="I14" s="29">
        <f>SUM(I9:I13)</f>
        <v>167713956861</v>
      </c>
      <c r="K14" s="30">
        <f>SUM(K9:K13)</f>
        <v>4.5311195669869342</v>
      </c>
      <c r="M14" s="37"/>
    </row>
    <row r="15" spans="1:13" ht="16.5" thickTop="1">
      <c r="M15" s="37"/>
    </row>
    <row r="17" spans="3:9">
      <c r="C17" s="37"/>
      <c r="E17" s="37"/>
      <c r="I17" s="37"/>
    </row>
  </sheetData>
  <mergeCells count="5">
    <mergeCell ref="A1:K1"/>
    <mergeCell ref="A2:K2"/>
    <mergeCell ref="A3:K3"/>
    <mergeCell ref="E6:G6"/>
    <mergeCell ref="A5:L5"/>
  </mergeCells>
  <pageMargins left="0.39" right="0.39" top="0.39" bottom="0.39" header="0" footer="0"/>
  <pageSetup scale="9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7"/>
  <sheetViews>
    <sheetView rightToLeft="1" view="pageBreakPreview" zoomScale="106" zoomScaleNormal="100" zoomScaleSheetLayoutView="106" workbookViewId="0">
      <selection activeCell="F16" sqref="F16:F18"/>
    </sheetView>
  </sheetViews>
  <sheetFormatPr defaultRowHeight="12.75"/>
  <cols>
    <col min="1" max="1" width="2.5703125" style="6" customWidth="1"/>
    <col min="2" max="2" width="47.7109375" style="6" customWidth="1"/>
    <col min="3" max="3" width="1.28515625" style="6" customWidth="1"/>
    <col min="4" max="4" width="11.7109375" style="6" customWidth="1"/>
    <col min="5" max="5" width="1.28515625" style="6" customWidth="1"/>
    <col min="6" max="6" width="22" style="6" customWidth="1"/>
    <col min="7" max="7" width="1.28515625" style="6" customWidth="1"/>
    <col min="8" max="8" width="15.5703125" style="6" customWidth="1"/>
    <col min="9" max="9" width="1.28515625" style="6" customWidth="1"/>
    <col min="10" max="10" width="19.42578125" style="6" customWidth="1"/>
    <col min="11" max="11" width="0.28515625" style="6" customWidth="1"/>
    <col min="12" max="16384" width="9.140625" style="6"/>
  </cols>
  <sheetData>
    <row r="1" spans="1:10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21.75" customHeight="1">
      <c r="A2" s="82" t="s">
        <v>198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14.45" customHeight="1"/>
    <row r="5" spans="1:10" ht="29.1" customHeight="1">
      <c r="A5" s="7" t="s">
        <v>199</v>
      </c>
      <c r="B5" s="99" t="s">
        <v>200</v>
      </c>
      <c r="C5" s="99"/>
      <c r="D5" s="99"/>
      <c r="E5" s="99"/>
      <c r="F5" s="99"/>
      <c r="G5" s="99"/>
      <c r="H5" s="99"/>
      <c r="I5" s="99"/>
      <c r="J5" s="99"/>
    </row>
    <row r="6" spans="1:10" ht="14.45" customHeight="1"/>
    <row r="7" spans="1:10" ht="14.45" customHeight="1">
      <c r="A7" s="87" t="s">
        <v>201</v>
      </c>
      <c r="B7" s="87"/>
      <c r="D7" s="2" t="s">
        <v>202</v>
      </c>
      <c r="F7" s="2" t="s">
        <v>195</v>
      </c>
      <c r="H7" s="2" t="s">
        <v>203</v>
      </c>
      <c r="J7" s="2" t="s">
        <v>204</v>
      </c>
    </row>
    <row r="8" spans="1:10" ht="21.75" customHeight="1">
      <c r="A8" s="88" t="s">
        <v>205</v>
      </c>
      <c r="B8" s="88"/>
      <c r="D8" s="22" t="s">
        <v>206</v>
      </c>
      <c r="F8" s="10">
        <f>'1-2'!S633</f>
        <v>1152002054329</v>
      </c>
      <c r="H8" s="27">
        <f>(F8/$F$13)*100</f>
        <v>78.077040818856403</v>
      </c>
      <c r="J8" s="14">
        <f>(F8/3701380075753)*100</f>
        <v>31.123581765502411</v>
      </c>
    </row>
    <row r="9" spans="1:10" ht="21.75" customHeight="1">
      <c r="A9" s="83" t="s">
        <v>207</v>
      </c>
      <c r="B9" s="83"/>
      <c r="D9" s="24" t="s">
        <v>208</v>
      </c>
      <c r="F9" s="44">
        <f>'2-2'!T10</f>
        <v>-91137000</v>
      </c>
      <c r="H9" s="27">
        <f t="shared" ref="H9:H12" si="0">(F9/$F$13)*100</f>
        <v>-6.176818211711229E-3</v>
      </c>
      <c r="J9" s="14">
        <f>(F9/3701380075753)*100</f>
        <v>-2.4622437613748519E-3</v>
      </c>
    </row>
    <row r="10" spans="1:10" ht="21.75" customHeight="1">
      <c r="A10" s="83" t="s">
        <v>209</v>
      </c>
      <c r="B10" s="83"/>
      <c r="D10" s="24" t="s">
        <v>210</v>
      </c>
      <c r="F10" s="13">
        <f>'3-2'!R17</f>
        <v>278093160292</v>
      </c>
      <c r="H10" s="27">
        <f t="shared" si="0"/>
        <v>18.847788461809756</v>
      </c>
      <c r="J10" s="14">
        <f>(F10/3701380075753)*100</f>
        <v>7.5132289740719314</v>
      </c>
    </row>
    <row r="11" spans="1:10" ht="21.75" customHeight="1">
      <c r="A11" s="83" t="s">
        <v>211</v>
      </c>
      <c r="B11" s="83"/>
      <c r="D11" s="24" t="s">
        <v>212</v>
      </c>
      <c r="F11" s="13">
        <f>'4-2'!H21</f>
        <v>44397876595</v>
      </c>
      <c r="H11" s="27">
        <f t="shared" si="0"/>
        <v>3.0090700013529497</v>
      </c>
      <c r="J11" s="14">
        <f>(F11/3701380075753)*100</f>
        <v>1.1994952068241143</v>
      </c>
    </row>
    <row r="12" spans="1:10" ht="21.75" customHeight="1">
      <c r="A12" s="92" t="s">
        <v>213</v>
      </c>
      <c r="B12" s="92"/>
      <c r="D12" s="35" t="s">
        <v>214</v>
      </c>
      <c r="F12" s="16">
        <f>'5-2'!F11</f>
        <v>1066432197</v>
      </c>
      <c r="H12" s="27">
        <f t="shared" si="0"/>
        <v>7.2277536192598149E-2</v>
      </c>
      <c r="J12" s="14">
        <f>(F12/3701380075753)*100</f>
        <v>2.8811745218654629E-2</v>
      </c>
    </row>
    <row r="13" spans="1:10" ht="21.75" customHeight="1" thickBot="1">
      <c r="A13" s="93"/>
      <c r="B13" s="93"/>
      <c r="D13" s="18"/>
      <c r="F13" s="18">
        <f>SUM(F8:F12)</f>
        <v>1475468386413</v>
      </c>
      <c r="H13" s="34">
        <f>SUM(H8:H12)</f>
        <v>100</v>
      </c>
      <c r="J13" s="60">
        <f>SUM(J8:J12)</f>
        <v>39.862655447855737</v>
      </c>
    </row>
    <row r="14" spans="1:10" ht="13.5" thickTop="1"/>
    <row r="16" spans="1:10">
      <c r="F16" s="43"/>
    </row>
    <row r="17" spans="6:6">
      <c r="F17" s="43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638"/>
  <sheetViews>
    <sheetView rightToLeft="1" view="pageBreakPreview" topLeftCell="A612" zoomScaleNormal="100" zoomScaleSheetLayoutView="100" workbookViewId="0">
      <selection activeCell="C6" sqref="C6:V23"/>
    </sheetView>
  </sheetViews>
  <sheetFormatPr defaultRowHeight="12.75"/>
  <cols>
    <col min="1" max="1" width="43.7109375" style="20" customWidth="1"/>
    <col min="2" max="2" width="1.28515625" style="20" customWidth="1"/>
    <col min="3" max="3" width="16.28515625" style="20" bestFit="1" customWidth="1"/>
    <col min="4" max="4" width="1.28515625" style="20" customWidth="1"/>
    <col min="5" max="5" width="21" style="20" bestFit="1" customWidth="1"/>
    <col min="6" max="6" width="1.28515625" style="20" customWidth="1"/>
    <col min="7" max="7" width="20.28515625" style="20" bestFit="1" customWidth="1"/>
    <col min="8" max="8" width="1.28515625" style="20" customWidth="1"/>
    <col min="9" max="9" width="20.140625" style="20" bestFit="1" customWidth="1"/>
    <col min="10" max="10" width="1.28515625" style="20" customWidth="1"/>
    <col min="11" max="11" width="17.28515625" style="121" bestFit="1" customWidth="1"/>
    <col min="12" max="12" width="1.28515625" style="20" customWidth="1"/>
    <col min="13" max="13" width="17.7109375" style="20" bestFit="1" customWidth="1"/>
    <col min="14" max="14" width="1.28515625" style="20" customWidth="1"/>
    <col min="15" max="15" width="17.42578125" style="20" bestFit="1" customWidth="1"/>
    <col min="16" max="16" width="1.5703125" style="20" customWidth="1"/>
    <col min="17" max="17" width="17.7109375" style="20" bestFit="1" customWidth="1"/>
    <col min="18" max="18" width="1.28515625" style="20" customWidth="1"/>
    <col min="19" max="19" width="19.28515625" style="20" bestFit="1" customWidth="1"/>
    <col min="20" max="20" width="1.28515625" style="20" customWidth="1"/>
    <col min="21" max="21" width="17.28515625" style="121" bestFit="1" customWidth="1"/>
    <col min="22" max="22" width="0.28515625" style="20" customWidth="1"/>
    <col min="23" max="23" width="12.5703125" style="20" bestFit="1" customWidth="1"/>
    <col min="24" max="24" width="16.5703125" style="20" bestFit="1" customWidth="1"/>
    <col min="25" max="25" width="2.140625" style="20" bestFit="1" customWidth="1"/>
    <col min="26" max="26" width="14.5703125" style="20" bestFit="1" customWidth="1"/>
    <col min="27" max="16384" width="9.140625" style="20"/>
  </cols>
  <sheetData>
    <row r="1" spans="1:24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4" ht="21.75" customHeight="1">
      <c r="A2" s="82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</row>
    <row r="3" spans="1:24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4" ht="14.45" customHeight="1"/>
    <row r="5" spans="1:24" ht="14.45" customHeight="1">
      <c r="A5" s="54" t="s">
        <v>801</v>
      </c>
      <c r="C5" s="7"/>
      <c r="D5" s="7"/>
      <c r="E5" s="7"/>
      <c r="F5" s="7"/>
      <c r="G5" s="7"/>
      <c r="H5" s="7"/>
      <c r="I5" s="7"/>
      <c r="J5" s="7"/>
      <c r="K5" s="122"/>
      <c r="L5" s="7"/>
      <c r="M5" s="7"/>
      <c r="N5" s="7"/>
      <c r="O5" s="7"/>
      <c r="P5" s="7"/>
      <c r="Q5" s="7"/>
      <c r="R5" s="7"/>
      <c r="S5" s="7"/>
      <c r="T5" s="7"/>
      <c r="U5" s="122"/>
      <c r="V5" s="7"/>
    </row>
    <row r="6" spans="1:24" ht="14.45" customHeight="1">
      <c r="C6" s="87" t="s">
        <v>215</v>
      </c>
      <c r="D6" s="87"/>
      <c r="E6" s="87"/>
      <c r="F6" s="87"/>
      <c r="G6" s="87"/>
      <c r="H6" s="87"/>
      <c r="I6" s="87"/>
      <c r="J6" s="87"/>
      <c r="K6" s="87"/>
      <c r="M6" s="87" t="s">
        <v>216</v>
      </c>
      <c r="N6" s="87"/>
      <c r="O6" s="87"/>
      <c r="P6" s="87"/>
      <c r="Q6" s="87"/>
      <c r="R6" s="87"/>
      <c r="S6" s="87"/>
      <c r="T6" s="87"/>
      <c r="U6" s="87"/>
    </row>
    <row r="7" spans="1:24" ht="14.45" customHeight="1">
      <c r="C7" s="21"/>
      <c r="D7" s="21"/>
      <c r="E7" s="21"/>
      <c r="F7" s="21"/>
      <c r="G7" s="21"/>
      <c r="H7" s="21"/>
      <c r="I7" s="90" t="s">
        <v>52</v>
      </c>
      <c r="J7" s="90"/>
      <c r="K7" s="90"/>
      <c r="M7" s="21"/>
      <c r="N7" s="21"/>
      <c r="O7" s="21"/>
      <c r="P7" s="21"/>
      <c r="Q7" s="21"/>
      <c r="R7" s="21"/>
      <c r="S7" s="90" t="s">
        <v>52</v>
      </c>
      <c r="T7" s="90"/>
      <c r="U7" s="90"/>
    </row>
    <row r="8" spans="1:24" ht="14.45" customHeight="1">
      <c r="A8" s="2" t="s">
        <v>217</v>
      </c>
      <c r="C8" s="2" t="s">
        <v>218</v>
      </c>
      <c r="E8" s="2" t="s">
        <v>219</v>
      </c>
      <c r="G8" s="2" t="s">
        <v>220</v>
      </c>
      <c r="I8" s="2" t="s">
        <v>195</v>
      </c>
      <c r="J8" s="21"/>
      <c r="K8" s="123" t="s">
        <v>203</v>
      </c>
      <c r="M8" s="3" t="s">
        <v>218</v>
      </c>
      <c r="O8" s="3" t="s">
        <v>219</v>
      </c>
      <c r="Q8" s="87" t="s">
        <v>220</v>
      </c>
      <c r="R8" s="87"/>
      <c r="S8" s="87" t="s">
        <v>195</v>
      </c>
      <c r="T8" s="87"/>
      <c r="U8" s="87" t="s">
        <v>203</v>
      </c>
      <c r="V8" s="87"/>
    </row>
    <row r="9" spans="1:24" ht="21.75" customHeight="1">
      <c r="A9" s="22" t="s">
        <v>41</v>
      </c>
      <c r="C9" s="115">
        <v>0</v>
      </c>
      <c r="D9" s="116"/>
      <c r="E9" s="117">
        <v>488009542</v>
      </c>
      <c r="F9" s="116"/>
      <c r="G9" s="117">
        <v>-433386140</v>
      </c>
      <c r="H9" s="116"/>
      <c r="I9" s="117">
        <f t="shared" ref="I9:I40" si="0">C9+E9+G9</f>
        <v>54623402</v>
      </c>
      <c r="J9" s="116"/>
      <c r="K9" s="124">
        <f>I9/درآمد!$F$13</f>
        <v>3.7021058873917687E-5</v>
      </c>
      <c r="L9" s="116"/>
      <c r="M9" s="117">
        <v>0</v>
      </c>
      <c r="N9" s="116"/>
      <c r="O9" s="117">
        <v>0</v>
      </c>
      <c r="P9" s="116"/>
      <c r="Q9" s="117">
        <v>-124292410</v>
      </c>
      <c r="R9" s="116"/>
      <c r="S9" s="117">
        <f>M9+O9+Q9</f>
        <v>-124292410</v>
      </c>
      <c r="T9" s="118"/>
      <c r="U9" s="126">
        <f>S9/درآمد!$F$13</f>
        <v>-8.4239290481964401E-5</v>
      </c>
      <c r="X9" s="119"/>
    </row>
    <row r="10" spans="1:24" ht="21.75" customHeight="1">
      <c r="A10" s="24" t="s">
        <v>44</v>
      </c>
      <c r="C10" s="117">
        <v>0</v>
      </c>
      <c r="D10" s="116"/>
      <c r="E10" s="117">
        <v>4164473848</v>
      </c>
      <c r="F10" s="116"/>
      <c r="G10" s="117">
        <v>-1127414918</v>
      </c>
      <c r="H10" s="116"/>
      <c r="I10" s="117">
        <f t="shared" si="0"/>
        <v>3037058930</v>
      </c>
      <c r="J10" s="116"/>
      <c r="K10" s="124">
        <f>I10/درآمد!$F$13</f>
        <v>2.0583693679695645E-3</v>
      </c>
      <c r="L10" s="116"/>
      <c r="M10" s="117">
        <v>0</v>
      </c>
      <c r="N10" s="116"/>
      <c r="O10" s="117">
        <v>-3919038244</v>
      </c>
      <c r="P10" s="116"/>
      <c r="Q10" s="117">
        <v>-1075338215</v>
      </c>
      <c r="R10" s="116"/>
      <c r="S10" s="117">
        <f t="shared" ref="S10:S73" si="1">M10+O10+Q10</f>
        <v>-4994376459</v>
      </c>
      <c r="T10" s="118"/>
      <c r="U10" s="126">
        <f>S10/درآمد!$F$13</f>
        <v>-3.3849430492657257E-3</v>
      </c>
      <c r="X10" s="119"/>
    </row>
    <row r="11" spans="1:24" ht="21.75" customHeight="1">
      <c r="A11" s="24" t="s">
        <v>40</v>
      </c>
      <c r="C11" s="117">
        <v>0</v>
      </c>
      <c r="D11" s="116"/>
      <c r="E11" s="117">
        <v>-380489</v>
      </c>
      <c r="F11" s="116"/>
      <c r="G11" s="117">
        <v>316932</v>
      </c>
      <c r="H11" s="116"/>
      <c r="I11" s="117">
        <f t="shared" si="0"/>
        <v>-63557</v>
      </c>
      <c r="J11" s="116"/>
      <c r="K11" s="124">
        <f>I11/درآمد!$F$13</f>
        <v>-4.3075812796310021E-8</v>
      </c>
      <c r="L11" s="116"/>
      <c r="M11" s="117">
        <v>0</v>
      </c>
      <c r="N11" s="116"/>
      <c r="O11" s="117">
        <v>0</v>
      </c>
      <c r="P11" s="116"/>
      <c r="Q11" s="117">
        <v>316932</v>
      </c>
      <c r="R11" s="116"/>
      <c r="S11" s="117">
        <f t="shared" si="1"/>
        <v>316932</v>
      </c>
      <c r="T11" s="118"/>
      <c r="U11" s="126">
        <f>S11/درآمد!$F$13</f>
        <v>2.1480094247935124E-7</v>
      </c>
      <c r="X11" s="119"/>
    </row>
    <row r="12" spans="1:24" ht="21.75" customHeight="1">
      <c r="A12" s="24" t="s">
        <v>42</v>
      </c>
      <c r="C12" s="117">
        <v>0</v>
      </c>
      <c r="D12" s="116"/>
      <c r="E12" s="117">
        <v>1718510739</v>
      </c>
      <c r="F12" s="116"/>
      <c r="G12" s="117">
        <v>-882739339</v>
      </c>
      <c r="H12" s="116"/>
      <c r="I12" s="117">
        <f t="shared" si="0"/>
        <v>835771400</v>
      </c>
      <c r="J12" s="116"/>
      <c r="K12" s="124">
        <f>I12/درآمد!$F$13</f>
        <v>5.6644480335619899E-4</v>
      </c>
      <c r="L12" s="116"/>
      <c r="M12" s="117">
        <v>0</v>
      </c>
      <c r="N12" s="116"/>
      <c r="O12" s="117">
        <v>0</v>
      </c>
      <c r="P12" s="116"/>
      <c r="Q12" s="117">
        <v>-882739339</v>
      </c>
      <c r="R12" s="116"/>
      <c r="S12" s="117">
        <f t="shared" si="1"/>
        <v>-882739339</v>
      </c>
      <c r="T12" s="118"/>
      <c r="U12" s="126">
        <f>S12/درآمد!$F$13</f>
        <v>-5.982773654310689E-4</v>
      </c>
      <c r="X12" s="119"/>
    </row>
    <row r="13" spans="1:24" ht="21.75" customHeight="1">
      <c r="A13" s="24" t="s">
        <v>221</v>
      </c>
      <c r="C13" s="117">
        <v>0</v>
      </c>
      <c r="D13" s="116"/>
      <c r="E13" s="117">
        <v>-146390466014</v>
      </c>
      <c r="F13" s="116"/>
      <c r="G13" s="117">
        <v>116090852610</v>
      </c>
      <c r="H13" s="116"/>
      <c r="I13" s="117">
        <f t="shared" si="0"/>
        <v>-30299613404</v>
      </c>
      <c r="J13" s="116"/>
      <c r="K13" s="124">
        <f>I13/درآمد!$F$13</f>
        <v>-2.0535589703593149E-2</v>
      </c>
      <c r="L13" s="116"/>
      <c r="M13" s="117">
        <v>0</v>
      </c>
      <c r="N13" s="116"/>
      <c r="O13" s="117">
        <v>0</v>
      </c>
      <c r="P13" s="116"/>
      <c r="Q13" s="117">
        <v>116085570341</v>
      </c>
      <c r="R13" s="116"/>
      <c r="S13" s="117">
        <f t="shared" si="1"/>
        <v>116085570341</v>
      </c>
      <c r="T13" s="118"/>
      <c r="U13" s="126">
        <f>S13/درآمد!$F$13</f>
        <v>7.8677097666060306E-2</v>
      </c>
      <c r="X13" s="119"/>
    </row>
    <row r="14" spans="1:24" ht="21.75" customHeight="1">
      <c r="A14" s="24" t="s">
        <v>30</v>
      </c>
      <c r="C14" s="117">
        <v>0</v>
      </c>
      <c r="D14" s="116"/>
      <c r="E14" s="117">
        <v>-22289280493</v>
      </c>
      <c r="F14" s="116"/>
      <c r="G14" s="117">
        <v>109255617349</v>
      </c>
      <c r="H14" s="116"/>
      <c r="I14" s="117">
        <f t="shared" si="0"/>
        <v>86966336856</v>
      </c>
      <c r="J14" s="116"/>
      <c r="K14" s="124">
        <f>I14/درآمد!$F$13</f>
        <v>5.8941511493460864E-2</v>
      </c>
      <c r="L14" s="116"/>
      <c r="M14" s="117">
        <v>4887938000</v>
      </c>
      <c r="N14" s="116"/>
      <c r="O14" s="117">
        <v>77046636731</v>
      </c>
      <c r="P14" s="116"/>
      <c r="Q14" s="117">
        <v>128124508760</v>
      </c>
      <c r="R14" s="116"/>
      <c r="S14" s="117">
        <f t="shared" si="1"/>
        <v>210059083491</v>
      </c>
      <c r="T14" s="118"/>
      <c r="U14" s="126">
        <f>S14/درآمد!$F$13</f>
        <v>0.14236772907190037</v>
      </c>
      <c r="X14" s="119"/>
    </row>
    <row r="15" spans="1:24" ht="21.75" customHeight="1">
      <c r="A15" s="24" t="s">
        <v>29</v>
      </c>
      <c r="C15" s="117">
        <v>0</v>
      </c>
      <c r="D15" s="116"/>
      <c r="E15" s="117">
        <v>31408144988</v>
      </c>
      <c r="F15" s="116"/>
      <c r="G15" s="117">
        <v>-2720274694</v>
      </c>
      <c r="H15" s="116"/>
      <c r="I15" s="117">
        <f t="shared" si="0"/>
        <v>28687870294</v>
      </c>
      <c r="J15" s="116"/>
      <c r="K15" s="124">
        <f>I15/درآمد!$F$13</f>
        <v>1.9443229389511263E-2</v>
      </c>
      <c r="L15" s="116"/>
      <c r="M15" s="117">
        <v>248128600</v>
      </c>
      <c r="N15" s="116"/>
      <c r="O15" s="117">
        <v>14116211653</v>
      </c>
      <c r="P15" s="116"/>
      <c r="Q15" s="117">
        <v>-2706688911</v>
      </c>
      <c r="R15" s="116"/>
      <c r="S15" s="117">
        <f t="shared" si="1"/>
        <v>11657651342</v>
      </c>
      <c r="T15" s="118"/>
      <c r="U15" s="126">
        <f>S15/درآمد!$F$13</f>
        <v>7.900983477077966E-3</v>
      </c>
      <c r="X15" s="119"/>
    </row>
    <row r="16" spans="1:24" ht="21.75" customHeight="1">
      <c r="A16" s="24" t="s">
        <v>39</v>
      </c>
      <c r="C16" s="117">
        <v>0</v>
      </c>
      <c r="D16" s="116"/>
      <c r="E16" s="117">
        <v>520923335</v>
      </c>
      <c r="F16" s="116"/>
      <c r="G16" s="117">
        <v>264241814</v>
      </c>
      <c r="H16" s="116"/>
      <c r="I16" s="117">
        <f t="shared" si="0"/>
        <v>785165149</v>
      </c>
      <c r="J16" s="116"/>
      <c r="K16" s="124">
        <f>I16/درآمد!$F$13</f>
        <v>5.3214637211496552E-4</v>
      </c>
      <c r="L16" s="116"/>
      <c r="M16" s="117">
        <v>819000000</v>
      </c>
      <c r="N16" s="116"/>
      <c r="O16" s="117">
        <v>989823501</v>
      </c>
      <c r="P16" s="116"/>
      <c r="Q16" s="117">
        <v>264237512</v>
      </c>
      <c r="R16" s="116"/>
      <c r="S16" s="117">
        <f t="shared" si="1"/>
        <v>2073061013</v>
      </c>
      <c r="T16" s="118"/>
      <c r="U16" s="126">
        <f>S16/درآمد!$F$13</f>
        <v>1.4050189296429473E-3</v>
      </c>
      <c r="X16" s="119"/>
    </row>
    <row r="17" spans="1:24" ht="21.75" customHeight="1">
      <c r="A17" s="24" t="s">
        <v>36</v>
      </c>
      <c r="C17" s="117">
        <v>906881920</v>
      </c>
      <c r="D17" s="116"/>
      <c r="E17" s="117">
        <v>1686466281</v>
      </c>
      <c r="F17" s="116"/>
      <c r="G17" s="117">
        <v>-663058005</v>
      </c>
      <c r="H17" s="116"/>
      <c r="I17" s="117">
        <f t="shared" si="0"/>
        <v>1930290196</v>
      </c>
      <c r="J17" s="116"/>
      <c r="K17" s="124">
        <f>I17/درآمد!$F$13</f>
        <v>1.3082558825219656E-3</v>
      </c>
      <c r="L17" s="116"/>
      <c r="M17" s="117">
        <v>906881920</v>
      </c>
      <c r="N17" s="116"/>
      <c r="O17" s="117">
        <v>-1304498768</v>
      </c>
      <c r="P17" s="116"/>
      <c r="Q17" s="117">
        <v>-1505281479</v>
      </c>
      <c r="R17" s="116"/>
      <c r="S17" s="117">
        <f t="shared" si="1"/>
        <v>-1902898327</v>
      </c>
      <c r="T17" s="118"/>
      <c r="U17" s="126">
        <f>S17/درآمد!$F$13</f>
        <v>-1.2896910191523125E-3</v>
      </c>
      <c r="X17" s="119"/>
    </row>
    <row r="18" spans="1:24" ht="21.75" customHeight="1">
      <c r="A18" s="24" t="s">
        <v>32</v>
      </c>
      <c r="C18" s="117">
        <v>0</v>
      </c>
      <c r="D18" s="116"/>
      <c r="E18" s="117">
        <v>295232850</v>
      </c>
      <c r="F18" s="116"/>
      <c r="G18" s="117">
        <v>0</v>
      </c>
      <c r="H18" s="116"/>
      <c r="I18" s="117">
        <f t="shared" si="0"/>
        <v>295232850</v>
      </c>
      <c r="J18" s="116"/>
      <c r="K18" s="124">
        <f>I18/درآمد!$F$13</f>
        <v>2.0009432443194417E-4</v>
      </c>
      <c r="L18" s="116"/>
      <c r="M18" s="117">
        <v>585000000</v>
      </c>
      <c r="N18" s="116"/>
      <c r="O18" s="117">
        <v>225180375</v>
      </c>
      <c r="P18" s="116"/>
      <c r="Q18" s="117">
        <v>37130502</v>
      </c>
      <c r="R18" s="116"/>
      <c r="S18" s="117">
        <f t="shared" si="1"/>
        <v>847310877</v>
      </c>
      <c r="T18" s="118"/>
      <c r="U18" s="126">
        <f>S18/درآمد!$F$13</f>
        <v>5.7426569406877708E-4</v>
      </c>
      <c r="X18" s="119"/>
    </row>
    <row r="19" spans="1:24" ht="21.75" customHeight="1">
      <c r="A19" s="24" t="s">
        <v>223</v>
      </c>
      <c r="C19" s="117">
        <v>0</v>
      </c>
      <c r="D19" s="116"/>
      <c r="E19" s="117">
        <v>0</v>
      </c>
      <c r="F19" s="116"/>
      <c r="G19" s="117">
        <v>0</v>
      </c>
      <c r="H19" s="116"/>
      <c r="I19" s="117">
        <f t="shared" si="0"/>
        <v>0</v>
      </c>
      <c r="J19" s="116"/>
      <c r="K19" s="124">
        <f>I19/درآمد!$F$13</f>
        <v>0</v>
      </c>
      <c r="L19" s="116"/>
      <c r="M19" s="117">
        <v>0</v>
      </c>
      <c r="N19" s="116"/>
      <c r="O19" s="117">
        <v>0</v>
      </c>
      <c r="P19" s="116"/>
      <c r="Q19" s="117">
        <v>887390718</v>
      </c>
      <c r="R19" s="116"/>
      <c r="S19" s="117">
        <f t="shared" si="1"/>
        <v>887390718</v>
      </c>
      <c r="T19" s="118"/>
      <c r="U19" s="126">
        <f>S19/درآمد!$F$13</f>
        <v>6.0142984165003277E-4</v>
      </c>
      <c r="X19" s="119"/>
    </row>
    <row r="20" spans="1:24" ht="21.75" customHeight="1">
      <c r="A20" s="24" t="s">
        <v>224</v>
      </c>
      <c r="C20" s="117">
        <v>0</v>
      </c>
      <c r="D20" s="116"/>
      <c r="E20" s="117">
        <v>0</v>
      </c>
      <c r="F20" s="116"/>
      <c r="G20" s="117">
        <v>0</v>
      </c>
      <c r="H20" s="116"/>
      <c r="I20" s="117">
        <f t="shared" si="0"/>
        <v>0</v>
      </c>
      <c r="J20" s="116"/>
      <c r="K20" s="124">
        <f>I20/درآمد!$F$13</f>
        <v>0</v>
      </c>
      <c r="L20" s="116"/>
      <c r="M20" s="117">
        <v>10614000000</v>
      </c>
      <c r="N20" s="116"/>
      <c r="O20" s="117">
        <v>0</v>
      </c>
      <c r="P20" s="116"/>
      <c r="Q20" s="117">
        <v>-391556737</v>
      </c>
      <c r="R20" s="116"/>
      <c r="S20" s="117">
        <f t="shared" si="1"/>
        <v>10222443263</v>
      </c>
      <c r="T20" s="118"/>
      <c r="U20" s="126">
        <f>S20/درآمد!$F$13</f>
        <v>6.928269935929772E-3</v>
      </c>
      <c r="X20" s="119"/>
    </row>
    <row r="21" spans="1:24" ht="21.75" customHeight="1">
      <c r="A21" s="24" t="s">
        <v>225</v>
      </c>
      <c r="C21" s="117">
        <v>0</v>
      </c>
      <c r="D21" s="116"/>
      <c r="E21" s="117">
        <v>0</v>
      </c>
      <c r="F21" s="116"/>
      <c r="G21" s="117">
        <v>0</v>
      </c>
      <c r="H21" s="116"/>
      <c r="I21" s="117">
        <f>C21+E21+G21</f>
        <v>0</v>
      </c>
      <c r="J21" s="116"/>
      <c r="K21" s="124">
        <f>I21/درآمد!$F$13</f>
        <v>0</v>
      </c>
      <c r="L21" s="116"/>
      <c r="M21" s="117">
        <v>0</v>
      </c>
      <c r="N21" s="116"/>
      <c r="O21" s="117">
        <v>0</v>
      </c>
      <c r="P21" s="116"/>
      <c r="Q21" s="117">
        <v>1180006906</v>
      </c>
      <c r="R21" s="116"/>
      <c r="S21" s="117">
        <f t="shared" si="1"/>
        <v>1180006906</v>
      </c>
      <c r="T21" s="118"/>
      <c r="U21" s="126">
        <f>S21/درآمد!$F$13</f>
        <v>7.997507211040325E-4</v>
      </c>
      <c r="X21" s="119"/>
    </row>
    <row r="22" spans="1:24" ht="21.75" customHeight="1">
      <c r="A22" s="24" t="s">
        <v>46</v>
      </c>
      <c r="C22" s="117">
        <v>0</v>
      </c>
      <c r="D22" s="116"/>
      <c r="E22" s="117">
        <v>349905600</v>
      </c>
      <c r="F22" s="116"/>
      <c r="G22" s="117">
        <v>0</v>
      </c>
      <c r="H22" s="116"/>
      <c r="I22" s="117">
        <f t="shared" si="0"/>
        <v>349905600</v>
      </c>
      <c r="J22" s="116"/>
      <c r="K22" s="124">
        <f>I22/درآمد!$F$13</f>
        <v>2.371488289563783E-4</v>
      </c>
      <c r="L22" s="116"/>
      <c r="M22" s="117">
        <v>0</v>
      </c>
      <c r="N22" s="116"/>
      <c r="O22" s="117">
        <v>-230299941</v>
      </c>
      <c r="P22" s="116"/>
      <c r="Q22" s="117">
        <v>2535367881</v>
      </c>
      <c r="R22" s="116"/>
      <c r="S22" s="117">
        <f t="shared" si="1"/>
        <v>2305067940</v>
      </c>
      <c r="T22" s="118"/>
      <c r="U22" s="126">
        <f>S22/درآمد!$F$13</f>
        <v>1.5622618290072844E-3</v>
      </c>
      <c r="X22" s="119"/>
    </row>
    <row r="23" spans="1:24" ht="21.75" customHeight="1">
      <c r="A23" s="24" t="s">
        <v>226</v>
      </c>
      <c r="C23" s="117">
        <v>0</v>
      </c>
      <c r="D23" s="116"/>
      <c r="E23" s="117">
        <v>0</v>
      </c>
      <c r="F23" s="116"/>
      <c r="G23" s="117">
        <v>0</v>
      </c>
      <c r="H23" s="116"/>
      <c r="I23" s="117">
        <f t="shared" si="0"/>
        <v>0</v>
      </c>
      <c r="J23" s="116"/>
      <c r="K23" s="124">
        <f>I23/درآمد!$F$13</f>
        <v>0</v>
      </c>
      <c r="L23" s="116"/>
      <c r="M23" s="117">
        <v>0</v>
      </c>
      <c r="N23" s="116"/>
      <c r="O23" s="117">
        <v>0</v>
      </c>
      <c r="P23" s="116"/>
      <c r="Q23" s="117">
        <v>1469152</v>
      </c>
      <c r="R23" s="116"/>
      <c r="S23" s="117">
        <f t="shared" si="1"/>
        <v>1469152</v>
      </c>
      <c r="T23" s="118"/>
      <c r="U23" s="126">
        <f>S23/درآمد!$F$13</f>
        <v>9.9571906353862599E-7</v>
      </c>
      <c r="X23" s="119"/>
    </row>
    <row r="24" spans="1:24" ht="21.75" customHeight="1">
      <c r="A24" s="24" t="s">
        <v>34</v>
      </c>
      <c r="C24" s="117">
        <v>0</v>
      </c>
      <c r="D24" s="116"/>
      <c r="E24" s="117">
        <v>-68081858</v>
      </c>
      <c r="F24" s="116"/>
      <c r="G24" s="117">
        <v>0</v>
      </c>
      <c r="H24" s="116"/>
      <c r="I24" s="117">
        <f t="shared" si="0"/>
        <v>-68081858</v>
      </c>
      <c r="J24" s="116"/>
      <c r="K24" s="124">
        <f>I24/درآمد!$F$13</f>
        <v>-4.6142539295954207E-5</v>
      </c>
      <c r="L24" s="116"/>
      <c r="M24" s="117">
        <v>0</v>
      </c>
      <c r="N24" s="116"/>
      <c r="O24" s="117">
        <v>14045897078</v>
      </c>
      <c r="P24" s="116"/>
      <c r="Q24" s="117">
        <v>41073915304</v>
      </c>
      <c r="R24" s="116"/>
      <c r="S24" s="117">
        <f t="shared" si="1"/>
        <v>55119812382</v>
      </c>
      <c r="T24" s="118"/>
      <c r="U24" s="126">
        <f>S24/درآمد!$F$13</f>
        <v>3.7357501448066509E-2</v>
      </c>
      <c r="X24" s="119"/>
    </row>
    <row r="25" spans="1:24" ht="21.75" customHeight="1">
      <c r="A25" s="24" t="s">
        <v>228</v>
      </c>
      <c r="C25" s="117">
        <v>0</v>
      </c>
      <c r="D25" s="116"/>
      <c r="E25" s="117">
        <v>0</v>
      </c>
      <c r="F25" s="116"/>
      <c r="G25" s="117">
        <v>0</v>
      </c>
      <c r="H25" s="116"/>
      <c r="I25" s="117">
        <f t="shared" si="0"/>
        <v>0</v>
      </c>
      <c r="J25" s="116"/>
      <c r="K25" s="124">
        <f>I25/درآمد!$F$13</f>
        <v>0</v>
      </c>
      <c r="L25" s="116"/>
      <c r="M25" s="117">
        <v>0</v>
      </c>
      <c r="N25" s="116"/>
      <c r="O25" s="117">
        <v>0</v>
      </c>
      <c r="P25" s="116"/>
      <c r="Q25" s="117">
        <v>2232693089</v>
      </c>
      <c r="R25" s="116"/>
      <c r="S25" s="117">
        <f t="shared" si="1"/>
        <v>2232693089</v>
      </c>
      <c r="T25" s="118"/>
      <c r="U25" s="126">
        <f>S25/درآمد!$F$13</f>
        <v>1.5132097099199008E-3</v>
      </c>
      <c r="X25" s="119"/>
    </row>
    <row r="26" spans="1:24" ht="21.75" customHeight="1">
      <c r="A26" s="24" t="s">
        <v>229</v>
      </c>
      <c r="C26" s="117">
        <v>0</v>
      </c>
      <c r="D26" s="116"/>
      <c r="E26" s="117">
        <v>0</v>
      </c>
      <c r="F26" s="116"/>
      <c r="G26" s="117">
        <v>0</v>
      </c>
      <c r="H26" s="116"/>
      <c r="I26" s="117">
        <f t="shared" si="0"/>
        <v>0</v>
      </c>
      <c r="J26" s="116"/>
      <c r="K26" s="124">
        <f>I26/درآمد!$F$13</f>
        <v>0</v>
      </c>
      <c r="L26" s="116"/>
      <c r="M26" s="117">
        <v>500640000</v>
      </c>
      <c r="N26" s="116"/>
      <c r="O26" s="117">
        <v>0</v>
      </c>
      <c r="P26" s="116"/>
      <c r="Q26" s="117">
        <v>2382474422</v>
      </c>
      <c r="R26" s="116"/>
      <c r="S26" s="117">
        <f t="shared" si="1"/>
        <v>2883114422</v>
      </c>
      <c r="T26" s="118"/>
      <c r="U26" s="126">
        <f>S26/درآمد!$F$13</f>
        <v>1.9540333419200647E-3</v>
      </c>
      <c r="X26" s="119"/>
    </row>
    <row r="27" spans="1:24" ht="21.75" customHeight="1">
      <c r="A27" s="24" t="s">
        <v>230</v>
      </c>
      <c r="C27" s="117">
        <v>0</v>
      </c>
      <c r="D27" s="116"/>
      <c r="E27" s="117">
        <v>0</v>
      </c>
      <c r="F27" s="116"/>
      <c r="G27" s="117">
        <v>0</v>
      </c>
      <c r="H27" s="116"/>
      <c r="I27" s="117">
        <f t="shared" si="0"/>
        <v>0</v>
      </c>
      <c r="J27" s="116"/>
      <c r="K27" s="124">
        <f>I27/درآمد!$F$13</f>
        <v>0</v>
      </c>
      <c r="L27" s="116"/>
      <c r="M27" s="117">
        <v>0</v>
      </c>
      <c r="N27" s="116"/>
      <c r="O27" s="117">
        <v>0</v>
      </c>
      <c r="P27" s="116"/>
      <c r="Q27" s="117">
        <v>-3076343773</v>
      </c>
      <c r="R27" s="116"/>
      <c r="S27" s="117">
        <f t="shared" si="1"/>
        <v>-3076343773</v>
      </c>
      <c r="T27" s="118"/>
      <c r="U27" s="126">
        <f>S27/درآمد!$F$13</f>
        <v>-2.0849947049552692E-3</v>
      </c>
      <c r="X27" s="119"/>
    </row>
    <row r="28" spans="1:24" ht="21.75" customHeight="1">
      <c r="A28" s="24" t="s">
        <v>37</v>
      </c>
      <c r="C28" s="117">
        <v>0</v>
      </c>
      <c r="D28" s="116"/>
      <c r="E28" s="117">
        <v>167169389</v>
      </c>
      <c r="F28" s="116"/>
      <c r="G28" s="117">
        <v>0</v>
      </c>
      <c r="H28" s="116"/>
      <c r="I28" s="117">
        <f t="shared" si="0"/>
        <v>167169389</v>
      </c>
      <c r="J28" s="116"/>
      <c r="K28" s="124">
        <f>I28/درآمد!$F$13</f>
        <v>1.1329920080931332E-4</v>
      </c>
      <c r="L28" s="116"/>
      <c r="M28" s="117">
        <v>0</v>
      </c>
      <c r="N28" s="116"/>
      <c r="O28" s="117">
        <v>121657730</v>
      </c>
      <c r="P28" s="116"/>
      <c r="Q28" s="117">
        <v>560287389</v>
      </c>
      <c r="R28" s="116"/>
      <c r="S28" s="117">
        <f t="shared" si="1"/>
        <v>681945119</v>
      </c>
      <c r="T28" s="118"/>
      <c r="U28" s="126">
        <f>S28/درآمد!$F$13</f>
        <v>4.6218890576020516E-4</v>
      </c>
      <c r="X28" s="119"/>
    </row>
    <row r="29" spans="1:24" ht="21.75" customHeight="1">
      <c r="A29" s="24" t="s">
        <v>43</v>
      </c>
      <c r="C29" s="117">
        <v>0</v>
      </c>
      <c r="D29" s="116"/>
      <c r="E29" s="117">
        <v>869715304</v>
      </c>
      <c r="F29" s="116"/>
      <c r="G29" s="117">
        <v>0</v>
      </c>
      <c r="H29" s="116"/>
      <c r="I29" s="117">
        <f t="shared" si="0"/>
        <v>869715304</v>
      </c>
      <c r="J29" s="116"/>
      <c r="K29" s="124">
        <f>I29/درآمد!$F$13</f>
        <v>5.8945031422486676E-4</v>
      </c>
      <c r="L29" s="116"/>
      <c r="M29" s="117">
        <v>822257200</v>
      </c>
      <c r="N29" s="116"/>
      <c r="O29" s="117">
        <v>467967624</v>
      </c>
      <c r="P29" s="116"/>
      <c r="Q29" s="117">
        <v>-304053086</v>
      </c>
      <c r="R29" s="116"/>
      <c r="S29" s="117">
        <f t="shared" si="1"/>
        <v>986171738</v>
      </c>
      <c r="T29" s="118"/>
      <c r="U29" s="126">
        <f>S29/درآمد!$F$13</f>
        <v>6.6837876506285212E-4</v>
      </c>
      <c r="X29" s="119"/>
    </row>
    <row r="30" spans="1:24" ht="21.75" customHeight="1">
      <c r="A30" s="24" t="s">
        <v>231</v>
      </c>
      <c r="C30" s="117">
        <v>0</v>
      </c>
      <c r="D30" s="116"/>
      <c r="E30" s="117">
        <v>0</v>
      </c>
      <c r="F30" s="116"/>
      <c r="G30" s="117">
        <v>0</v>
      </c>
      <c r="H30" s="116"/>
      <c r="I30" s="117">
        <f t="shared" si="0"/>
        <v>0</v>
      </c>
      <c r="J30" s="116"/>
      <c r="K30" s="124">
        <f>I30/درآمد!$F$13</f>
        <v>0</v>
      </c>
      <c r="L30" s="116"/>
      <c r="M30" s="117">
        <v>4000000</v>
      </c>
      <c r="N30" s="116"/>
      <c r="O30" s="117">
        <v>0</v>
      </c>
      <c r="P30" s="116"/>
      <c r="Q30" s="117">
        <v>-12555879091</v>
      </c>
      <c r="R30" s="116"/>
      <c r="S30" s="117">
        <f t="shared" si="1"/>
        <v>-12551879091</v>
      </c>
      <c r="T30" s="118"/>
      <c r="U30" s="126">
        <f>S30/درآمد!$F$13</f>
        <v>-8.5070471225173298E-3</v>
      </c>
      <c r="X30" s="119"/>
    </row>
    <row r="31" spans="1:24" ht="21.75" customHeight="1">
      <c r="A31" s="24" t="s">
        <v>33</v>
      </c>
      <c r="C31" s="117">
        <v>0</v>
      </c>
      <c r="D31" s="116"/>
      <c r="E31" s="117">
        <v>58178998290</v>
      </c>
      <c r="F31" s="116"/>
      <c r="G31" s="117">
        <v>0</v>
      </c>
      <c r="H31" s="116"/>
      <c r="I31" s="117">
        <f t="shared" si="0"/>
        <v>58178998290</v>
      </c>
      <c r="J31" s="116"/>
      <c r="K31" s="124">
        <f>I31/درآمد!$F$13</f>
        <v>3.9430867394887749E-2</v>
      </c>
      <c r="L31" s="116"/>
      <c r="M31" s="117">
        <v>0</v>
      </c>
      <c r="N31" s="116"/>
      <c r="O31" s="117">
        <v>33176084049</v>
      </c>
      <c r="P31" s="116"/>
      <c r="Q31" s="117">
        <v>-83601574</v>
      </c>
      <c r="R31" s="116"/>
      <c r="S31" s="117">
        <f t="shared" si="1"/>
        <v>33092482475</v>
      </c>
      <c r="T31" s="118"/>
      <c r="U31" s="126">
        <f>S31/درآمد!$F$13</f>
        <v>2.2428459179292131E-2</v>
      </c>
      <c r="X31" s="119"/>
    </row>
    <row r="32" spans="1:24" ht="21.75" customHeight="1">
      <c r="A32" s="24" t="s">
        <v>232</v>
      </c>
      <c r="C32" s="117">
        <v>0</v>
      </c>
      <c r="D32" s="116"/>
      <c r="E32" s="117">
        <v>0</v>
      </c>
      <c r="F32" s="116"/>
      <c r="G32" s="117">
        <v>0</v>
      </c>
      <c r="H32" s="116"/>
      <c r="I32" s="117">
        <f t="shared" si="0"/>
        <v>0</v>
      </c>
      <c r="J32" s="116"/>
      <c r="K32" s="124">
        <f>I32/درآمد!$F$13</f>
        <v>0</v>
      </c>
      <c r="L32" s="116"/>
      <c r="M32" s="117">
        <v>1000000</v>
      </c>
      <c r="N32" s="116"/>
      <c r="O32" s="117">
        <v>0</v>
      </c>
      <c r="P32" s="116"/>
      <c r="Q32" s="117">
        <v>-18184065</v>
      </c>
      <c r="R32" s="116"/>
      <c r="S32" s="117">
        <f t="shared" si="1"/>
        <v>-17184065</v>
      </c>
      <c r="T32" s="118"/>
      <c r="U32" s="126">
        <f>S32/درآمد!$F$13</f>
        <v>-1.1646515207130971E-5</v>
      </c>
      <c r="X32" s="119"/>
    </row>
    <row r="33" spans="1:24" ht="21.75" customHeight="1">
      <c r="A33" s="24" t="s">
        <v>234</v>
      </c>
      <c r="C33" s="117">
        <v>0</v>
      </c>
      <c r="D33" s="116"/>
      <c r="E33" s="117">
        <v>0</v>
      </c>
      <c r="F33" s="116"/>
      <c r="G33" s="117">
        <v>0</v>
      </c>
      <c r="H33" s="116"/>
      <c r="I33" s="117">
        <f t="shared" si="0"/>
        <v>0</v>
      </c>
      <c r="J33" s="116"/>
      <c r="K33" s="124">
        <f>I33/درآمد!$F$13</f>
        <v>0</v>
      </c>
      <c r="L33" s="116"/>
      <c r="M33" s="117">
        <v>552740500</v>
      </c>
      <c r="N33" s="116"/>
      <c r="O33" s="117">
        <v>0</v>
      </c>
      <c r="P33" s="116"/>
      <c r="Q33" s="117">
        <v>-1304985822</v>
      </c>
      <c r="R33" s="116"/>
      <c r="S33" s="117">
        <f t="shared" si="1"/>
        <v>-752245322</v>
      </c>
      <c r="T33" s="118"/>
      <c r="U33" s="126">
        <f>S33/درآمد!$F$13</f>
        <v>-5.0983493033610701E-4</v>
      </c>
      <c r="X33" s="119"/>
    </row>
    <row r="34" spans="1:24" ht="21.75" customHeight="1">
      <c r="A34" s="24" t="s">
        <v>20</v>
      </c>
      <c r="C34" s="117">
        <v>0</v>
      </c>
      <c r="D34" s="116"/>
      <c r="E34" s="117">
        <v>15905</v>
      </c>
      <c r="F34" s="116"/>
      <c r="G34" s="117">
        <v>0</v>
      </c>
      <c r="H34" s="116"/>
      <c r="I34" s="117">
        <f t="shared" si="0"/>
        <v>15905</v>
      </c>
      <c r="J34" s="116"/>
      <c r="K34" s="124">
        <f>I34/درآمد!$F$13</f>
        <v>1.0779627775466288E-8</v>
      </c>
      <c r="L34" s="116"/>
      <c r="M34" s="117">
        <v>4241060000</v>
      </c>
      <c r="N34" s="116"/>
      <c r="O34" s="117">
        <v>-467077</v>
      </c>
      <c r="P34" s="116"/>
      <c r="Q34" s="117">
        <v>-9387702492</v>
      </c>
      <c r="R34" s="116"/>
      <c r="S34" s="117">
        <f t="shared" si="1"/>
        <v>-5147109569</v>
      </c>
      <c r="T34" s="118"/>
      <c r="U34" s="126">
        <f>S34/درآمد!$F$13</f>
        <v>-3.4884580492524813E-3</v>
      </c>
      <c r="X34" s="119"/>
    </row>
    <row r="35" spans="1:24" ht="21.75" customHeight="1">
      <c r="A35" s="24" t="s">
        <v>236</v>
      </c>
      <c r="C35" s="117">
        <v>0</v>
      </c>
      <c r="D35" s="116"/>
      <c r="E35" s="117">
        <v>0</v>
      </c>
      <c r="F35" s="116"/>
      <c r="G35" s="117">
        <v>0</v>
      </c>
      <c r="H35" s="116"/>
      <c r="I35" s="117">
        <f t="shared" si="0"/>
        <v>0</v>
      </c>
      <c r="J35" s="116"/>
      <c r="K35" s="124">
        <f>I35/درآمد!$F$13</f>
        <v>0</v>
      </c>
      <c r="L35" s="116"/>
      <c r="M35" s="117">
        <v>200000000</v>
      </c>
      <c r="N35" s="116"/>
      <c r="O35" s="117">
        <v>0</v>
      </c>
      <c r="P35" s="116"/>
      <c r="Q35" s="117">
        <v>2130396532</v>
      </c>
      <c r="R35" s="116"/>
      <c r="S35" s="117">
        <f t="shared" si="1"/>
        <v>2330396532</v>
      </c>
      <c r="T35" s="118"/>
      <c r="U35" s="126">
        <f>S35/درآمد!$F$13</f>
        <v>1.5794283045707331E-3</v>
      </c>
      <c r="X35" s="119"/>
    </row>
    <row r="36" spans="1:24" ht="21.75" customHeight="1">
      <c r="A36" s="24" t="s">
        <v>237</v>
      </c>
      <c r="C36" s="117">
        <v>0</v>
      </c>
      <c r="D36" s="116"/>
      <c r="E36" s="117">
        <v>0</v>
      </c>
      <c r="F36" s="116"/>
      <c r="G36" s="117">
        <v>0</v>
      </c>
      <c r="H36" s="116"/>
      <c r="I36" s="117">
        <f t="shared" si="0"/>
        <v>0</v>
      </c>
      <c r="J36" s="116"/>
      <c r="K36" s="124">
        <f>I36/درآمد!$F$13</f>
        <v>0</v>
      </c>
      <c r="L36" s="116"/>
      <c r="M36" s="117">
        <v>23730000</v>
      </c>
      <c r="N36" s="116"/>
      <c r="O36" s="117">
        <v>0</v>
      </c>
      <c r="P36" s="116"/>
      <c r="Q36" s="117">
        <v>-290189311</v>
      </c>
      <c r="R36" s="116"/>
      <c r="S36" s="117">
        <f t="shared" si="1"/>
        <v>-266459311</v>
      </c>
      <c r="T36" s="118"/>
      <c r="U36" s="126">
        <f>S36/درآمد!$F$13</f>
        <v>-1.805930330013964E-4</v>
      </c>
      <c r="X36" s="119"/>
    </row>
    <row r="37" spans="1:24" ht="21.75" customHeight="1">
      <c r="A37" s="24" t="s">
        <v>238</v>
      </c>
      <c r="C37" s="117">
        <v>0</v>
      </c>
      <c r="D37" s="116"/>
      <c r="E37" s="117">
        <v>0</v>
      </c>
      <c r="F37" s="116"/>
      <c r="G37" s="117">
        <v>0</v>
      </c>
      <c r="H37" s="116"/>
      <c r="I37" s="117">
        <f t="shared" si="0"/>
        <v>0</v>
      </c>
      <c r="J37" s="116"/>
      <c r="K37" s="124">
        <f>I37/درآمد!$F$13</f>
        <v>0</v>
      </c>
      <c r="L37" s="116"/>
      <c r="M37" s="117">
        <v>0</v>
      </c>
      <c r="N37" s="116"/>
      <c r="O37" s="117">
        <v>0</v>
      </c>
      <c r="P37" s="116"/>
      <c r="Q37" s="117">
        <v>-155902551</v>
      </c>
      <c r="R37" s="116"/>
      <c r="S37" s="117">
        <f t="shared" si="1"/>
        <v>-155902551</v>
      </c>
      <c r="T37" s="118"/>
      <c r="U37" s="126">
        <f>S37/درآمد!$F$13</f>
        <v>-1.0566309141940581E-4</v>
      </c>
      <c r="X37" s="119"/>
    </row>
    <row r="38" spans="1:24" ht="21.75" customHeight="1">
      <c r="A38" s="24" t="s">
        <v>31</v>
      </c>
      <c r="C38" s="117">
        <v>0</v>
      </c>
      <c r="D38" s="116"/>
      <c r="E38" s="117">
        <v>1604881299</v>
      </c>
      <c r="F38" s="116"/>
      <c r="G38" s="117">
        <v>0</v>
      </c>
      <c r="H38" s="116"/>
      <c r="I38" s="117">
        <f t="shared" si="0"/>
        <v>1604881299</v>
      </c>
      <c r="J38" s="116"/>
      <c r="K38" s="124">
        <f>I38/درآمد!$F$13</f>
        <v>1.0877097156257035E-3</v>
      </c>
      <c r="L38" s="116"/>
      <c r="M38" s="117">
        <v>1257300000</v>
      </c>
      <c r="N38" s="116"/>
      <c r="O38" s="117">
        <v>2951212775</v>
      </c>
      <c r="P38" s="116"/>
      <c r="Q38" s="117">
        <v>4028351685</v>
      </c>
      <c r="R38" s="116"/>
      <c r="S38" s="117">
        <f t="shared" si="1"/>
        <v>8236864460</v>
      </c>
      <c r="T38" s="118"/>
      <c r="U38" s="126">
        <f>S38/درآمد!$F$13</f>
        <v>5.5825421512585433E-3</v>
      </c>
      <c r="X38" s="119"/>
    </row>
    <row r="39" spans="1:24" ht="21.75" customHeight="1">
      <c r="A39" s="24" t="s">
        <v>28</v>
      </c>
      <c r="C39" s="117">
        <v>0</v>
      </c>
      <c r="D39" s="116"/>
      <c r="E39" s="117">
        <v>72302077725</v>
      </c>
      <c r="F39" s="116"/>
      <c r="G39" s="117">
        <v>0</v>
      </c>
      <c r="H39" s="116"/>
      <c r="I39" s="117">
        <f t="shared" si="0"/>
        <v>72302077725</v>
      </c>
      <c r="J39" s="116"/>
      <c r="K39" s="124">
        <f>I39/درآمد!$F$13</f>
        <v>4.9002796936078744E-2</v>
      </c>
      <c r="L39" s="116"/>
      <c r="M39" s="117">
        <v>15676320000</v>
      </c>
      <c r="N39" s="116"/>
      <c r="O39" s="117">
        <v>74897166357</v>
      </c>
      <c r="P39" s="116"/>
      <c r="Q39" s="117">
        <v>25897666085</v>
      </c>
      <c r="R39" s="116"/>
      <c r="S39" s="117">
        <f t="shared" si="1"/>
        <v>116471152442</v>
      </c>
      <c r="T39" s="118"/>
      <c r="U39" s="126">
        <f>S39/درآمد!$F$13</f>
        <v>7.8938426275029949E-2</v>
      </c>
      <c r="X39" s="119"/>
    </row>
    <row r="40" spans="1:24" ht="21.75" customHeight="1">
      <c r="A40" s="24" t="s">
        <v>240</v>
      </c>
      <c r="C40" s="117">
        <v>0</v>
      </c>
      <c r="D40" s="116"/>
      <c r="E40" s="117">
        <v>0</v>
      </c>
      <c r="F40" s="116"/>
      <c r="G40" s="117">
        <v>0</v>
      </c>
      <c r="H40" s="116"/>
      <c r="I40" s="117">
        <f t="shared" si="0"/>
        <v>0</v>
      </c>
      <c r="J40" s="116"/>
      <c r="K40" s="124">
        <f>I40/درآمد!$F$13</f>
        <v>0</v>
      </c>
      <c r="L40" s="116"/>
      <c r="M40" s="117">
        <v>0</v>
      </c>
      <c r="N40" s="116"/>
      <c r="O40" s="117">
        <v>0</v>
      </c>
      <c r="P40" s="116"/>
      <c r="Q40" s="117">
        <v>80161</v>
      </c>
      <c r="R40" s="116"/>
      <c r="S40" s="117">
        <f t="shared" si="1"/>
        <v>80161</v>
      </c>
      <c r="T40" s="118"/>
      <c r="U40" s="126">
        <f>S40/درآمد!$F$13</f>
        <v>5.4329188438173727E-8</v>
      </c>
      <c r="X40" s="119"/>
    </row>
    <row r="41" spans="1:24" ht="21.75" customHeight="1">
      <c r="A41" s="24" t="s">
        <v>241</v>
      </c>
      <c r="C41" s="117">
        <v>0</v>
      </c>
      <c r="D41" s="116"/>
      <c r="E41" s="117">
        <v>0</v>
      </c>
      <c r="F41" s="116"/>
      <c r="G41" s="117">
        <v>0</v>
      </c>
      <c r="H41" s="116"/>
      <c r="I41" s="117">
        <f t="shared" ref="I41:I72" si="2">C41+E41+G41</f>
        <v>0</v>
      </c>
      <c r="J41" s="116"/>
      <c r="K41" s="124">
        <f>I41/درآمد!$F$13</f>
        <v>0</v>
      </c>
      <c r="L41" s="116"/>
      <c r="M41" s="117">
        <v>0</v>
      </c>
      <c r="N41" s="116"/>
      <c r="O41" s="117">
        <v>0</v>
      </c>
      <c r="P41" s="116"/>
      <c r="Q41" s="117">
        <v>457573328</v>
      </c>
      <c r="R41" s="116"/>
      <c r="S41" s="117">
        <f t="shared" si="1"/>
        <v>457573328</v>
      </c>
      <c r="T41" s="118"/>
      <c r="U41" s="126">
        <f>S41/درآمد!$F$13</f>
        <v>3.1012072655274103E-4</v>
      </c>
      <c r="X41" s="119"/>
    </row>
    <row r="42" spans="1:24" ht="21.75" customHeight="1">
      <c r="A42" s="24" t="s">
        <v>242</v>
      </c>
      <c r="C42" s="117">
        <v>0</v>
      </c>
      <c r="D42" s="116"/>
      <c r="E42" s="117">
        <v>0</v>
      </c>
      <c r="F42" s="116"/>
      <c r="G42" s="117">
        <v>0</v>
      </c>
      <c r="H42" s="116"/>
      <c r="I42" s="117">
        <f t="shared" si="2"/>
        <v>0</v>
      </c>
      <c r="J42" s="116"/>
      <c r="K42" s="124">
        <f>I42/درآمد!$F$13</f>
        <v>0</v>
      </c>
      <c r="L42" s="116"/>
      <c r="M42" s="117">
        <v>0</v>
      </c>
      <c r="N42" s="116"/>
      <c r="O42" s="117">
        <v>0</v>
      </c>
      <c r="P42" s="116"/>
      <c r="Q42" s="117">
        <v>7486760824</v>
      </c>
      <c r="R42" s="116"/>
      <c r="S42" s="117">
        <f t="shared" si="1"/>
        <v>7486760824</v>
      </c>
      <c r="T42" s="118"/>
      <c r="U42" s="126">
        <f>S42/درآمد!$F$13</f>
        <v>5.0741587504975335E-3</v>
      </c>
      <c r="X42" s="119"/>
    </row>
    <row r="43" spans="1:24" ht="21.75" customHeight="1">
      <c r="A43" s="24" t="s">
        <v>243</v>
      </c>
      <c r="C43" s="117">
        <v>0</v>
      </c>
      <c r="D43" s="116"/>
      <c r="E43" s="117">
        <v>0</v>
      </c>
      <c r="F43" s="116"/>
      <c r="G43" s="117">
        <v>0</v>
      </c>
      <c r="H43" s="116"/>
      <c r="I43" s="117">
        <f t="shared" si="2"/>
        <v>0</v>
      </c>
      <c r="J43" s="116"/>
      <c r="K43" s="124">
        <f>I43/درآمد!$F$13</f>
        <v>0</v>
      </c>
      <c r="L43" s="116"/>
      <c r="M43" s="117">
        <v>4648500000</v>
      </c>
      <c r="N43" s="116"/>
      <c r="O43" s="117">
        <v>0</v>
      </c>
      <c r="P43" s="116"/>
      <c r="Q43" s="117">
        <v>-9129008359</v>
      </c>
      <c r="R43" s="116"/>
      <c r="S43" s="117">
        <f t="shared" si="1"/>
        <v>-4480508359</v>
      </c>
      <c r="T43" s="118"/>
      <c r="U43" s="126">
        <f>S43/درآمد!$F$13</f>
        <v>-3.0366684913477066E-3</v>
      </c>
      <c r="X43" s="119"/>
    </row>
    <row r="44" spans="1:24" ht="21.75" customHeight="1">
      <c r="A44" s="24" t="s">
        <v>244</v>
      </c>
      <c r="C44" s="117">
        <v>0</v>
      </c>
      <c r="D44" s="116"/>
      <c r="E44" s="117">
        <v>0</v>
      </c>
      <c r="F44" s="116"/>
      <c r="G44" s="117">
        <v>0</v>
      </c>
      <c r="H44" s="116"/>
      <c r="I44" s="117">
        <f t="shared" si="2"/>
        <v>0</v>
      </c>
      <c r="J44" s="116"/>
      <c r="K44" s="124">
        <f>I44/درآمد!$F$13</f>
        <v>0</v>
      </c>
      <c r="L44" s="116"/>
      <c r="M44" s="117">
        <v>0</v>
      </c>
      <c r="N44" s="116"/>
      <c r="O44" s="117">
        <v>0</v>
      </c>
      <c r="P44" s="116"/>
      <c r="Q44" s="117">
        <v>-4255</v>
      </c>
      <c r="R44" s="116"/>
      <c r="S44" s="117">
        <f t="shared" si="1"/>
        <v>-4255</v>
      </c>
      <c r="T44" s="118"/>
      <c r="U44" s="126">
        <f>S44/درآمد!$F$13</f>
        <v>-2.8838300021759858E-9</v>
      </c>
      <c r="X44" s="119"/>
    </row>
    <row r="45" spans="1:24" ht="21.75" customHeight="1">
      <c r="A45" s="24" t="s">
        <v>27</v>
      </c>
      <c r="C45" s="117">
        <v>0</v>
      </c>
      <c r="D45" s="116"/>
      <c r="E45" s="117">
        <v>411139080</v>
      </c>
      <c r="F45" s="116"/>
      <c r="G45" s="117">
        <v>0</v>
      </c>
      <c r="H45" s="116"/>
      <c r="I45" s="117">
        <f t="shared" si="2"/>
        <v>411139080</v>
      </c>
      <c r="J45" s="116"/>
      <c r="K45" s="124">
        <f>I45/درآمد!$F$13</f>
        <v>2.786498740237445E-4</v>
      </c>
      <c r="L45" s="116"/>
      <c r="M45" s="117">
        <v>0</v>
      </c>
      <c r="N45" s="116"/>
      <c r="O45" s="117">
        <v>1199466640</v>
      </c>
      <c r="P45" s="116"/>
      <c r="Q45" s="117">
        <v>1320825402</v>
      </c>
      <c r="R45" s="116"/>
      <c r="S45" s="117">
        <f t="shared" si="1"/>
        <v>2520292042</v>
      </c>
      <c r="T45" s="118"/>
      <c r="U45" s="126">
        <f>S45/درآمد!$F$13</f>
        <v>1.7081301539283147E-3</v>
      </c>
      <c r="X45" s="119"/>
    </row>
    <row r="46" spans="1:24" ht="21.75" customHeight="1">
      <c r="A46" s="24" t="s">
        <v>245</v>
      </c>
      <c r="C46" s="117">
        <v>0</v>
      </c>
      <c r="D46" s="116"/>
      <c r="E46" s="117">
        <v>0</v>
      </c>
      <c r="F46" s="116"/>
      <c r="G46" s="117">
        <v>0</v>
      </c>
      <c r="H46" s="116"/>
      <c r="I46" s="117">
        <f t="shared" si="2"/>
        <v>0</v>
      </c>
      <c r="J46" s="116"/>
      <c r="K46" s="124">
        <f>I46/درآمد!$F$13</f>
        <v>0</v>
      </c>
      <c r="L46" s="116"/>
      <c r="M46" s="117">
        <v>519480000</v>
      </c>
      <c r="N46" s="116"/>
      <c r="O46" s="117">
        <v>0</v>
      </c>
      <c r="P46" s="116"/>
      <c r="Q46" s="117">
        <v>384204155</v>
      </c>
      <c r="R46" s="116"/>
      <c r="S46" s="117">
        <f t="shared" si="1"/>
        <v>903684155</v>
      </c>
      <c r="T46" s="118"/>
      <c r="U46" s="126">
        <f>S46/درآمد!$F$13</f>
        <v>6.1247273294478351E-4</v>
      </c>
      <c r="X46" s="119"/>
    </row>
    <row r="47" spans="1:24" ht="21.75" customHeight="1">
      <c r="A47" s="24" t="s">
        <v>35</v>
      </c>
      <c r="C47" s="117">
        <v>0</v>
      </c>
      <c r="D47" s="116"/>
      <c r="E47" s="117">
        <v>17708577371</v>
      </c>
      <c r="F47" s="116"/>
      <c r="G47" s="117">
        <v>0</v>
      </c>
      <c r="H47" s="116"/>
      <c r="I47" s="117">
        <f t="shared" si="2"/>
        <v>17708577371</v>
      </c>
      <c r="J47" s="116"/>
      <c r="K47" s="124">
        <f>I47/درآمد!$F$13</f>
        <v>1.2002003929105651E-2</v>
      </c>
      <c r="L47" s="116"/>
      <c r="M47" s="117">
        <v>111927000000</v>
      </c>
      <c r="N47" s="116"/>
      <c r="O47" s="117">
        <v>84616472548</v>
      </c>
      <c r="P47" s="116"/>
      <c r="Q47" s="117">
        <v>719002644</v>
      </c>
      <c r="R47" s="116"/>
      <c r="S47" s="117">
        <f t="shared" si="1"/>
        <v>197262475192</v>
      </c>
      <c r="T47" s="118"/>
      <c r="U47" s="126">
        <f>S47/درآمد!$F$13</f>
        <v>0.13369481651285212</v>
      </c>
      <c r="X47" s="119"/>
    </row>
    <row r="48" spans="1:24" ht="21.75" customHeight="1">
      <c r="A48" s="24" t="s">
        <v>24</v>
      </c>
      <c r="C48" s="117">
        <v>0</v>
      </c>
      <c r="D48" s="116"/>
      <c r="E48" s="117">
        <v>168730047</v>
      </c>
      <c r="F48" s="116"/>
      <c r="G48" s="117">
        <v>0</v>
      </c>
      <c r="H48" s="116"/>
      <c r="I48" s="117">
        <f t="shared" si="2"/>
        <v>168730047</v>
      </c>
      <c r="J48" s="116"/>
      <c r="K48" s="124">
        <f>I48/درآمد!$F$13</f>
        <v>1.1435693814504447E-4</v>
      </c>
      <c r="L48" s="116"/>
      <c r="M48" s="117">
        <v>0</v>
      </c>
      <c r="N48" s="116"/>
      <c r="O48" s="117">
        <v>61593712</v>
      </c>
      <c r="P48" s="116"/>
      <c r="Q48" s="117">
        <v>487246026</v>
      </c>
      <c r="R48" s="116"/>
      <c r="S48" s="117">
        <f t="shared" si="1"/>
        <v>548839738</v>
      </c>
      <c r="T48" s="118"/>
      <c r="U48" s="126">
        <f>S48/درآمد!$F$13</f>
        <v>3.7197661641147063E-4</v>
      </c>
      <c r="X48" s="119"/>
    </row>
    <row r="49" spans="1:24" ht="21.75" customHeight="1">
      <c r="A49" s="24" t="s">
        <v>246</v>
      </c>
      <c r="C49" s="117">
        <v>0</v>
      </c>
      <c r="D49" s="116"/>
      <c r="E49" s="117">
        <v>0</v>
      </c>
      <c r="F49" s="116"/>
      <c r="G49" s="117">
        <v>0</v>
      </c>
      <c r="H49" s="116"/>
      <c r="I49" s="117">
        <f t="shared" si="2"/>
        <v>0</v>
      </c>
      <c r="J49" s="116"/>
      <c r="K49" s="124">
        <f>I49/درآمد!$F$13</f>
        <v>0</v>
      </c>
      <c r="L49" s="116"/>
      <c r="M49" s="117">
        <v>0</v>
      </c>
      <c r="N49" s="116"/>
      <c r="O49" s="117">
        <v>0</v>
      </c>
      <c r="P49" s="116"/>
      <c r="Q49" s="117">
        <v>-1347772304</v>
      </c>
      <c r="R49" s="116"/>
      <c r="S49" s="117">
        <f t="shared" si="1"/>
        <v>-1347772304</v>
      </c>
      <c r="T49" s="118"/>
      <c r="U49" s="126">
        <f>S49/درآمد!$F$13</f>
        <v>-9.134538675386729E-4</v>
      </c>
      <c r="X49" s="119"/>
    </row>
    <row r="50" spans="1:24" ht="21.75" customHeight="1">
      <c r="A50" s="24" t="s">
        <v>247</v>
      </c>
      <c r="C50" s="117">
        <v>0</v>
      </c>
      <c r="D50" s="116"/>
      <c r="E50" s="117">
        <v>0</v>
      </c>
      <c r="F50" s="116"/>
      <c r="G50" s="117">
        <v>0</v>
      </c>
      <c r="H50" s="116"/>
      <c r="I50" s="117">
        <f t="shared" si="2"/>
        <v>0</v>
      </c>
      <c r="J50" s="116"/>
      <c r="K50" s="124">
        <f>I50/درآمد!$F$13</f>
        <v>0</v>
      </c>
      <c r="L50" s="116"/>
      <c r="M50" s="117">
        <v>0</v>
      </c>
      <c r="N50" s="116"/>
      <c r="O50" s="117">
        <v>0</v>
      </c>
      <c r="P50" s="116"/>
      <c r="Q50" s="117">
        <v>208871163</v>
      </c>
      <c r="R50" s="116"/>
      <c r="S50" s="117">
        <f t="shared" si="1"/>
        <v>208871163</v>
      </c>
      <c r="T50" s="118"/>
      <c r="U50" s="126">
        <f>S50/درآمد!$F$13</f>
        <v>1.4156261491158419E-4</v>
      </c>
      <c r="X50" s="119"/>
    </row>
    <row r="51" spans="1:24" ht="21.75" customHeight="1">
      <c r="A51" s="24" t="s">
        <v>248</v>
      </c>
      <c r="C51" s="117">
        <v>0</v>
      </c>
      <c r="D51" s="116"/>
      <c r="E51" s="117">
        <v>0</v>
      </c>
      <c r="F51" s="116"/>
      <c r="G51" s="117">
        <v>0</v>
      </c>
      <c r="H51" s="116"/>
      <c r="I51" s="117">
        <f t="shared" si="2"/>
        <v>0</v>
      </c>
      <c r="J51" s="116"/>
      <c r="K51" s="124">
        <f>I51/درآمد!$F$13</f>
        <v>0</v>
      </c>
      <c r="L51" s="116"/>
      <c r="M51" s="117">
        <v>0</v>
      </c>
      <c r="N51" s="116"/>
      <c r="O51" s="117">
        <v>0</v>
      </c>
      <c r="P51" s="116"/>
      <c r="Q51" s="117">
        <v>84270</v>
      </c>
      <c r="R51" s="116"/>
      <c r="S51" s="117">
        <f t="shared" si="1"/>
        <v>84270</v>
      </c>
      <c r="T51" s="118"/>
      <c r="U51" s="126">
        <f>S51/درآمد!$F$13</f>
        <v>5.7114066811602895E-8</v>
      </c>
      <c r="X51" s="119"/>
    </row>
    <row r="52" spans="1:24" ht="21.75" customHeight="1">
      <c r="A52" s="24" t="s">
        <v>25</v>
      </c>
      <c r="C52" s="117">
        <v>0</v>
      </c>
      <c r="D52" s="116"/>
      <c r="E52" s="117">
        <v>77949166</v>
      </c>
      <c r="F52" s="116"/>
      <c r="G52" s="117">
        <v>0</v>
      </c>
      <c r="H52" s="116"/>
      <c r="I52" s="117">
        <f t="shared" si="2"/>
        <v>77949166</v>
      </c>
      <c r="J52" s="116"/>
      <c r="K52" s="124">
        <f>I52/درآمد!$F$13</f>
        <v>5.283011599421769E-5</v>
      </c>
      <c r="L52" s="116"/>
      <c r="M52" s="117">
        <v>28848600</v>
      </c>
      <c r="N52" s="116"/>
      <c r="O52" s="117">
        <v>-118370587</v>
      </c>
      <c r="P52" s="116"/>
      <c r="Q52" s="117">
        <v>-2003</v>
      </c>
      <c r="R52" s="116"/>
      <c r="S52" s="117">
        <f t="shared" si="1"/>
        <v>-89523990</v>
      </c>
      <c r="T52" s="118"/>
      <c r="U52" s="126">
        <f>S52/درآمد!$F$13</f>
        <v>-6.0674963167215732E-5</v>
      </c>
      <c r="X52" s="119"/>
    </row>
    <row r="53" spans="1:24" ht="21.75" customHeight="1">
      <c r="A53" s="24" t="s">
        <v>252</v>
      </c>
      <c r="C53" s="117">
        <v>0</v>
      </c>
      <c r="D53" s="116"/>
      <c r="E53" s="117">
        <v>0</v>
      </c>
      <c r="F53" s="116"/>
      <c r="G53" s="117">
        <v>0</v>
      </c>
      <c r="H53" s="116"/>
      <c r="I53" s="117">
        <f t="shared" si="2"/>
        <v>0</v>
      </c>
      <c r="J53" s="116"/>
      <c r="K53" s="124">
        <f>I53/درآمد!$F$13</f>
        <v>0</v>
      </c>
      <c r="L53" s="116"/>
      <c r="M53" s="117">
        <v>89452000</v>
      </c>
      <c r="N53" s="116"/>
      <c r="O53" s="117">
        <v>0</v>
      </c>
      <c r="P53" s="116"/>
      <c r="Q53" s="117">
        <v>-452840651</v>
      </c>
      <c r="R53" s="116"/>
      <c r="S53" s="117">
        <f t="shared" si="1"/>
        <v>-363388651</v>
      </c>
      <c r="T53" s="118"/>
      <c r="U53" s="126">
        <f>S53/درآمد!$F$13</f>
        <v>-2.4628697866135337E-4</v>
      </c>
      <c r="X53" s="119"/>
    </row>
    <row r="54" spans="1:24" ht="21.75" customHeight="1">
      <c r="A54" s="24" t="s">
        <v>26</v>
      </c>
      <c r="C54" s="117">
        <v>0</v>
      </c>
      <c r="D54" s="116"/>
      <c r="E54" s="117">
        <v>31556481238</v>
      </c>
      <c r="F54" s="116"/>
      <c r="G54" s="117">
        <v>0</v>
      </c>
      <c r="H54" s="116"/>
      <c r="I54" s="117">
        <f t="shared" si="2"/>
        <v>31556481238</v>
      </c>
      <c r="J54" s="116"/>
      <c r="K54" s="124">
        <f>I54/درآمد!$F$13</f>
        <v>2.1387432986427261E-2</v>
      </c>
      <c r="L54" s="116"/>
      <c r="M54" s="117">
        <v>0</v>
      </c>
      <c r="N54" s="116"/>
      <c r="O54" s="117">
        <v>164834207763</v>
      </c>
      <c r="P54" s="116"/>
      <c r="Q54" s="117">
        <v>910530950</v>
      </c>
      <c r="R54" s="116"/>
      <c r="S54" s="117">
        <f t="shared" si="1"/>
        <v>165744738713</v>
      </c>
      <c r="T54" s="118"/>
      <c r="U54" s="126">
        <f>S54/درآمد!$F$13</f>
        <v>0.11233364282100329</v>
      </c>
      <c r="X54" s="119"/>
    </row>
    <row r="55" spans="1:24" ht="21.75" customHeight="1">
      <c r="A55" s="24" t="s">
        <v>253</v>
      </c>
      <c r="C55" s="117">
        <v>0</v>
      </c>
      <c r="D55" s="116"/>
      <c r="E55" s="117">
        <v>0</v>
      </c>
      <c r="F55" s="116"/>
      <c r="G55" s="117">
        <v>0</v>
      </c>
      <c r="H55" s="116"/>
      <c r="I55" s="117">
        <f t="shared" si="2"/>
        <v>0</v>
      </c>
      <c r="J55" s="116"/>
      <c r="K55" s="124">
        <f>I55/درآمد!$F$13</f>
        <v>0</v>
      </c>
      <c r="L55" s="116"/>
      <c r="M55" s="117">
        <v>1900000000</v>
      </c>
      <c r="N55" s="116"/>
      <c r="O55" s="117">
        <v>0</v>
      </c>
      <c r="P55" s="116"/>
      <c r="Q55" s="117">
        <v>4648578940</v>
      </c>
      <c r="R55" s="116"/>
      <c r="S55" s="117">
        <f t="shared" si="1"/>
        <v>6548578940</v>
      </c>
      <c r="T55" s="118"/>
      <c r="U55" s="126">
        <f>S55/درآمد!$F$13</f>
        <v>4.4383051513019545E-3</v>
      </c>
      <c r="X55" s="119"/>
    </row>
    <row r="56" spans="1:24" ht="21.75" customHeight="1">
      <c r="A56" s="24" t="s">
        <v>254</v>
      </c>
      <c r="C56" s="117">
        <v>0</v>
      </c>
      <c r="D56" s="116"/>
      <c r="E56" s="117">
        <v>0</v>
      </c>
      <c r="F56" s="116"/>
      <c r="G56" s="117">
        <v>0</v>
      </c>
      <c r="H56" s="116"/>
      <c r="I56" s="117">
        <f t="shared" si="2"/>
        <v>0</v>
      </c>
      <c r="J56" s="116"/>
      <c r="K56" s="124">
        <f>I56/درآمد!$F$13</f>
        <v>0</v>
      </c>
      <c r="L56" s="116"/>
      <c r="M56" s="117">
        <v>0</v>
      </c>
      <c r="N56" s="116"/>
      <c r="O56" s="117">
        <v>0</v>
      </c>
      <c r="P56" s="116"/>
      <c r="Q56" s="117">
        <v>-2955611</v>
      </c>
      <c r="R56" s="116"/>
      <c r="S56" s="117">
        <f t="shared" si="1"/>
        <v>-2955611</v>
      </c>
      <c r="T56" s="118"/>
      <c r="U56" s="126">
        <f>S56/درآمد!$F$13</f>
        <v>-2.0031679615890406E-6</v>
      </c>
      <c r="X56" s="119"/>
    </row>
    <row r="57" spans="1:24" ht="21.75" customHeight="1">
      <c r="A57" s="24" t="s">
        <v>255</v>
      </c>
      <c r="C57" s="117">
        <v>0</v>
      </c>
      <c r="D57" s="116"/>
      <c r="E57" s="117">
        <v>0</v>
      </c>
      <c r="F57" s="116"/>
      <c r="G57" s="117">
        <v>0</v>
      </c>
      <c r="H57" s="116"/>
      <c r="I57" s="117">
        <f t="shared" si="2"/>
        <v>0</v>
      </c>
      <c r="J57" s="116"/>
      <c r="K57" s="124">
        <f>I57/درآمد!$F$13</f>
        <v>0</v>
      </c>
      <c r="L57" s="116"/>
      <c r="M57" s="117">
        <v>0</v>
      </c>
      <c r="N57" s="116"/>
      <c r="O57" s="117">
        <v>0</v>
      </c>
      <c r="P57" s="116"/>
      <c r="Q57" s="117">
        <v>4204003120</v>
      </c>
      <c r="R57" s="116"/>
      <c r="S57" s="117">
        <f t="shared" si="1"/>
        <v>4204003120</v>
      </c>
      <c r="T57" s="118"/>
      <c r="U57" s="126">
        <f>S57/درآمد!$F$13</f>
        <v>2.8492668217855351E-3</v>
      </c>
      <c r="X57" s="119"/>
    </row>
    <row r="58" spans="1:24" ht="21.75" customHeight="1">
      <c r="A58" s="24" t="s">
        <v>256</v>
      </c>
      <c r="C58" s="117">
        <v>0</v>
      </c>
      <c r="D58" s="116"/>
      <c r="E58" s="117">
        <v>0</v>
      </c>
      <c r="F58" s="116"/>
      <c r="G58" s="117">
        <v>0</v>
      </c>
      <c r="H58" s="116"/>
      <c r="I58" s="117">
        <f t="shared" si="2"/>
        <v>0</v>
      </c>
      <c r="J58" s="116"/>
      <c r="K58" s="124">
        <f>I58/درآمد!$F$13</f>
        <v>0</v>
      </c>
      <c r="L58" s="116"/>
      <c r="M58" s="117">
        <v>26508650</v>
      </c>
      <c r="N58" s="116"/>
      <c r="O58" s="117">
        <v>0</v>
      </c>
      <c r="P58" s="116"/>
      <c r="Q58" s="117">
        <v>-2897061</v>
      </c>
      <c r="R58" s="116"/>
      <c r="S58" s="117">
        <f t="shared" si="1"/>
        <v>23611589</v>
      </c>
      <c r="T58" s="118"/>
      <c r="U58" s="126">
        <f>S58/درآمد!$F$13</f>
        <v>1.6002775266098352E-5</v>
      </c>
      <c r="X58" s="119"/>
    </row>
    <row r="59" spans="1:24" ht="21.75" customHeight="1">
      <c r="A59" s="24" t="s">
        <v>257</v>
      </c>
      <c r="C59" s="117">
        <v>0</v>
      </c>
      <c r="D59" s="116"/>
      <c r="E59" s="117">
        <v>0</v>
      </c>
      <c r="F59" s="116"/>
      <c r="G59" s="117">
        <v>0</v>
      </c>
      <c r="H59" s="116"/>
      <c r="I59" s="117">
        <f t="shared" si="2"/>
        <v>0</v>
      </c>
      <c r="J59" s="116"/>
      <c r="K59" s="124">
        <f>I59/درآمد!$F$13</f>
        <v>0</v>
      </c>
      <c r="L59" s="116"/>
      <c r="M59" s="117">
        <v>0</v>
      </c>
      <c r="N59" s="116"/>
      <c r="O59" s="117">
        <v>0</v>
      </c>
      <c r="P59" s="116"/>
      <c r="Q59" s="117">
        <v>-34514415</v>
      </c>
      <c r="R59" s="116"/>
      <c r="S59" s="117">
        <f t="shared" si="1"/>
        <v>-34514415</v>
      </c>
      <c r="T59" s="118"/>
      <c r="U59" s="126">
        <f>S59/درآمد!$F$13</f>
        <v>-2.3392175202010078E-5</v>
      </c>
      <c r="X59" s="119"/>
    </row>
    <row r="60" spans="1:24" ht="21.75" customHeight="1">
      <c r="A60" s="24" t="s">
        <v>258</v>
      </c>
      <c r="C60" s="117">
        <v>0</v>
      </c>
      <c r="D60" s="116"/>
      <c r="E60" s="117">
        <v>0</v>
      </c>
      <c r="F60" s="116"/>
      <c r="G60" s="117">
        <v>0</v>
      </c>
      <c r="H60" s="116"/>
      <c r="I60" s="117">
        <f t="shared" si="2"/>
        <v>0</v>
      </c>
      <c r="J60" s="116"/>
      <c r="K60" s="124">
        <f>I60/درآمد!$F$13</f>
        <v>0</v>
      </c>
      <c r="L60" s="116"/>
      <c r="M60" s="117">
        <v>263840000</v>
      </c>
      <c r="N60" s="116"/>
      <c r="O60" s="117">
        <v>0</v>
      </c>
      <c r="P60" s="116"/>
      <c r="Q60" s="117">
        <v>0</v>
      </c>
      <c r="R60" s="116"/>
      <c r="S60" s="117">
        <f t="shared" si="1"/>
        <v>263840000</v>
      </c>
      <c r="T60" s="118"/>
      <c r="U60" s="126">
        <f>S60/درآمد!$F$13</f>
        <v>1.7881779266136594E-4</v>
      </c>
      <c r="X60" s="119"/>
    </row>
    <row r="61" spans="1:24" ht="21.75" customHeight="1">
      <c r="A61" s="24" t="s">
        <v>50</v>
      </c>
      <c r="C61" s="117">
        <v>0</v>
      </c>
      <c r="D61" s="116"/>
      <c r="E61" s="117">
        <v>1284759684</v>
      </c>
      <c r="F61" s="116"/>
      <c r="G61" s="117">
        <v>0</v>
      </c>
      <c r="H61" s="116"/>
      <c r="I61" s="117">
        <f t="shared" si="2"/>
        <v>1284759684</v>
      </c>
      <c r="J61" s="116"/>
      <c r="K61" s="124">
        <f>I61/درآمد!$F$13</f>
        <v>8.707470087674122E-4</v>
      </c>
      <c r="L61" s="116"/>
      <c r="M61" s="117">
        <v>0</v>
      </c>
      <c r="N61" s="116"/>
      <c r="O61" s="117">
        <v>1284759684</v>
      </c>
      <c r="P61" s="116"/>
      <c r="Q61" s="117">
        <v>0</v>
      </c>
      <c r="R61" s="116"/>
      <c r="S61" s="117">
        <f t="shared" si="1"/>
        <v>1284759684</v>
      </c>
      <c r="T61" s="118"/>
      <c r="U61" s="126">
        <f>S61/درآمد!$F$13</f>
        <v>8.707470087674122E-4</v>
      </c>
      <c r="X61" s="119"/>
    </row>
    <row r="62" spans="1:24" ht="21.75" customHeight="1">
      <c r="A62" s="24" t="s">
        <v>47</v>
      </c>
      <c r="C62" s="117">
        <v>0</v>
      </c>
      <c r="D62" s="116"/>
      <c r="E62" s="117">
        <v>740945</v>
      </c>
      <c r="F62" s="116"/>
      <c r="G62" s="117">
        <v>0</v>
      </c>
      <c r="H62" s="116"/>
      <c r="I62" s="117">
        <f t="shared" si="2"/>
        <v>740945</v>
      </c>
      <c r="J62" s="116"/>
      <c r="K62" s="124">
        <f>I62/درآمد!$F$13</f>
        <v>5.0217612713567238E-7</v>
      </c>
      <c r="L62" s="116"/>
      <c r="M62" s="117">
        <v>0</v>
      </c>
      <c r="N62" s="116"/>
      <c r="O62" s="117">
        <v>1828594</v>
      </c>
      <c r="P62" s="116"/>
      <c r="Q62" s="117">
        <v>0</v>
      </c>
      <c r="R62" s="116"/>
      <c r="S62" s="117">
        <f t="shared" si="1"/>
        <v>1828594</v>
      </c>
      <c r="T62" s="118"/>
      <c r="U62" s="126">
        <f>S62/درآمد!$F$13</f>
        <v>1.2393311960044641E-6</v>
      </c>
      <c r="X62" s="119"/>
    </row>
    <row r="63" spans="1:24" ht="21.75" customHeight="1">
      <c r="A63" s="24" t="s">
        <v>38</v>
      </c>
      <c r="C63" s="117">
        <v>0</v>
      </c>
      <c r="D63" s="116"/>
      <c r="E63" s="117">
        <v>379098</v>
      </c>
      <c r="F63" s="116"/>
      <c r="G63" s="117">
        <v>0</v>
      </c>
      <c r="H63" s="116"/>
      <c r="I63" s="117">
        <f t="shared" si="2"/>
        <v>379098</v>
      </c>
      <c r="J63" s="116"/>
      <c r="K63" s="124">
        <f>I63/درآمد!$F$13</f>
        <v>2.5693400379903919E-7</v>
      </c>
      <c r="L63" s="116"/>
      <c r="M63" s="117">
        <v>0</v>
      </c>
      <c r="N63" s="116"/>
      <c r="O63" s="117">
        <v>707540</v>
      </c>
      <c r="P63" s="116"/>
      <c r="Q63" s="117">
        <v>0</v>
      </c>
      <c r="R63" s="116"/>
      <c r="S63" s="117">
        <f t="shared" si="1"/>
        <v>707540</v>
      </c>
      <c r="T63" s="118"/>
      <c r="U63" s="126">
        <f>S63/درآمد!$F$13</f>
        <v>4.7953585892822495E-7</v>
      </c>
      <c r="X63" s="119"/>
    </row>
    <row r="64" spans="1:24" ht="21.75" customHeight="1">
      <c r="A64" s="24" t="s">
        <v>19</v>
      </c>
      <c r="C64" s="117">
        <v>0</v>
      </c>
      <c r="D64" s="116"/>
      <c r="E64" s="117">
        <v>1455011</v>
      </c>
      <c r="F64" s="116"/>
      <c r="G64" s="117">
        <v>0</v>
      </c>
      <c r="H64" s="116"/>
      <c r="I64" s="117">
        <f t="shared" si="2"/>
        <v>1455011</v>
      </c>
      <c r="J64" s="116"/>
      <c r="K64" s="124">
        <f>I64/درآمد!$F$13</f>
        <v>9.8613498831870339E-7</v>
      </c>
      <c r="L64" s="116"/>
      <c r="M64" s="117">
        <v>0</v>
      </c>
      <c r="N64" s="116"/>
      <c r="O64" s="117">
        <v>2118152</v>
      </c>
      <c r="P64" s="116"/>
      <c r="Q64" s="117">
        <v>0</v>
      </c>
      <c r="R64" s="116"/>
      <c r="S64" s="117">
        <f t="shared" si="1"/>
        <v>2118152</v>
      </c>
      <c r="T64" s="118"/>
      <c r="U64" s="126">
        <f>S64/درآمد!$F$13</f>
        <v>1.4355793858446694E-6</v>
      </c>
      <c r="X64" s="119"/>
    </row>
    <row r="65" spans="1:24" ht="21.75" customHeight="1">
      <c r="A65" s="24" t="s">
        <v>49</v>
      </c>
      <c r="C65" s="117"/>
      <c r="D65" s="116"/>
      <c r="E65" s="117">
        <v>10598848987</v>
      </c>
      <c r="F65" s="116"/>
      <c r="G65" s="117"/>
      <c r="H65" s="116"/>
      <c r="I65" s="117">
        <f t="shared" si="2"/>
        <v>10598848987</v>
      </c>
      <c r="J65" s="116"/>
      <c r="K65" s="124">
        <f>I65/درآمد!$F$13</f>
        <v>7.1833792472956884E-3</v>
      </c>
      <c r="L65" s="116"/>
      <c r="M65" s="117"/>
      <c r="N65" s="116"/>
      <c r="O65" s="117">
        <v>10598848987</v>
      </c>
      <c r="P65" s="116"/>
      <c r="Q65" s="117">
        <v>0</v>
      </c>
      <c r="R65" s="116"/>
      <c r="S65" s="117">
        <f t="shared" si="1"/>
        <v>10598848987</v>
      </c>
      <c r="T65" s="118"/>
      <c r="U65" s="126">
        <f>S65/درآمد!$F$13</f>
        <v>7.1833792472956884E-3</v>
      </c>
      <c r="X65" s="119"/>
    </row>
    <row r="66" spans="1:24" ht="21.75" customHeight="1">
      <c r="A66" s="24" t="s">
        <v>51</v>
      </c>
      <c r="C66" s="117"/>
      <c r="D66" s="116"/>
      <c r="E66" s="117">
        <v>167595276</v>
      </c>
      <c r="F66" s="116"/>
      <c r="G66" s="117"/>
      <c r="H66" s="116"/>
      <c r="I66" s="117">
        <f t="shared" si="2"/>
        <v>167595276</v>
      </c>
      <c r="J66" s="116"/>
      <c r="K66" s="124">
        <f>I66/درآمد!$F$13</f>
        <v>1.135878460991222E-4</v>
      </c>
      <c r="L66" s="116"/>
      <c r="M66" s="117"/>
      <c r="N66" s="116"/>
      <c r="O66" s="117">
        <v>167595276</v>
      </c>
      <c r="P66" s="116"/>
      <c r="Q66" s="117">
        <v>0</v>
      </c>
      <c r="R66" s="116"/>
      <c r="S66" s="117">
        <f t="shared" si="1"/>
        <v>167595276</v>
      </c>
      <c r="T66" s="118"/>
      <c r="U66" s="126">
        <f>S66/درآمد!$F$13</f>
        <v>1.135878460991222E-4</v>
      </c>
      <c r="X66" s="119"/>
    </row>
    <row r="67" spans="1:24" ht="21.75" customHeight="1">
      <c r="A67" s="24" t="s">
        <v>133</v>
      </c>
      <c r="C67" s="117"/>
      <c r="D67" s="116"/>
      <c r="E67" s="117">
        <v>-12983694470</v>
      </c>
      <c r="F67" s="116"/>
      <c r="G67" s="117"/>
      <c r="H67" s="116"/>
      <c r="I67" s="117">
        <f t="shared" si="2"/>
        <v>-12983694470</v>
      </c>
      <c r="J67" s="116"/>
      <c r="K67" s="124">
        <f>I67/درآمد!$F$13</f>
        <v>-8.7997103764212541E-3</v>
      </c>
      <c r="L67" s="116"/>
      <c r="M67" s="117">
        <v>0</v>
      </c>
      <c r="N67" s="116"/>
      <c r="O67" s="117">
        <v>-12983694470</v>
      </c>
      <c r="P67" s="116"/>
      <c r="Q67" s="117">
        <v>0</v>
      </c>
      <c r="R67" s="116"/>
      <c r="S67" s="117">
        <f t="shared" si="1"/>
        <v>-12983694470</v>
      </c>
      <c r="T67" s="118"/>
      <c r="U67" s="126">
        <f>S67/درآمد!$F$13</f>
        <v>-8.7997103764212541E-3</v>
      </c>
      <c r="X67" s="119"/>
    </row>
    <row r="68" spans="1:24" ht="21.75" customHeight="1">
      <c r="A68" s="24" t="s">
        <v>72</v>
      </c>
      <c r="C68" s="117"/>
      <c r="D68" s="116"/>
      <c r="E68" s="117">
        <v>-56871932090</v>
      </c>
      <c r="F68" s="116"/>
      <c r="G68" s="117"/>
      <c r="H68" s="116"/>
      <c r="I68" s="117">
        <f t="shared" si="2"/>
        <v>-56871932090</v>
      </c>
      <c r="J68" s="116"/>
      <c r="K68" s="124">
        <f>I68/درآمد!$F$13</f>
        <v>-3.8545002125230834E-2</v>
      </c>
      <c r="L68" s="116"/>
      <c r="M68" s="117">
        <v>0</v>
      </c>
      <c r="N68" s="116"/>
      <c r="O68" s="117">
        <v>-56981359079</v>
      </c>
      <c r="P68" s="116"/>
      <c r="Q68" s="117">
        <v>0</v>
      </c>
      <c r="R68" s="116"/>
      <c r="S68" s="117">
        <f t="shared" si="1"/>
        <v>-56981359079</v>
      </c>
      <c r="T68" s="118"/>
      <c r="U68" s="126">
        <f>S68/درآمد!$F$13</f>
        <v>-3.8619166363521314E-2</v>
      </c>
      <c r="X68" s="119"/>
    </row>
    <row r="69" spans="1:24" ht="21.75" customHeight="1">
      <c r="A69" s="24" t="s">
        <v>135</v>
      </c>
      <c r="C69" s="117"/>
      <c r="D69" s="116"/>
      <c r="E69" s="117">
        <v>-22625452593</v>
      </c>
      <c r="F69" s="116"/>
      <c r="G69" s="117"/>
      <c r="H69" s="116"/>
      <c r="I69" s="117">
        <f t="shared" si="2"/>
        <v>-22625452593</v>
      </c>
      <c r="J69" s="116"/>
      <c r="K69" s="124">
        <f>I69/درآمد!$F$13</f>
        <v>-1.5334420446651904E-2</v>
      </c>
      <c r="L69" s="116"/>
      <c r="M69" s="117">
        <v>0</v>
      </c>
      <c r="N69" s="116"/>
      <c r="O69" s="117">
        <v>-22625452593</v>
      </c>
      <c r="P69" s="116"/>
      <c r="Q69" s="117">
        <v>0</v>
      </c>
      <c r="R69" s="116"/>
      <c r="S69" s="117">
        <f t="shared" si="1"/>
        <v>-22625452593</v>
      </c>
      <c r="T69" s="118"/>
      <c r="U69" s="126">
        <f>S69/درآمد!$F$13</f>
        <v>-1.5334420446651904E-2</v>
      </c>
      <c r="X69" s="119"/>
    </row>
    <row r="70" spans="1:24" ht="21.75" customHeight="1">
      <c r="A70" s="24" t="s">
        <v>136</v>
      </c>
      <c r="C70" s="117"/>
      <c r="D70" s="116"/>
      <c r="E70" s="117">
        <v>-10385004871</v>
      </c>
      <c r="F70" s="116"/>
      <c r="G70" s="117"/>
      <c r="H70" s="116"/>
      <c r="I70" s="117">
        <f t="shared" si="2"/>
        <v>-10385004871</v>
      </c>
      <c r="J70" s="116"/>
      <c r="K70" s="124">
        <f>I70/درآمد!$F$13</f>
        <v>-7.0384462091030676E-3</v>
      </c>
      <c r="L70" s="116"/>
      <c r="M70" s="117">
        <v>0</v>
      </c>
      <c r="N70" s="116"/>
      <c r="O70" s="117">
        <v>-10385004871</v>
      </c>
      <c r="P70" s="116"/>
      <c r="Q70" s="117">
        <v>0</v>
      </c>
      <c r="R70" s="116"/>
      <c r="S70" s="117">
        <f t="shared" si="1"/>
        <v>-10385004871</v>
      </c>
      <c r="T70" s="118"/>
      <c r="U70" s="126">
        <f>S70/درآمد!$F$13</f>
        <v>-7.0384462091030676E-3</v>
      </c>
      <c r="X70" s="119"/>
    </row>
    <row r="71" spans="1:24" ht="21.75" customHeight="1">
      <c r="A71" s="24" t="s">
        <v>74</v>
      </c>
      <c r="C71" s="117"/>
      <c r="D71" s="116"/>
      <c r="E71" s="117">
        <v>-3078997354</v>
      </c>
      <c r="F71" s="116"/>
      <c r="G71" s="117"/>
      <c r="H71" s="116"/>
      <c r="I71" s="117">
        <f t="shared" si="2"/>
        <v>-3078997354</v>
      </c>
      <c r="J71" s="116"/>
      <c r="K71" s="124">
        <f>I71/درآمد!$F$13</f>
        <v>-2.0867931718180199E-3</v>
      </c>
      <c r="L71" s="116"/>
      <c r="M71" s="117">
        <v>0</v>
      </c>
      <c r="N71" s="116"/>
      <c r="O71" s="117">
        <v>-3742678367</v>
      </c>
      <c r="P71" s="116"/>
      <c r="Q71" s="117">
        <v>0</v>
      </c>
      <c r="R71" s="116"/>
      <c r="S71" s="117">
        <f t="shared" si="1"/>
        <v>-3742678367</v>
      </c>
      <c r="T71" s="118"/>
      <c r="U71" s="126">
        <f>S71/درآمد!$F$13</f>
        <v>-2.5366035636309341E-3</v>
      </c>
      <c r="X71" s="119"/>
    </row>
    <row r="72" spans="1:24" ht="21.75" customHeight="1">
      <c r="A72" s="24" t="s">
        <v>140</v>
      </c>
      <c r="C72" s="117"/>
      <c r="D72" s="116"/>
      <c r="E72" s="117">
        <v>-18713006622</v>
      </c>
      <c r="F72" s="116"/>
      <c r="G72" s="117"/>
      <c r="H72" s="116"/>
      <c r="I72" s="117">
        <f t="shared" si="2"/>
        <v>-18713006622</v>
      </c>
      <c r="J72" s="116"/>
      <c r="K72" s="124">
        <f>I72/درآمد!$F$13</f>
        <v>-1.268275673970423E-2</v>
      </c>
      <c r="L72" s="116"/>
      <c r="M72" s="117">
        <v>0</v>
      </c>
      <c r="N72" s="116"/>
      <c r="O72" s="117">
        <v>-18713006622</v>
      </c>
      <c r="P72" s="116"/>
      <c r="Q72" s="117">
        <v>0</v>
      </c>
      <c r="R72" s="116"/>
      <c r="S72" s="117">
        <f t="shared" si="1"/>
        <v>-18713006622</v>
      </c>
      <c r="T72" s="118"/>
      <c r="U72" s="126">
        <f>S72/درآمد!$F$13</f>
        <v>-1.268275673970423E-2</v>
      </c>
      <c r="X72" s="119"/>
    </row>
    <row r="73" spans="1:24" ht="21.75" customHeight="1">
      <c r="A73" s="24" t="s">
        <v>87</v>
      </c>
      <c r="C73" s="117"/>
      <c r="D73" s="116"/>
      <c r="E73" s="117">
        <v>0</v>
      </c>
      <c r="F73" s="116"/>
      <c r="G73" s="117"/>
      <c r="H73" s="116"/>
      <c r="I73" s="117">
        <f t="shared" ref="I73:I104" si="3">C73+E73+G73</f>
        <v>0</v>
      </c>
      <c r="J73" s="116"/>
      <c r="K73" s="124">
        <f>I73/درآمد!$F$13</f>
        <v>0</v>
      </c>
      <c r="L73" s="116"/>
      <c r="M73" s="117">
        <v>0</v>
      </c>
      <c r="N73" s="116"/>
      <c r="O73" s="117">
        <v>12392972</v>
      </c>
      <c r="P73" s="116"/>
      <c r="Q73" s="117">
        <v>0</v>
      </c>
      <c r="R73" s="116"/>
      <c r="S73" s="117">
        <f t="shared" si="1"/>
        <v>12392972</v>
      </c>
      <c r="T73" s="118"/>
      <c r="U73" s="126">
        <f>S73/درآمد!$F$13</f>
        <v>8.3993477014634383E-6</v>
      </c>
      <c r="X73" s="119"/>
    </row>
    <row r="74" spans="1:24" ht="21.75" customHeight="1">
      <c r="A74" s="24" t="s">
        <v>141</v>
      </c>
      <c r="C74" s="117"/>
      <c r="D74" s="116"/>
      <c r="E74" s="117">
        <v>-17361583073</v>
      </c>
      <c r="F74" s="116"/>
      <c r="G74" s="117"/>
      <c r="H74" s="116"/>
      <c r="I74" s="117">
        <f t="shared" si="3"/>
        <v>-17361583073</v>
      </c>
      <c r="J74" s="116"/>
      <c r="K74" s="124">
        <f>I74/درآمد!$F$13</f>
        <v>-1.1766828237647037E-2</v>
      </c>
      <c r="L74" s="116"/>
      <c r="M74" s="117">
        <v>0</v>
      </c>
      <c r="N74" s="116"/>
      <c r="O74" s="117">
        <v>-17361583073</v>
      </c>
      <c r="P74" s="116"/>
      <c r="Q74" s="117">
        <v>0</v>
      </c>
      <c r="R74" s="116"/>
      <c r="S74" s="117">
        <f t="shared" ref="S74:S137" si="4">M74+O74+Q74</f>
        <v>-17361583073</v>
      </c>
      <c r="T74" s="118"/>
      <c r="U74" s="126">
        <f>S74/درآمد!$F$13</f>
        <v>-1.1766828237647037E-2</v>
      </c>
      <c r="X74" s="119"/>
    </row>
    <row r="75" spans="1:24" ht="21.75" customHeight="1">
      <c r="A75" s="24" t="s">
        <v>85</v>
      </c>
      <c r="C75" s="117"/>
      <c r="D75" s="116"/>
      <c r="E75" s="117">
        <v>-9047673623</v>
      </c>
      <c r="F75" s="116"/>
      <c r="G75" s="117"/>
      <c r="H75" s="116"/>
      <c r="I75" s="117">
        <f t="shared" si="3"/>
        <v>-9047673623</v>
      </c>
      <c r="J75" s="116"/>
      <c r="K75" s="124">
        <f>I75/درآمد!$F$13</f>
        <v>-6.1320687764756052E-3</v>
      </c>
      <c r="L75" s="116"/>
      <c r="M75" s="117">
        <v>0</v>
      </c>
      <c r="N75" s="116"/>
      <c r="O75" s="117">
        <v>-7900010883</v>
      </c>
      <c r="P75" s="116"/>
      <c r="Q75" s="117">
        <v>0</v>
      </c>
      <c r="R75" s="116"/>
      <c r="S75" s="117">
        <f t="shared" si="4"/>
        <v>-7900010883</v>
      </c>
      <c r="T75" s="118"/>
      <c r="U75" s="126">
        <f>S75/درآمد!$F$13</f>
        <v>-5.3542393424000469E-3</v>
      </c>
      <c r="X75" s="119"/>
    </row>
    <row r="76" spans="1:24" ht="21.75" customHeight="1">
      <c r="A76" s="24" t="s">
        <v>139</v>
      </c>
      <c r="C76" s="117"/>
      <c r="D76" s="116"/>
      <c r="E76" s="117">
        <v>-709199685</v>
      </c>
      <c r="F76" s="116"/>
      <c r="G76" s="117"/>
      <c r="H76" s="116"/>
      <c r="I76" s="117">
        <f t="shared" si="3"/>
        <v>-709199685</v>
      </c>
      <c r="J76" s="116"/>
      <c r="K76" s="124">
        <f>I76/درآمد!$F$13</f>
        <v>-4.8066071190053076E-4</v>
      </c>
      <c r="L76" s="116"/>
      <c r="M76" s="117">
        <v>0</v>
      </c>
      <c r="N76" s="116"/>
      <c r="O76" s="117">
        <v>-709199685</v>
      </c>
      <c r="P76" s="116"/>
      <c r="Q76" s="117">
        <v>0</v>
      </c>
      <c r="R76" s="116"/>
      <c r="S76" s="117">
        <f t="shared" si="4"/>
        <v>-709199685</v>
      </c>
      <c r="T76" s="118"/>
      <c r="U76" s="126">
        <f>S76/درآمد!$F$13</f>
        <v>-4.8066071190053076E-4</v>
      </c>
      <c r="X76" s="119"/>
    </row>
    <row r="77" spans="1:24" ht="21.75" customHeight="1">
      <c r="A77" s="24" t="s">
        <v>84</v>
      </c>
      <c r="C77" s="117"/>
      <c r="D77" s="116"/>
      <c r="E77" s="117">
        <v>-6261363983</v>
      </c>
      <c r="F77" s="116"/>
      <c r="G77" s="117"/>
      <c r="H77" s="116"/>
      <c r="I77" s="117">
        <f t="shared" si="3"/>
        <v>-6261363983</v>
      </c>
      <c r="J77" s="116"/>
      <c r="K77" s="124">
        <f>I77/درآمد!$F$13</f>
        <v>-4.2436449609211582E-3</v>
      </c>
      <c r="L77" s="116"/>
      <c r="M77" s="117">
        <v>0</v>
      </c>
      <c r="N77" s="116"/>
      <c r="O77" s="117">
        <v>-8497713479</v>
      </c>
      <c r="P77" s="116"/>
      <c r="Q77" s="117">
        <v>0</v>
      </c>
      <c r="R77" s="116"/>
      <c r="S77" s="117">
        <f t="shared" si="4"/>
        <v>-8497713479</v>
      </c>
      <c r="T77" s="118"/>
      <c r="U77" s="126">
        <f>S77/درآمد!$F$13</f>
        <v>-5.7593328039096297E-3</v>
      </c>
      <c r="X77" s="119"/>
    </row>
    <row r="78" spans="1:24" ht="21.75" customHeight="1">
      <c r="A78" s="24" t="s">
        <v>89</v>
      </c>
      <c r="C78" s="117"/>
      <c r="D78" s="116"/>
      <c r="E78" s="117">
        <v>0</v>
      </c>
      <c r="F78" s="116"/>
      <c r="G78" s="117"/>
      <c r="H78" s="116"/>
      <c r="I78" s="117">
        <f t="shared" si="3"/>
        <v>0</v>
      </c>
      <c r="J78" s="116"/>
      <c r="K78" s="124">
        <f>I78/درآمد!$F$13</f>
        <v>0</v>
      </c>
      <c r="L78" s="116"/>
      <c r="M78" s="117">
        <v>0</v>
      </c>
      <c r="N78" s="116"/>
      <c r="O78" s="117">
        <v>-885281290</v>
      </c>
      <c r="P78" s="116"/>
      <c r="Q78" s="117">
        <v>0</v>
      </c>
      <c r="R78" s="116"/>
      <c r="S78" s="117">
        <f t="shared" si="4"/>
        <v>-885281290</v>
      </c>
      <c r="T78" s="118"/>
      <c r="U78" s="126">
        <f>S78/درآمد!$F$13</f>
        <v>-6.0000017496288115E-4</v>
      </c>
      <c r="X78" s="119"/>
    </row>
    <row r="79" spans="1:24" ht="21.75" customHeight="1">
      <c r="A79" s="24" t="s">
        <v>90</v>
      </c>
      <c r="C79" s="117"/>
      <c r="D79" s="116"/>
      <c r="E79" s="117">
        <v>-1436051019</v>
      </c>
      <c r="F79" s="116"/>
      <c r="G79" s="117"/>
      <c r="H79" s="116"/>
      <c r="I79" s="117">
        <f t="shared" si="3"/>
        <v>-1436051019</v>
      </c>
      <c r="J79" s="116"/>
      <c r="K79" s="124">
        <f>I79/درآمد!$F$13</f>
        <v>-9.7328484447652098E-4</v>
      </c>
      <c r="L79" s="116"/>
      <c r="M79" s="117">
        <v>0</v>
      </c>
      <c r="N79" s="116"/>
      <c r="O79" s="117">
        <v>-1806330159</v>
      </c>
      <c r="P79" s="116"/>
      <c r="Q79" s="117">
        <v>0</v>
      </c>
      <c r="R79" s="116"/>
      <c r="S79" s="117">
        <f t="shared" si="4"/>
        <v>-1806330159</v>
      </c>
      <c r="T79" s="118"/>
      <c r="U79" s="126">
        <f>S79/درآمد!$F$13</f>
        <v>-1.224241858133847E-3</v>
      </c>
      <c r="X79" s="119"/>
    </row>
    <row r="80" spans="1:24" ht="21.75" customHeight="1">
      <c r="A80" s="24" t="s">
        <v>76</v>
      </c>
      <c r="C80" s="117"/>
      <c r="D80" s="116"/>
      <c r="E80" s="117">
        <v>605</v>
      </c>
      <c r="F80" s="116"/>
      <c r="G80" s="117"/>
      <c r="H80" s="116"/>
      <c r="I80" s="117">
        <f t="shared" si="3"/>
        <v>605</v>
      </c>
      <c r="J80" s="116"/>
      <c r="K80" s="124">
        <f>I80/درآمد!$F$13</f>
        <v>4.1003928350563368E-10</v>
      </c>
      <c r="L80" s="116"/>
      <c r="M80" s="117">
        <v>0</v>
      </c>
      <c r="N80" s="116"/>
      <c r="O80" s="117">
        <v>631147380</v>
      </c>
      <c r="P80" s="116"/>
      <c r="Q80" s="117">
        <v>0</v>
      </c>
      <c r="R80" s="116"/>
      <c r="S80" s="117">
        <f t="shared" si="4"/>
        <v>631147380</v>
      </c>
      <c r="T80" s="118"/>
      <c r="U80" s="126">
        <f>S80/درآمد!$F$13</f>
        <v>4.2776069335811226E-4</v>
      </c>
      <c r="X80" s="119"/>
    </row>
    <row r="81" spans="1:24" ht="21.75" customHeight="1">
      <c r="A81" s="24" t="s">
        <v>78</v>
      </c>
      <c r="C81" s="117"/>
      <c r="D81" s="116"/>
      <c r="E81" s="117">
        <v>0</v>
      </c>
      <c r="F81" s="116"/>
      <c r="G81" s="117"/>
      <c r="H81" s="116"/>
      <c r="I81" s="117">
        <f t="shared" si="3"/>
        <v>0</v>
      </c>
      <c r="J81" s="116"/>
      <c r="K81" s="124">
        <f>I81/درآمد!$F$13</f>
        <v>0</v>
      </c>
      <c r="L81" s="116"/>
      <c r="M81" s="117">
        <v>0</v>
      </c>
      <c r="N81" s="116"/>
      <c r="O81" s="117">
        <v>-134510135</v>
      </c>
      <c r="P81" s="116"/>
      <c r="Q81" s="117">
        <v>0</v>
      </c>
      <c r="R81" s="116"/>
      <c r="S81" s="117">
        <f t="shared" si="4"/>
        <v>-134510135</v>
      </c>
      <c r="T81" s="118"/>
      <c r="U81" s="126">
        <f>S81/درآمد!$F$13</f>
        <v>-9.1164362610985221E-5</v>
      </c>
      <c r="X81" s="119"/>
    </row>
    <row r="82" spans="1:24" ht="21.75" customHeight="1">
      <c r="A82" s="24" t="s">
        <v>80</v>
      </c>
      <c r="C82" s="117"/>
      <c r="D82" s="116"/>
      <c r="E82" s="117">
        <v>-82</v>
      </c>
      <c r="F82" s="116"/>
      <c r="G82" s="117"/>
      <c r="H82" s="116"/>
      <c r="I82" s="117">
        <f t="shared" si="3"/>
        <v>-82</v>
      </c>
      <c r="J82" s="116"/>
      <c r="K82" s="124">
        <f>I82/درآمد!$F$13</f>
        <v>-5.5575572309854484E-11</v>
      </c>
      <c r="L82" s="116"/>
      <c r="M82" s="117">
        <v>0</v>
      </c>
      <c r="N82" s="116"/>
      <c r="O82" s="117">
        <v>-203574366</v>
      </c>
      <c r="P82" s="116"/>
      <c r="Q82" s="117">
        <v>0</v>
      </c>
      <c r="R82" s="116"/>
      <c r="S82" s="117">
        <f t="shared" si="4"/>
        <v>-203574366</v>
      </c>
      <c r="T82" s="118"/>
      <c r="U82" s="126">
        <f>S82/درآمد!$F$13</f>
        <v>-1.3797270607397296E-4</v>
      </c>
      <c r="X82" s="119"/>
    </row>
    <row r="83" spans="1:24" ht="21.75" customHeight="1">
      <c r="A83" s="24" t="s">
        <v>138</v>
      </c>
      <c r="C83" s="117"/>
      <c r="D83" s="116"/>
      <c r="E83" s="117">
        <v>-2885165946</v>
      </c>
      <c r="F83" s="116"/>
      <c r="G83" s="117"/>
      <c r="H83" s="116"/>
      <c r="I83" s="117">
        <f t="shared" si="3"/>
        <v>-2885165946</v>
      </c>
      <c r="J83" s="116"/>
      <c r="K83" s="124">
        <f>I83/درآمد!$F$13</f>
        <v>-1.9554237641201551E-3</v>
      </c>
      <c r="L83" s="116"/>
      <c r="M83" s="117">
        <v>0</v>
      </c>
      <c r="N83" s="116"/>
      <c r="O83" s="117">
        <v>-2885165946</v>
      </c>
      <c r="P83" s="116"/>
      <c r="Q83" s="117">
        <v>0</v>
      </c>
      <c r="R83" s="116"/>
      <c r="S83" s="117">
        <f t="shared" si="4"/>
        <v>-2885165946</v>
      </c>
      <c r="T83" s="118"/>
      <c r="U83" s="126">
        <f>S83/درآمد!$F$13</f>
        <v>-1.9554237641201551E-3</v>
      </c>
      <c r="X83" s="119"/>
    </row>
    <row r="84" spans="1:24" ht="21.75" customHeight="1">
      <c r="A84" s="24" t="s">
        <v>83</v>
      </c>
      <c r="C84" s="117"/>
      <c r="D84" s="116"/>
      <c r="E84" s="117">
        <v>-5542374098</v>
      </c>
      <c r="F84" s="116"/>
      <c r="G84" s="117"/>
      <c r="H84" s="116"/>
      <c r="I84" s="117">
        <f t="shared" si="3"/>
        <v>-5542374098</v>
      </c>
      <c r="J84" s="116"/>
      <c r="K84" s="124">
        <f>I84/درآمد!$F$13</f>
        <v>-3.7563489323373602E-3</v>
      </c>
      <c r="L84" s="116"/>
      <c r="M84" s="117">
        <v>0</v>
      </c>
      <c r="N84" s="116"/>
      <c r="O84" s="117">
        <v>-5177736581</v>
      </c>
      <c r="P84" s="116"/>
      <c r="Q84" s="117">
        <v>0</v>
      </c>
      <c r="R84" s="116"/>
      <c r="S84" s="117">
        <f t="shared" si="4"/>
        <v>-5177736581</v>
      </c>
      <c r="T84" s="118"/>
      <c r="U84" s="126">
        <f>S84/درآمد!$F$13</f>
        <v>-3.5092155336432225E-3</v>
      </c>
      <c r="X84" s="119"/>
    </row>
    <row r="85" spans="1:24" ht="21.75" customHeight="1">
      <c r="A85" s="24" t="s">
        <v>82</v>
      </c>
      <c r="C85" s="117"/>
      <c r="D85" s="116"/>
      <c r="E85" s="117">
        <v>-31195372365</v>
      </c>
      <c r="F85" s="116"/>
      <c r="G85" s="117"/>
      <c r="H85" s="116"/>
      <c r="I85" s="117">
        <f t="shared" si="3"/>
        <v>-31195372365</v>
      </c>
      <c r="J85" s="116"/>
      <c r="K85" s="124">
        <f>I85/درآمد!$F$13</f>
        <v>-2.1142691129315778E-2</v>
      </c>
      <c r="L85" s="116"/>
      <c r="M85" s="117">
        <v>0</v>
      </c>
      <c r="N85" s="116"/>
      <c r="O85" s="117">
        <v>-28559506527</v>
      </c>
      <c r="P85" s="116"/>
      <c r="Q85" s="117">
        <v>0</v>
      </c>
      <c r="R85" s="116"/>
      <c r="S85" s="117">
        <f t="shared" si="4"/>
        <v>-28559506527</v>
      </c>
      <c r="T85" s="118"/>
      <c r="U85" s="126">
        <f>S85/درآمد!$F$13</f>
        <v>-1.9356230733232314E-2</v>
      </c>
      <c r="X85" s="119"/>
    </row>
    <row r="86" spans="1:24" ht="21.75" customHeight="1">
      <c r="A86" s="24" t="s">
        <v>137</v>
      </c>
      <c r="C86" s="117"/>
      <c r="D86" s="116"/>
      <c r="E86" s="117">
        <v>-56407380</v>
      </c>
      <c r="F86" s="116"/>
      <c r="G86" s="117"/>
      <c r="H86" s="116"/>
      <c r="I86" s="117">
        <f t="shared" si="3"/>
        <v>-56407380</v>
      </c>
      <c r="J86" s="116"/>
      <c r="K86" s="124">
        <f>I86/درآمد!$F$13</f>
        <v>-3.8230151536578531E-5</v>
      </c>
      <c r="L86" s="116"/>
      <c r="M86" s="117">
        <v>0</v>
      </c>
      <c r="N86" s="116"/>
      <c r="O86" s="117">
        <v>-56407380</v>
      </c>
      <c r="P86" s="116"/>
      <c r="Q86" s="117">
        <v>0</v>
      </c>
      <c r="R86" s="116"/>
      <c r="S86" s="117">
        <f t="shared" si="4"/>
        <v>-56407380</v>
      </c>
      <c r="T86" s="118"/>
      <c r="U86" s="126">
        <f>S86/درآمد!$F$13</f>
        <v>-3.8230151536578531E-5</v>
      </c>
      <c r="X86" s="119"/>
    </row>
    <row r="87" spans="1:24" ht="21.75" customHeight="1">
      <c r="A87" s="24" t="s">
        <v>143</v>
      </c>
      <c r="C87" s="117"/>
      <c r="D87" s="116"/>
      <c r="E87" s="117">
        <v>-4225147800</v>
      </c>
      <c r="F87" s="116"/>
      <c r="G87" s="117"/>
      <c r="H87" s="116"/>
      <c r="I87" s="117">
        <f t="shared" si="3"/>
        <v>-4225147800</v>
      </c>
      <c r="J87" s="116"/>
      <c r="K87" s="124">
        <f>I87/درآمد!$F$13</f>
        <v>-2.8635976473014952E-3</v>
      </c>
      <c r="L87" s="116"/>
      <c r="M87" s="117">
        <v>0</v>
      </c>
      <c r="N87" s="116"/>
      <c r="O87" s="117">
        <v>-4225147800</v>
      </c>
      <c r="P87" s="116"/>
      <c r="Q87" s="117">
        <v>0</v>
      </c>
      <c r="R87" s="116"/>
      <c r="S87" s="117">
        <f t="shared" si="4"/>
        <v>-4225147800</v>
      </c>
      <c r="T87" s="118"/>
      <c r="U87" s="126">
        <f>S87/درآمد!$F$13</f>
        <v>-2.8635976473014952E-3</v>
      </c>
      <c r="X87" s="119"/>
    </row>
    <row r="88" spans="1:24" ht="21.75" customHeight="1">
      <c r="A88" s="24" t="s">
        <v>94</v>
      </c>
      <c r="C88" s="117"/>
      <c r="D88" s="116"/>
      <c r="E88" s="117">
        <v>-8687364487</v>
      </c>
      <c r="F88" s="116"/>
      <c r="G88" s="117"/>
      <c r="H88" s="116"/>
      <c r="I88" s="117">
        <f t="shared" si="3"/>
        <v>-8687364487</v>
      </c>
      <c r="J88" s="116"/>
      <c r="K88" s="124">
        <f>I88/درآمد!$F$13</f>
        <v>-5.887868941821103E-3</v>
      </c>
      <c r="L88" s="116"/>
      <c r="M88" s="117">
        <v>0</v>
      </c>
      <c r="N88" s="116"/>
      <c r="O88" s="117">
        <v>-8079291687</v>
      </c>
      <c r="P88" s="116"/>
      <c r="Q88" s="117">
        <v>0</v>
      </c>
      <c r="R88" s="116"/>
      <c r="S88" s="117">
        <f t="shared" si="4"/>
        <v>-8079291687</v>
      </c>
      <c r="T88" s="118"/>
      <c r="U88" s="126">
        <f>S88/درآمد!$F$13</f>
        <v>-5.4757470654057897E-3</v>
      </c>
      <c r="X88" s="119"/>
    </row>
    <row r="89" spans="1:24" ht="21.75" customHeight="1">
      <c r="A89" s="24" t="s">
        <v>91</v>
      </c>
      <c r="C89" s="117"/>
      <c r="D89" s="116"/>
      <c r="E89" s="117">
        <v>0</v>
      </c>
      <c r="F89" s="116"/>
      <c r="G89" s="117"/>
      <c r="H89" s="116"/>
      <c r="I89" s="117">
        <f t="shared" si="3"/>
        <v>0</v>
      </c>
      <c r="J89" s="116"/>
      <c r="K89" s="124">
        <f>I89/درآمد!$F$13</f>
        <v>0</v>
      </c>
      <c r="L89" s="116"/>
      <c r="M89" s="117">
        <v>0</v>
      </c>
      <c r="N89" s="116"/>
      <c r="O89" s="117">
        <v>-2150215</v>
      </c>
      <c r="P89" s="116"/>
      <c r="Q89" s="117">
        <v>0</v>
      </c>
      <c r="R89" s="116"/>
      <c r="S89" s="117">
        <f t="shared" si="4"/>
        <v>-2150215</v>
      </c>
      <c r="T89" s="118"/>
      <c r="U89" s="126">
        <f>S89/درآمد!$F$13</f>
        <v>-1.4573101123687044E-6</v>
      </c>
      <c r="X89" s="119"/>
    </row>
    <row r="90" spans="1:24" ht="21.75" customHeight="1">
      <c r="A90" s="24" t="s">
        <v>99</v>
      </c>
      <c r="C90" s="117"/>
      <c r="D90" s="116"/>
      <c r="E90" s="117">
        <v>-26903689642</v>
      </c>
      <c r="F90" s="116"/>
      <c r="G90" s="117"/>
      <c r="H90" s="116"/>
      <c r="I90" s="117">
        <f t="shared" si="3"/>
        <v>-26903689642</v>
      </c>
      <c r="J90" s="116"/>
      <c r="K90" s="124">
        <f>I90/درآمد!$F$13</f>
        <v>-1.823399937927871E-2</v>
      </c>
      <c r="L90" s="116"/>
      <c r="M90" s="117">
        <v>0</v>
      </c>
      <c r="N90" s="116"/>
      <c r="O90" s="117">
        <v>-22430849614</v>
      </c>
      <c r="P90" s="116"/>
      <c r="Q90" s="117">
        <v>0</v>
      </c>
      <c r="R90" s="116"/>
      <c r="S90" s="117">
        <f t="shared" si="4"/>
        <v>-22430849614</v>
      </c>
      <c r="T90" s="118"/>
      <c r="U90" s="126">
        <f>S90/درآمد!$F$13</f>
        <v>-1.5202528106028398E-2</v>
      </c>
      <c r="X90" s="119"/>
    </row>
    <row r="91" spans="1:24" ht="21.75" customHeight="1">
      <c r="A91" s="24" t="s">
        <v>96</v>
      </c>
      <c r="C91" s="117"/>
      <c r="D91" s="116"/>
      <c r="E91" s="117">
        <v>1625</v>
      </c>
      <c r="F91" s="116"/>
      <c r="G91" s="117"/>
      <c r="H91" s="116"/>
      <c r="I91" s="117">
        <f t="shared" si="3"/>
        <v>1625</v>
      </c>
      <c r="J91" s="116"/>
      <c r="K91" s="124">
        <f>I91/درآمد!$F$13</f>
        <v>1.1013451829696772E-9</v>
      </c>
      <c r="L91" s="116"/>
      <c r="M91" s="117">
        <v>0</v>
      </c>
      <c r="N91" s="116"/>
      <c r="O91" s="117">
        <v>-1489376650</v>
      </c>
      <c r="P91" s="116"/>
      <c r="Q91" s="117">
        <v>0</v>
      </c>
      <c r="R91" s="116"/>
      <c r="S91" s="117">
        <f t="shared" si="4"/>
        <v>-1489376650</v>
      </c>
      <c r="T91" s="118"/>
      <c r="U91" s="126">
        <f>S91/درآمد!$F$13</f>
        <v>-1.0094263379107785E-3</v>
      </c>
      <c r="X91" s="119"/>
    </row>
    <row r="92" spans="1:24" ht="21.75" customHeight="1">
      <c r="A92" s="24" t="s">
        <v>142</v>
      </c>
      <c r="C92" s="117"/>
      <c r="D92" s="116"/>
      <c r="E92" s="117">
        <v>-2165847</v>
      </c>
      <c r="F92" s="116"/>
      <c r="G92" s="117"/>
      <c r="H92" s="116"/>
      <c r="I92" s="117">
        <f t="shared" si="3"/>
        <v>-2165847</v>
      </c>
      <c r="J92" s="116"/>
      <c r="K92" s="124">
        <f>I92/درآمد!$F$13</f>
        <v>-1.4679047141534319E-6</v>
      </c>
      <c r="L92" s="116"/>
      <c r="M92" s="117">
        <v>0</v>
      </c>
      <c r="N92" s="116"/>
      <c r="O92" s="117">
        <v>-2165847</v>
      </c>
      <c r="P92" s="116"/>
      <c r="Q92" s="117">
        <v>0</v>
      </c>
      <c r="R92" s="116"/>
      <c r="S92" s="117">
        <f t="shared" si="4"/>
        <v>-2165847</v>
      </c>
      <c r="T92" s="118"/>
      <c r="U92" s="126">
        <f>S92/درآمد!$F$13</f>
        <v>-1.4679047141534319E-6</v>
      </c>
      <c r="X92" s="119"/>
    </row>
    <row r="93" spans="1:24" ht="21.75" customHeight="1">
      <c r="A93" s="24" t="s">
        <v>112</v>
      </c>
      <c r="C93" s="117"/>
      <c r="D93" s="116"/>
      <c r="E93" s="117">
        <v>-501696286</v>
      </c>
      <c r="F93" s="116"/>
      <c r="G93" s="117"/>
      <c r="H93" s="116"/>
      <c r="I93" s="117">
        <f t="shared" si="3"/>
        <v>-501696286</v>
      </c>
      <c r="J93" s="116"/>
      <c r="K93" s="124">
        <f>I93/درآمد!$F$13</f>
        <v>-3.4002510024607851E-4</v>
      </c>
      <c r="L93" s="116"/>
      <c r="M93" s="117">
        <v>0</v>
      </c>
      <c r="N93" s="116"/>
      <c r="O93" s="117">
        <v>-503665901</v>
      </c>
      <c r="P93" s="116"/>
      <c r="Q93" s="117">
        <v>0</v>
      </c>
      <c r="R93" s="116"/>
      <c r="S93" s="117">
        <f t="shared" si="4"/>
        <v>-503665901</v>
      </c>
      <c r="T93" s="118"/>
      <c r="U93" s="126">
        <f>S93/درآمد!$F$13</f>
        <v>-3.4136000854918916E-4</v>
      </c>
      <c r="X93" s="119"/>
    </row>
    <row r="94" spans="1:24" ht="21.75" customHeight="1">
      <c r="A94" s="24" t="s">
        <v>146</v>
      </c>
      <c r="C94" s="117"/>
      <c r="D94" s="116"/>
      <c r="E94" s="117">
        <v>434492</v>
      </c>
      <c r="F94" s="116"/>
      <c r="G94" s="117"/>
      <c r="H94" s="116"/>
      <c r="I94" s="117">
        <f t="shared" si="3"/>
        <v>434492</v>
      </c>
      <c r="J94" s="116"/>
      <c r="K94" s="124">
        <f>I94/درآمد!$F$13</f>
        <v>2.944773361469914E-7</v>
      </c>
      <c r="L94" s="116"/>
      <c r="M94" s="117">
        <v>0</v>
      </c>
      <c r="N94" s="116"/>
      <c r="O94" s="117">
        <v>434492</v>
      </c>
      <c r="P94" s="116"/>
      <c r="Q94" s="117">
        <v>0</v>
      </c>
      <c r="R94" s="116"/>
      <c r="S94" s="117">
        <f t="shared" si="4"/>
        <v>434492</v>
      </c>
      <c r="T94" s="118"/>
      <c r="U94" s="126">
        <f>S94/درآمد!$F$13</f>
        <v>2.944773361469914E-7</v>
      </c>
      <c r="X94" s="119"/>
    </row>
    <row r="95" spans="1:24" ht="21.75" customHeight="1">
      <c r="A95" s="24" t="s">
        <v>115</v>
      </c>
      <c r="C95" s="117"/>
      <c r="D95" s="116"/>
      <c r="E95" s="117">
        <v>0</v>
      </c>
      <c r="F95" s="116"/>
      <c r="G95" s="117"/>
      <c r="H95" s="116"/>
      <c r="I95" s="117">
        <f t="shared" si="3"/>
        <v>0</v>
      </c>
      <c r="J95" s="116"/>
      <c r="K95" s="124">
        <f>I95/درآمد!$F$13</f>
        <v>0</v>
      </c>
      <c r="L95" s="116"/>
      <c r="M95" s="117">
        <v>0</v>
      </c>
      <c r="N95" s="116"/>
      <c r="O95" s="117">
        <v>20015208</v>
      </c>
      <c r="P95" s="116"/>
      <c r="Q95" s="117">
        <v>0</v>
      </c>
      <c r="R95" s="116"/>
      <c r="S95" s="117">
        <f t="shared" si="4"/>
        <v>20015208</v>
      </c>
      <c r="T95" s="118"/>
      <c r="U95" s="126">
        <f>S95/درآمد!$F$13</f>
        <v>1.3565324871960706E-5</v>
      </c>
      <c r="X95" s="119"/>
    </row>
    <row r="96" spans="1:24" ht="21.75" customHeight="1">
      <c r="A96" s="24" t="s">
        <v>147</v>
      </c>
      <c r="C96" s="117"/>
      <c r="D96" s="116"/>
      <c r="E96" s="117">
        <v>-18691280911</v>
      </c>
      <c r="F96" s="116"/>
      <c r="G96" s="117"/>
      <c r="H96" s="116"/>
      <c r="I96" s="117">
        <f t="shared" si="3"/>
        <v>-18691280911</v>
      </c>
      <c r="J96" s="116"/>
      <c r="K96" s="124">
        <f>I96/درآمد!$F$13</f>
        <v>-1.266803211991565E-2</v>
      </c>
      <c r="L96" s="116"/>
      <c r="M96" s="117">
        <v>0</v>
      </c>
      <c r="N96" s="116"/>
      <c r="O96" s="117">
        <v>-18691280911</v>
      </c>
      <c r="P96" s="116"/>
      <c r="Q96" s="117">
        <v>0</v>
      </c>
      <c r="R96" s="116"/>
      <c r="S96" s="117">
        <f t="shared" si="4"/>
        <v>-18691280911</v>
      </c>
      <c r="T96" s="118"/>
      <c r="U96" s="126">
        <f>S96/درآمد!$F$13</f>
        <v>-1.266803211991565E-2</v>
      </c>
      <c r="X96" s="119"/>
    </row>
    <row r="97" spans="1:24" ht="21.75" customHeight="1">
      <c r="A97" s="24" t="s">
        <v>113</v>
      </c>
      <c r="C97" s="117"/>
      <c r="D97" s="116"/>
      <c r="E97" s="117">
        <v>-13534956418</v>
      </c>
      <c r="F97" s="116"/>
      <c r="G97" s="117"/>
      <c r="H97" s="116"/>
      <c r="I97" s="117">
        <f t="shared" si="3"/>
        <v>-13534956418</v>
      </c>
      <c r="J97" s="116"/>
      <c r="K97" s="124">
        <f>I97/درآمد!$F$13</f>
        <v>-9.1733286477961948E-3</v>
      </c>
      <c r="L97" s="116"/>
      <c r="M97" s="117">
        <v>0</v>
      </c>
      <c r="N97" s="116"/>
      <c r="O97" s="117">
        <v>-10419268940</v>
      </c>
      <c r="P97" s="116"/>
      <c r="Q97" s="117">
        <v>0</v>
      </c>
      <c r="R97" s="116"/>
      <c r="S97" s="117">
        <f t="shared" si="4"/>
        <v>-10419268940</v>
      </c>
      <c r="T97" s="118"/>
      <c r="U97" s="126">
        <f>S97/درآمد!$F$13</f>
        <v>-7.0616687120828156E-3</v>
      </c>
      <c r="X97" s="119"/>
    </row>
    <row r="98" spans="1:24" ht="21.75" customHeight="1">
      <c r="A98" s="24" t="s">
        <v>126</v>
      </c>
      <c r="C98" s="117"/>
      <c r="D98" s="116"/>
      <c r="E98" s="117">
        <v>-23627254414</v>
      </c>
      <c r="F98" s="116"/>
      <c r="G98" s="117"/>
      <c r="H98" s="116"/>
      <c r="I98" s="117">
        <f t="shared" si="3"/>
        <v>-23627254414</v>
      </c>
      <c r="J98" s="116"/>
      <c r="K98" s="124">
        <f>I98/درآمد!$F$13</f>
        <v>-1.6013392514251042E-2</v>
      </c>
      <c r="L98" s="116"/>
      <c r="M98" s="117">
        <v>0</v>
      </c>
      <c r="N98" s="116"/>
      <c r="O98" s="117">
        <v>-21577648652</v>
      </c>
      <c r="P98" s="116"/>
      <c r="Q98" s="117">
        <v>0</v>
      </c>
      <c r="R98" s="116"/>
      <c r="S98" s="117">
        <f t="shared" si="4"/>
        <v>-21577648652</v>
      </c>
      <c r="T98" s="118"/>
      <c r="U98" s="126">
        <f>S98/درآمد!$F$13</f>
        <v>-1.4624270401656831E-2</v>
      </c>
      <c r="X98" s="119"/>
    </row>
    <row r="99" spans="1:24" ht="21.75" customHeight="1">
      <c r="A99" s="24" t="s">
        <v>127</v>
      </c>
      <c r="C99" s="117"/>
      <c r="D99" s="116"/>
      <c r="E99" s="117">
        <v>-17547</v>
      </c>
      <c r="F99" s="116"/>
      <c r="G99" s="117"/>
      <c r="H99" s="116"/>
      <c r="I99" s="117">
        <f t="shared" si="3"/>
        <v>-17547</v>
      </c>
      <c r="J99" s="116"/>
      <c r="K99" s="124">
        <f>I99/درآمد!$F$13</f>
        <v>-1.1892494723427033E-8</v>
      </c>
      <c r="L99" s="116"/>
      <c r="M99" s="117">
        <v>0</v>
      </c>
      <c r="N99" s="116"/>
      <c r="O99" s="117">
        <v>-5858292014</v>
      </c>
      <c r="P99" s="116"/>
      <c r="Q99" s="117">
        <v>0</v>
      </c>
      <c r="R99" s="116"/>
      <c r="S99" s="117">
        <f t="shared" si="4"/>
        <v>-5858292014</v>
      </c>
      <c r="T99" s="118"/>
      <c r="U99" s="126">
        <f>S99/درآمد!$F$13</f>
        <v>-3.9704625784914641E-3</v>
      </c>
      <c r="X99" s="119"/>
    </row>
    <row r="100" spans="1:24" ht="21.75" customHeight="1">
      <c r="A100" s="24" t="s">
        <v>152</v>
      </c>
      <c r="C100" s="117"/>
      <c r="D100" s="116"/>
      <c r="E100" s="117">
        <v>-7064951274</v>
      </c>
      <c r="F100" s="116"/>
      <c r="G100" s="117"/>
      <c r="H100" s="116"/>
      <c r="I100" s="117">
        <f t="shared" si="3"/>
        <v>-7064951274</v>
      </c>
      <c r="J100" s="116"/>
      <c r="K100" s="124">
        <f>I100/درآمد!$F$13</f>
        <v>-4.7882769560217749E-3</v>
      </c>
      <c r="L100" s="116"/>
      <c r="M100" s="117">
        <v>0</v>
      </c>
      <c r="N100" s="116"/>
      <c r="O100" s="117">
        <v>-7064951274</v>
      </c>
      <c r="P100" s="116"/>
      <c r="Q100" s="117">
        <v>0</v>
      </c>
      <c r="R100" s="116"/>
      <c r="S100" s="117">
        <f t="shared" si="4"/>
        <v>-7064951274</v>
      </c>
      <c r="T100" s="118"/>
      <c r="U100" s="126">
        <f>S100/درآمد!$F$13</f>
        <v>-4.7882769560217749E-3</v>
      </c>
      <c r="X100" s="119"/>
    </row>
    <row r="101" spans="1:24" ht="21.75" customHeight="1">
      <c r="A101" s="24" t="s">
        <v>149</v>
      </c>
      <c r="C101" s="117"/>
      <c r="D101" s="116"/>
      <c r="E101" s="117">
        <v>-1688727188</v>
      </c>
      <c r="F101" s="116"/>
      <c r="G101" s="117"/>
      <c r="H101" s="116"/>
      <c r="I101" s="117">
        <f t="shared" si="3"/>
        <v>-1688727188</v>
      </c>
      <c r="J101" s="116"/>
      <c r="K101" s="124">
        <f>I101/درآمد!$F$13</f>
        <v>-1.1445363408330638E-3</v>
      </c>
      <c r="L101" s="116"/>
      <c r="M101" s="117">
        <v>0</v>
      </c>
      <c r="N101" s="116"/>
      <c r="O101" s="117">
        <v>-1688727188</v>
      </c>
      <c r="P101" s="116"/>
      <c r="Q101" s="117">
        <v>0</v>
      </c>
      <c r="R101" s="116"/>
      <c r="S101" s="117">
        <f t="shared" si="4"/>
        <v>-1688727188</v>
      </c>
      <c r="T101" s="118"/>
      <c r="U101" s="126">
        <f>S101/درآمد!$F$13</f>
        <v>-1.1445363408330638E-3</v>
      </c>
      <c r="X101" s="119"/>
    </row>
    <row r="102" spans="1:24" ht="21.75" customHeight="1">
      <c r="A102" s="24" t="s">
        <v>120</v>
      </c>
      <c r="C102" s="117"/>
      <c r="D102" s="116"/>
      <c r="E102" s="117">
        <v>18</v>
      </c>
      <c r="F102" s="116"/>
      <c r="G102" s="117"/>
      <c r="H102" s="116"/>
      <c r="I102" s="117">
        <f t="shared" si="3"/>
        <v>18</v>
      </c>
      <c r="J102" s="116"/>
      <c r="K102" s="124">
        <f>I102/درآمد!$F$13</f>
        <v>1.2199515872894886E-11</v>
      </c>
      <c r="L102" s="116"/>
      <c r="M102" s="117">
        <v>0</v>
      </c>
      <c r="N102" s="116"/>
      <c r="O102" s="117">
        <v>-3037387</v>
      </c>
      <c r="P102" s="116"/>
      <c r="Q102" s="117">
        <v>0</v>
      </c>
      <c r="R102" s="116"/>
      <c r="S102" s="117">
        <f t="shared" si="4"/>
        <v>-3037387</v>
      </c>
      <c r="T102" s="118"/>
      <c r="U102" s="126">
        <f>S102/درآمد!$F$13</f>
        <v>-2.0585917177013657E-6</v>
      </c>
      <c r="X102" s="119"/>
    </row>
    <row r="103" spans="1:24" ht="21.75" customHeight="1">
      <c r="A103" s="24" t="s">
        <v>121</v>
      </c>
      <c r="C103" s="117"/>
      <c r="D103" s="116"/>
      <c r="E103" s="117">
        <v>-4208824704</v>
      </c>
      <c r="F103" s="116"/>
      <c r="G103" s="117"/>
      <c r="H103" s="116"/>
      <c r="I103" s="117">
        <f t="shared" si="3"/>
        <v>-4208824704</v>
      </c>
      <c r="J103" s="116"/>
      <c r="K103" s="124">
        <f>I103/درآمد!$F$13</f>
        <v>-2.8525346545933404E-3</v>
      </c>
      <c r="L103" s="116"/>
      <c r="M103" s="117">
        <v>0</v>
      </c>
      <c r="N103" s="116"/>
      <c r="O103" s="117">
        <v>-3561594717</v>
      </c>
      <c r="P103" s="116"/>
      <c r="Q103" s="117">
        <v>0</v>
      </c>
      <c r="R103" s="116"/>
      <c r="S103" s="117">
        <f t="shared" si="4"/>
        <v>-3561594717</v>
      </c>
      <c r="T103" s="118"/>
      <c r="U103" s="126">
        <f>S103/درآمد!$F$13</f>
        <v>-2.4138739601588929E-3</v>
      </c>
      <c r="X103" s="119"/>
    </row>
    <row r="104" spans="1:24" ht="21.75" customHeight="1">
      <c r="A104" s="24" t="s">
        <v>117</v>
      </c>
      <c r="C104" s="117"/>
      <c r="D104" s="116"/>
      <c r="E104" s="117">
        <v>117</v>
      </c>
      <c r="F104" s="116"/>
      <c r="G104" s="117"/>
      <c r="H104" s="116"/>
      <c r="I104" s="117">
        <f t="shared" si="3"/>
        <v>117</v>
      </c>
      <c r="J104" s="116"/>
      <c r="K104" s="124">
        <f>I104/درآمد!$F$13</f>
        <v>7.9296853173816767E-11</v>
      </c>
      <c r="L104" s="116"/>
      <c r="M104" s="117">
        <v>0</v>
      </c>
      <c r="N104" s="116"/>
      <c r="O104" s="117">
        <v>-942451</v>
      </c>
      <c r="P104" s="116"/>
      <c r="Q104" s="117">
        <v>0</v>
      </c>
      <c r="R104" s="116"/>
      <c r="S104" s="117">
        <f t="shared" si="4"/>
        <v>-942451</v>
      </c>
      <c r="T104" s="118"/>
      <c r="U104" s="126">
        <f>S104/درآمد!$F$13</f>
        <v>-6.3874699632920331E-7</v>
      </c>
      <c r="X104" s="119"/>
    </row>
    <row r="105" spans="1:24" ht="21.75" customHeight="1">
      <c r="A105" s="24" t="s">
        <v>150</v>
      </c>
      <c r="C105" s="117"/>
      <c r="D105" s="116"/>
      <c r="E105" s="117">
        <v>-20686260438</v>
      </c>
      <c r="F105" s="116"/>
      <c r="G105" s="117"/>
      <c r="H105" s="116"/>
      <c r="I105" s="117">
        <f t="shared" ref="I105:I122" si="5">C105+E105+G105</f>
        <v>-20686260438</v>
      </c>
      <c r="J105" s="116"/>
      <c r="K105" s="124">
        <f>I105/درآمد!$F$13</f>
        <v>-1.4020131253567696E-2</v>
      </c>
      <c r="L105" s="116"/>
      <c r="M105" s="117">
        <v>0</v>
      </c>
      <c r="N105" s="116"/>
      <c r="O105" s="117">
        <v>-20686260438</v>
      </c>
      <c r="P105" s="116"/>
      <c r="Q105" s="117">
        <v>0</v>
      </c>
      <c r="R105" s="116"/>
      <c r="S105" s="117">
        <f t="shared" si="4"/>
        <v>-20686260438</v>
      </c>
      <c r="T105" s="118"/>
      <c r="U105" s="126">
        <f>S105/درآمد!$F$13</f>
        <v>-1.4020131253567696E-2</v>
      </c>
      <c r="X105" s="119"/>
    </row>
    <row r="106" spans="1:24" ht="21.75" customHeight="1">
      <c r="A106" s="24" t="s">
        <v>151</v>
      </c>
      <c r="C106" s="117"/>
      <c r="D106" s="116"/>
      <c r="E106" s="117">
        <v>-224125917</v>
      </c>
      <c r="F106" s="116"/>
      <c r="G106" s="117"/>
      <c r="H106" s="116"/>
      <c r="I106" s="117">
        <f t="shared" si="5"/>
        <v>-224125917</v>
      </c>
      <c r="J106" s="116"/>
      <c r="K106" s="124">
        <f>I106/درآمد!$F$13</f>
        <v>-1.5190153788714565E-4</v>
      </c>
      <c r="L106" s="116"/>
      <c r="M106" s="117">
        <v>0</v>
      </c>
      <c r="N106" s="116"/>
      <c r="O106" s="117">
        <v>-224125917</v>
      </c>
      <c r="P106" s="116"/>
      <c r="Q106" s="117">
        <v>0</v>
      </c>
      <c r="R106" s="116"/>
      <c r="S106" s="117">
        <f t="shared" si="4"/>
        <v>-224125917</v>
      </c>
      <c r="T106" s="118"/>
      <c r="U106" s="126">
        <f>S106/درآمد!$F$13</f>
        <v>-1.5190153788714565E-4</v>
      </c>
      <c r="X106" s="119"/>
    </row>
    <row r="107" spans="1:24" ht="21.75" customHeight="1">
      <c r="A107" s="24" t="s">
        <v>118</v>
      </c>
      <c r="C107" s="117"/>
      <c r="D107" s="116"/>
      <c r="E107" s="117">
        <v>-281</v>
      </c>
      <c r="F107" s="116"/>
      <c r="G107" s="117"/>
      <c r="H107" s="116"/>
      <c r="I107" s="117">
        <f t="shared" si="5"/>
        <v>-281</v>
      </c>
      <c r="J107" s="116"/>
      <c r="K107" s="124">
        <f>I107/درآمد!$F$13</f>
        <v>-1.9044799779352573E-10</v>
      </c>
      <c r="L107" s="116"/>
      <c r="M107" s="117">
        <v>0</v>
      </c>
      <c r="N107" s="116"/>
      <c r="O107" s="117">
        <v>-178270558</v>
      </c>
      <c r="P107" s="116"/>
      <c r="Q107" s="117">
        <v>0</v>
      </c>
      <c r="R107" s="116"/>
      <c r="S107" s="117">
        <f t="shared" si="4"/>
        <v>-178270558</v>
      </c>
      <c r="T107" s="118"/>
      <c r="U107" s="126">
        <f>S107/درآمد!$F$13</f>
        <v>-1.2082302788837937E-4</v>
      </c>
      <c r="X107" s="119"/>
    </row>
    <row r="108" spans="1:24" ht="21.75" customHeight="1">
      <c r="A108" s="24" t="s">
        <v>101</v>
      </c>
      <c r="C108" s="117"/>
      <c r="D108" s="116"/>
      <c r="E108" s="117">
        <v>84</v>
      </c>
      <c r="F108" s="116"/>
      <c r="G108" s="117"/>
      <c r="H108" s="116"/>
      <c r="I108" s="117">
        <f t="shared" si="5"/>
        <v>84</v>
      </c>
      <c r="J108" s="116"/>
      <c r="K108" s="124">
        <f>I108/درآمد!$F$13</f>
        <v>5.693107407350947E-11</v>
      </c>
      <c r="L108" s="116"/>
      <c r="M108" s="117">
        <v>0</v>
      </c>
      <c r="N108" s="116"/>
      <c r="O108" s="117">
        <v>-36579778</v>
      </c>
      <c r="P108" s="116"/>
      <c r="Q108" s="117">
        <v>0</v>
      </c>
      <c r="R108" s="116"/>
      <c r="S108" s="117">
        <f t="shared" si="4"/>
        <v>-36579778</v>
      </c>
      <c r="T108" s="118"/>
      <c r="U108" s="126">
        <f>S108/درآمد!$F$13</f>
        <v>-2.4791976796553955E-5</v>
      </c>
      <c r="X108" s="119"/>
    </row>
    <row r="109" spans="1:24" ht="21.75" customHeight="1">
      <c r="A109" s="24" t="s">
        <v>145</v>
      </c>
      <c r="C109" s="117"/>
      <c r="D109" s="116"/>
      <c r="E109" s="117">
        <v>-21495300</v>
      </c>
      <c r="F109" s="116"/>
      <c r="G109" s="117"/>
      <c r="H109" s="116"/>
      <c r="I109" s="117">
        <f t="shared" si="5"/>
        <v>-21495300</v>
      </c>
      <c r="J109" s="116"/>
      <c r="K109" s="124">
        <f>I109/درآمد!$F$13</f>
        <v>-1.4568458530146525E-5</v>
      </c>
      <c r="L109" s="116"/>
      <c r="M109" s="117">
        <v>0</v>
      </c>
      <c r="N109" s="116"/>
      <c r="O109" s="117">
        <v>-21495300</v>
      </c>
      <c r="P109" s="116"/>
      <c r="Q109" s="117">
        <v>0</v>
      </c>
      <c r="R109" s="116"/>
      <c r="S109" s="117">
        <f t="shared" si="4"/>
        <v>-21495300</v>
      </c>
      <c r="T109" s="118"/>
      <c r="U109" s="126">
        <f>S109/درآمد!$F$13</f>
        <v>-1.4568458530146525E-5</v>
      </c>
      <c r="X109" s="119"/>
    </row>
    <row r="110" spans="1:24" ht="21.75" customHeight="1">
      <c r="A110" s="24" t="s">
        <v>106</v>
      </c>
      <c r="C110" s="117"/>
      <c r="D110" s="116"/>
      <c r="E110" s="117">
        <v>-5578562</v>
      </c>
      <c r="F110" s="116"/>
      <c r="G110" s="117"/>
      <c r="H110" s="116"/>
      <c r="I110" s="117">
        <f t="shared" si="5"/>
        <v>-5578562</v>
      </c>
      <c r="J110" s="116"/>
      <c r="K110" s="124">
        <f>I110/درآمد!$F$13</f>
        <v>-3.780875314829347E-6</v>
      </c>
      <c r="L110" s="116"/>
      <c r="M110" s="117">
        <v>0</v>
      </c>
      <c r="N110" s="116"/>
      <c r="O110" s="117">
        <v>1442874</v>
      </c>
      <c r="P110" s="116"/>
      <c r="Q110" s="117">
        <v>0</v>
      </c>
      <c r="R110" s="116"/>
      <c r="S110" s="117">
        <f t="shared" si="4"/>
        <v>1442874</v>
      </c>
      <c r="T110" s="118"/>
      <c r="U110" s="126">
        <f>S110/درآمد!$F$13</f>
        <v>9.7790912586596324E-7</v>
      </c>
      <c r="X110" s="119"/>
    </row>
    <row r="111" spans="1:24" ht="21.75" customHeight="1">
      <c r="A111" s="24" t="s">
        <v>107</v>
      </c>
      <c r="C111" s="117"/>
      <c r="D111" s="116"/>
      <c r="E111" s="117">
        <v>0</v>
      </c>
      <c r="F111" s="116"/>
      <c r="G111" s="117"/>
      <c r="H111" s="116"/>
      <c r="I111" s="117">
        <f t="shared" si="5"/>
        <v>0</v>
      </c>
      <c r="J111" s="116"/>
      <c r="K111" s="124">
        <f>I111/درآمد!$F$13</f>
        <v>0</v>
      </c>
      <c r="L111" s="116"/>
      <c r="M111" s="117">
        <v>0</v>
      </c>
      <c r="N111" s="116"/>
      <c r="O111" s="117">
        <v>333257500</v>
      </c>
      <c r="P111" s="116"/>
      <c r="Q111" s="117">
        <v>0</v>
      </c>
      <c r="R111" s="116"/>
      <c r="S111" s="117">
        <f t="shared" si="4"/>
        <v>333257500</v>
      </c>
      <c r="T111" s="118"/>
      <c r="U111" s="126">
        <f>S111/درآمد!$F$13</f>
        <v>2.2586556450062599E-4</v>
      </c>
      <c r="X111" s="119"/>
    </row>
    <row r="112" spans="1:24" ht="21.75" customHeight="1">
      <c r="A112" s="24" t="s">
        <v>108</v>
      </c>
      <c r="C112" s="117"/>
      <c r="D112" s="116"/>
      <c r="E112" s="117">
        <v>-2899531983</v>
      </c>
      <c r="F112" s="116"/>
      <c r="G112" s="117"/>
      <c r="H112" s="116"/>
      <c r="I112" s="117">
        <f t="shared" si="5"/>
        <v>-2899531983</v>
      </c>
      <c r="J112" s="116"/>
      <c r="K112" s="124">
        <f>I112/درآمد!$F$13</f>
        <v>-1.9651603583652716E-3</v>
      </c>
      <c r="L112" s="116"/>
      <c r="M112" s="117">
        <v>0</v>
      </c>
      <c r="N112" s="116"/>
      <c r="O112" s="117">
        <v>-2686160002</v>
      </c>
      <c r="P112" s="116"/>
      <c r="Q112" s="117">
        <v>0</v>
      </c>
      <c r="R112" s="116"/>
      <c r="S112" s="117">
        <f t="shared" si="4"/>
        <v>-2686160002</v>
      </c>
      <c r="T112" s="118"/>
      <c r="U112" s="126">
        <f>S112/درآمد!$F$13</f>
        <v>-1.8205473100852423E-3</v>
      </c>
      <c r="X112" s="119"/>
    </row>
    <row r="113" spans="1:26" ht="21.75" customHeight="1">
      <c r="A113" s="24" t="s">
        <v>104</v>
      </c>
      <c r="C113" s="117"/>
      <c r="D113" s="116"/>
      <c r="E113" s="117">
        <v>-26155</v>
      </c>
      <c r="F113" s="116"/>
      <c r="G113" s="117"/>
      <c r="H113" s="116"/>
      <c r="I113" s="117">
        <f t="shared" si="5"/>
        <v>-26155</v>
      </c>
      <c r="J113" s="116"/>
      <c r="K113" s="124">
        <f>I113/درآمد!$F$13</f>
        <v>-1.7726574314198097E-8</v>
      </c>
      <c r="L113" s="116"/>
      <c r="M113" s="117">
        <v>0</v>
      </c>
      <c r="N113" s="116"/>
      <c r="O113" s="117">
        <v>-22056633760</v>
      </c>
      <c r="P113" s="116"/>
      <c r="Q113" s="117">
        <v>0</v>
      </c>
      <c r="R113" s="116"/>
      <c r="S113" s="117">
        <f t="shared" si="4"/>
        <v>-22056633760</v>
      </c>
      <c r="T113" s="118"/>
      <c r="U113" s="126">
        <f>S113/درآمد!$F$13</f>
        <v>-1.4948902980986068E-2</v>
      </c>
      <c r="X113" s="119"/>
      <c r="Y113" s="25"/>
      <c r="Z113" s="25"/>
    </row>
    <row r="114" spans="1:26" ht="21.75" customHeight="1">
      <c r="A114" s="24" t="s">
        <v>250</v>
      </c>
      <c r="C114" s="117">
        <v>0</v>
      </c>
      <c r="D114" s="116"/>
      <c r="E114" s="117">
        <v>0</v>
      </c>
      <c r="F114" s="116"/>
      <c r="G114" s="117">
        <v>0</v>
      </c>
      <c r="H114" s="116"/>
      <c r="I114" s="117">
        <f t="shared" si="5"/>
        <v>0</v>
      </c>
      <c r="J114" s="116"/>
      <c r="K114" s="124">
        <f>I114/درآمد!$F$13</f>
        <v>0</v>
      </c>
      <c r="L114" s="116"/>
      <c r="M114" s="117">
        <v>0</v>
      </c>
      <c r="N114" s="116"/>
      <c r="O114" s="117">
        <v>0</v>
      </c>
      <c r="P114" s="116"/>
      <c r="Q114" s="117">
        <v>-5420486553</v>
      </c>
      <c r="R114" s="116"/>
      <c r="S114" s="117">
        <f t="shared" si="4"/>
        <v>-5420486553</v>
      </c>
      <c r="T114" s="118"/>
      <c r="U114" s="126">
        <f>S114/درآمد!$F$13</f>
        <v>-3.6737395412298219E-3</v>
      </c>
      <c r="X114" s="119"/>
      <c r="Y114" s="25"/>
      <c r="Z114" s="25"/>
    </row>
    <row r="115" spans="1:26" ht="21.75" customHeight="1">
      <c r="A115" s="24" t="s">
        <v>251</v>
      </c>
      <c r="C115" s="117">
        <v>0</v>
      </c>
      <c r="D115" s="116"/>
      <c r="E115" s="117">
        <v>0</v>
      </c>
      <c r="F115" s="116"/>
      <c r="G115" s="117">
        <v>0</v>
      </c>
      <c r="H115" s="116"/>
      <c r="I115" s="117">
        <f t="shared" si="5"/>
        <v>0</v>
      </c>
      <c r="J115" s="116"/>
      <c r="K115" s="124">
        <f>I115/درآمد!$F$13</f>
        <v>0</v>
      </c>
      <c r="L115" s="116"/>
      <c r="M115" s="117">
        <v>0</v>
      </c>
      <c r="N115" s="116"/>
      <c r="O115" s="117">
        <v>0</v>
      </c>
      <c r="P115" s="116"/>
      <c r="Q115" s="117">
        <v>-4978969</v>
      </c>
      <c r="R115" s="116"/>
      <c r="S115" s="117">
        <f t="shared" si="4"/>
        <v>-4978969</v>
      </c>
      <c r="T115" s="118"/>
      <c r="U115" s="126">
        <f>S115/درآمد!$F$13</f>
        <v>-3.3745006303417545E-6</v>
      </c>
      <c r="X115" s="119"/>
      <c r="Y115" s="25"/>
      <c r="Z115" s="25"/>
    </row>
    <row r="116" spans="1:26" ht="21.75" customHeight="1">
      <c r="A116" s="24" t="s">
        <v>249</v>
      </c>
      <c r="C116" s="117">
        <v>0</v>
      </c>
      <c r="D116" s="116"/>
      <c r="E116" s="117">
        <v>0</v>
      </c>
      <c r="F116" s="116"/>
      <c r="G116" s="117">
        <v>0</v>
      </c>
      <c r="H116" s="116"/>
      <c r="I116" s="117">
        <f t="shared" si="5"/>
        <v>0</v>
      </c>
      <c r="J116" s="116"/>
      <c r="K116" s="124">
        <f>I116/درآمد!$F$13</f>
        <v>0</v>
      </c>
      <c r="L116" s="116"/>
      <c r="M116" s="117">
        <v>0</v>
      </c>
      <c r="N116" s="116"/>
      <c r="O116" s="117">
        <v>0</v>
      </c>
      <c r="P116" s="116"/>
      <c r="Q116" s="117">
        <v>-247943241</v>
      </c>
      <c r="R116" s="116"/>
      <c r="S116" s="117">
        <f t="shared" si="4"/>
        <v>-247943241</v>
      </c>
      <c r="T116" s="118"/>
      <c r="U116" s="126">
        <f>S116/درآمد!$F$13</f>
        <v>-1.680437502309168E-4</v>
      </c>
      <c r="X116" s="119"/>
      <c r="Y116" s="25"/>
    </row>
    <row r="117" spans="1:26" ht="21.75" customHeight="1">
      <c r="A117" s="24" t="s">
        <v>239</v>
      </c>
      <c r="C117" s="117">
        <v>0</v>
      </c>
      <c r="D117" s="116"/>
      <c r="E117" s="117">
        <v>0</v>
      </c>
      <c r="F117" s="116"/>
      <c r="G117" s="117">
        <v>0</v>
      </c>
      <c r="H117" s="116"/>
      <c r="I117" s="117">
        <f t="shared" si="5"/>
        <v>0</v>
      </c>
      <c r="J117" s="116"/>
      <c r="K117" s="124">
        <f>I117/درآمد!$F$13</f>
        <v>0</v>
      </c>
      <c r="L117" s="116"/>
      <c r="M117" s="117">
        <v>0</v>
      </c>
      <c r="N117" s="116"/>
      <c r="O117" s="117">
        <v>0</v>
      </c>
      <c r="P117" s="116"/>
      <c r="Q117" s="117">
        <v>725743247</v>
      </c>
      <c r="R117" s="116"/>
      <c r="S117" s="117">
        <f t="shared" si="4"/>
        <v>725743247</v>
      </c>
      <c r="T117" s="118"/>
      <c r="U117" s="126">
        <f>S117/درآمد!$F$13</f>
        <v>4.9187312563459863E-4</v>
      </c>
      <c r="X117" s="119"/>
      <c r="Y117" s="25"/>
    </row>
    <row r="118" spans="1:26" ht="21.75" customHeight="1">
      <c r="A118" s="24" t="s">
        <v>235</v>
      </c>
      <c r="C118" s="117">
        <v>0</v>
      </c>
      <c r="D118" s="116"/>
      <c r="E118" s="117">
        <v>0</v>
      </c>
      <c r="F118" s="116"/>
      <c r="G118" s="117">
        <v>0</v>
      </c>
      <c r="H118" s="116"/>
      <c r="I118" s="117">
        <f t="shared" si="5"/>
        <v>0</v>
      </c>
      <c r="J118" s="116"/>
      <c r="K118" s="124">
        <f>I118/درآمد!$F$13</f>
        <v>0</v>
      </c>
      <c r="L118" s="116"/>
      <c r="M118" s="117">
        <v>0</v>
      </c>
      <c r="N118" s="116"/>
      <c r="O118" s="117">
        <v>0</v>
      </c>
      <c r="P118" s="116"/>
      <c r="Q118" s="117">
        <v>426621562</v>
      </c>
      <c r="R118" s="116"/>
      <c r="S118" s="117">
        <f t="shared" si="4"/>
        <v>426621562</v>
      </c>
      <c r="T118" s="118"/>
      <c r="U118" s="126">
        <f>S118/درآمد!$F$13</f>
        <v>2.8914313985212278E-4</v>
      </c>
      <c r="X118" s="119"/>
      <c r="Y118" s="25"/>
    </row>
    <row r="119" spans="1:26" ht="21.75" customHeight="1">
      <c r="A119" s="24" t="s">
        <v>233</v>
      </c>
      <c r="C119" s="117">
        <v>0</v>
      </c>
      <c r="D119" s="116"/>
      <c r="E119" s="117">
        <v>0</v>
      </c>
      <c r="F119" s="116"/>
      <c r="G119" s="117">
        <v>0</v>
      </c>
      <c r="H119" s="116"/>
      <c r="I119" s="117">
        <f t="shared" si="5"/>
        <v>0</v>
      </c>
      <c r="J119" s="116"/>
      <c r="K119" s="124">
        <f>I119/درآمد!$F$13</f>
        <v>0</v>
      </c>
      <c r="L119" s="116"/>
      <c r="M119" s="117">
        <v>0</v>
      </c>
      <c r="N119" s="116"/>
      <c r="O119" s="117">
        <v>0</v>
      </c>
      <c r="P119" s="116"/>
      <c r="Q119" s="117">
        <v>-1617933633</v>
      </c>
      <c r="R119" s="116"/>
      <c r="S119" s="117">
        <f t="shared" si="4"/>
        <v>-1617933633</v>
      </c>
      <c r="T119" s="118"/>
      <c r="U119" s="126">
        <f>S119/درآمد!$F$13</f>
        <v>-1.0965559465041107E-3</v>
      </c>
      <c r="X119" s="119"/>
      <c r="Y119" s="25"/>
    </row>
    <row r="120" spans="1:26" ht="21.75" customHeight="1">
      <c r="A120" s="24" t="s">
        <v>22</v>
      </c>
      <c r="C120" s="117">
        <v>0</v>
      </c>
      <c r="D120" s="116"/>
      <c r="E120" s="117">
        <v>3645745900</v>
      </c>
      <c r="F120" s="116"/>
      <c r="G120" s="117">
        <v>0</v>
      </c>
      <c r="H120" s="116"/>
      <c r="I120" s="117">
        <f t="shared" si="5"/>
        <v>3645745900</v>
      </c>
      <c r="J120" s="116"/>
      <c r="K120" s="124">
        <f>I120/درآمد!$F$13</f>
        <v>2.4709074986439699E-3</v>
      </c>
      <c r="L120" s="116"/>
      <c r="M120" s="117">
        <v>0</v>
      </c>
      <c r="N120" s="116"/>
      <c r="O120" s="117">
        <v>2198542062</v>
      </c>
      <c r="P120" s="116"/>
      <c r="Q120" s="117">
        <v>0</v>
      </c>
      <c r="R120" s="116"/>
      <c r="S120" s="117">
        <f t="shared" si="4"/>
        <v>2198542062</v>
      </c>
      <c r="T120" s="118"/>
      <c r="U120" s="126">
        <f>S120/درآمد!$F$13</f>
        <v>1.4900638212553363E-3</v>
      </c>
      <c r="X120" s="119"/>
      <c r="Y120" s="25"/>
    </row>
    <row r="121" spans="1:26" ht="21.75" customHeight="1">
      <c r="A121" s="24" t="s">
        <v>222</v>
      </c>
      <c r="C121" s="117">
        <v>0</v>
      </c>
      <c r="D121" s="116"/>
      <c r="E121" s="117">
        <v>0</v>
      </c>
      <c r="F121" s="116"/>
      <c r="G121" s="117">
        <v>0</v>
      </c>
      <c r="H121" s="116"/>
      <c r="I121" s="117">
        <f t="shared" si="5"/>
        <v>0</v>
      </c>
      <c r="J121" s="116"/>
      <c r="K121" s="124">
        <f>I121/درآمد!$F$13</f>
        <v>0</v>
      </c>
      <c r="L121" s="116"/>
      <c r="M121" s="117">
        <v>0</v>
      </c>
      <c r="N121" s="116"/>
      <c r="O121" s="117">
        <v>0</v>
      </c>
      <c r="P121" s="116"/>
      <c r="Q121" s="117">
        <v>42852374</v>
      </c>
      <c r="R121" s="116"/>
      <c r="S121" s="117">
        <f t="shared" si="4"/>
        <v>42852374</v>
      </c>
      <c r="T121" s="118"/>
      <c r="U121" s="126">
        <f>S121/درآمد!$F$13</f>
        <v>2.9043234266901565E-5</v>
      </c>
      <c r="X121" s="119"/>
      <c r="Y121" s="25"/>
    </row>
    <row r="122" spans="1:26" ht="21.75" customHeight="1">
      <c r="A122" s="24" t="s">
        <v>227</v>
      </c>
      <c r="C122" s="117">
        <v>0</v>
      </c>
      <c r="D122" s="116"/>
      <c r="E122" s="117">
        <v>0</v>
      </c>
      <c r="F122" s="116"/>
      <c r="G122" s="117">
        <v>0</v>
      </c>
      <c r="H122" s="116"/>
      <c r="I122" s="117">
        <f t="shared" si="5"/>
        <v>0</v>
      </c>
      <c r="J122" s="116"/>
      <c r="K122" s="124">
        <f>I122/درآمد!$F$13</f>
        <v>0</v>
      </c>
      <c r="L122" s="116"/>
      <c r="M122" s="117">
        <v>0</v>
      </c>
      <c r="N122" s="116"/>
      <c r="O122" s="117">
        <v>0</v>
      </c>
      <c r="P122" s="116"/>
      <c r="Q122" s="117">
        <v>36255649465</v>
      </c>
      <c r="R122" s="116"/>
      <c r="S122" s="117">
        <f t="shared" si="4"/>
        <v>36255649465</v>
      </c>
      <c r="T122" s="118"/>
      <c r="U122" s="126">
        <f>S122/درآمد!$F$13</f>
        <v>2.4572298396132251E-2</v>
      </c>
      <c r="X122" s="119"/>
      <c r="Y122" s="25"/>
    </row>
    <row r="123" spans="1:26" ht="19.5" customHeight="1">
      <c r="A123" s="24" t="s">
        <v>48</v>
      </c>
      <c r="C123" s="117">
        <v>0</v>
      </c>
      <c r="D123" s="116"/>
      <c r="E123" s="117">
        <v>13111423677</v>
      </c>
      <c r="F123" s="116"/>
      <c r="G123" s="117">
        <v>0</v>
      </c>
      <c r="H123" s="116"/>
      <c r="I123" s="117">
        <f t="shared" ref="I123:I186" si="6">C123+E123+G123</f>
        <v>13111423677</v>
      </c>
      <c r="J123" s="116"/>
      <c r="K123" s="124">
        <f>I123/درآمد!$F$13</f>
        <v>8.8862789591006297E-3</v>
      </c>
      <c r="L123" s="116"/>
      <c r="M123" s="117">
        <v>0</v>
      </c>
      <c r="N123" s="116"/>
      <c r="O123" s="117">
        <v>13111423677</v>
      </c>
      <c r="P123" s="116"/>
      <c r="Q123" s="117">
        <v>0</v>
      </c>
      <c r="R123" s="116"/>
      <c r="S123" s="117">
        <f t="shared" si="4"/>
        <v>13111423677</v>
      </c>
      <c r="T123" s="118"/>
      <c r="U123" s="126">
        <f>S123/درآمد!$F$13</f>
        <v>8.8862789591006297E-3</v>
      </c>
      <c r="X123" s="119"/>
      <c r="Y123" s="25"/>
    </row>
    <row r="124" spans="1:26" ht="19.5" customHeight="1">
      <c r="A124" s="24" t="s">
        <v>97</v>
      </c>
      <c r="C124" s="117">
        <v>0</v>
      </c>
      <c r="D124" s="116"/>
      <c r="E124" s="117">
        <v>326599987</v>
      </c>
      <c r="F124" s="116"/>
      <c r="G124" s="117">
        <v>-139288461</v>
      </c>
      <c r="H124" s="116"/>
      <c r="I124" s="117">
        <f t="shared" si="6"/>
        <v>187311526</v>
      </c>
      <c r="J124" s="116"/>
      <c r="K124" s="124">
        <f>I124/درآمد!$F$13</f>
        <v>1.2695055192295352E-4</v>
      </c>
      <c r="L124" s="116"/>
      <c r="M124" s="117">
        <v>0</v>
      </c>
      <c r="N124" s="116"/>
      <c r="O124" s="117">
        <v>0</v>
      </c>
      <c r="P124" s="116"/>
      <c r="Q124" s="117">
        <v>-139288461</v>
      </c>
      <c r="R124" s="116"/>
      <c r="S124" s="117">
        <f t="shared" si="4"/>
        <v>-139288461</v>
      </c>
      <c r="T124" s="118"/>
      <c r="U124" s="126">
        <f>S124/درآمد!$F$13</f>
        <v>-9.4402877271144463E-5</v>
      </c>
      <c r="X124" s="119"/>
    </row>
    <row r="125" spans="1:26" ht="19.5" customHeight="1">
      <c r="A125" s="24" t="s">
        <v>123</v>
      </c>
      <c r="C125" s="117">
        <v>0</v>
      </c>
      <c r="D125" s="116"/>
      <c r="E125" s="117">
        <v>213022662</v>
      </c>
      <c r="F125" s="116"/>
      <c r="G125" s="117">
        <v>1840473631</v>
      </c>
      <c r="H125" s="116"/>
      <c r="I125" s="117">
        <f t="shared" si="6"/>
        <v>2053496293</v>
      </c>
      <c r="J125" s="116"/>
      <c r="K125" s="124">
        <f>I125/درآمد!$F$13</f>
        <v>1.3917589234102394E-3</v>
      </c>
      <c r="L125" s="116"/>
      <c r="M125" s="117">
        <v>0</v>
      </c>
      <c r="N125" s="116"/>
      <c r="O125" s="117">
        <v>0</v>
      </c>
      <c r="P125" s="116"/>
      <c r="Q125" s="117">
        <v>1840473631</v>
      </c>
      <c r="R125" s="116"/>
      <c r="S125" s="117">
        <f t="shared" si="4"/>
        <v>1840473631</v>
      </c>
      <c r="T125" s="118"/>
      <c r="U125" s="126">
        <f>S125/درآمد!$F$13</f>
        <v>1.2473826263904994E-3</v>
      </c>
      <c r="X125" s="119"/>
    </row>
    <row r="126" spans="1:26" ht="19.5" customHeight="1">
      <c r="A126" s="24" t="s">
        <v>67</v>
      </c>
      <c r="C126" s="117">
        <v>0</v>
      </c>
      <c r="D126" s="116"/>
      <c r="E126" s="117">
        <v>43526212</v>
      </c>
      <c r="F126" s="116"/>
      <c r="G126" s="117">
        <v>92713083</v>
      </c>
      <c r="H126" s="116"/>
      <c r="I126" s="117">
        <f t="shared" si="6"/>
        <v>136239295</v>
      </c>
      <c r="J126" s="116"/>
      <c r="K126" s="124">
        <f>I126/درآمد!$F$13</f>
        <v>9.2336302325806051E-5</v>
      </c>
      <c r="L126" s="116"/>
      <c r="M126" s="117">
        <v>0</v>
      </c>
      <c r="N126" s="116"/>
      <c r="O126" s="117">
        <v>0</v>
      </c>
      <c r="P126" s="116"/>
      <c r="Q126" s="117">
        <v>92713083</v>
      </c>
      <c r="R126" s="116"/>
      <c r="S126" s="117">
        <f t="shared" si="4"/>
        <v>92713083</v>
      </c>
      <c r="T126" s="118"/>
      <c r="U126" s="126">
        <f>S126/درآمد!$F$13</f>
        <v>6.283637376019561E-5</v>
      </c>
      <c r="X126" s="119"/>
    </row>
    <row r="127" spans="1:26" ht="19.5" customHeight="1">
      <c r="A127" s="24" t="s">
        <v>116</v>
      </c>
      <c r="C127" s="117">
        <v>0</v>
      </c>
      <c r="D127" s="116"/>
      <c r="E127" s="117">
        <v>1926963563</v>
      </c>
      <c r="F127" s="116"/>
      <c r="G127" s="117">
        <v>1706524891</v>
      </c>
      <c r="H127" s="116"/>
      <c r="I127" s="117">
        <f t="shared" si="6"/>
        <v>3633488454</v>
      </c>
      <c r="J127" s="116"/>
      <c r="K127" s="124">
        <f>I127/درآمد!$F$13</f>
        <v>2.462600003808517E-3</v>
      </c>
      <c r="L127" s="116"/>
      <c r="M127" s="117">
        <v>0</v>
      </c>
      <c r="N127" s="116"/>
      <c r="O127" s="117">
        <v>0</v>
      </c>
      <c r="P127" s="116"/>
      <c r="Q127" s="117">
        <v>1706524891</v>
      </c>
      <c r="R127" s="116"/>
      <c r="S127" s="117">
        <f t="shared" si="4"/>
        <v>1706524891</v>
      </c>
      <c r="T127" s="118"/>
      <c r="U127" s="126">
        <f>S127/درآمد!$F$13</f>
        <v>1.1565987497358177E-3</v>
      </c>
      <c r="X127" s="119"/>
    </row>
    <row r="128" spans="1:26" ht="19.5" customHeight="1">
      <c r="A128" s="24" t="s">
        <v>81</v>
      </c>
      <c r="C128" s="117">
        <v>0</v>
      </c>
      <c r="D128" s="116"/>
      <c r="E128" s="117">
        <v>2769934250</v>
      </c>
      <c r="F128" s="116"/>
      <c r="G128" s="117">
        <v>5810752005</v>
      </c>
      <c r="H128" s="116"/>
      <c r="I128" s="117">
        <f t="shared" si="6"/>
        <v>8580686255</v>
      </c>
      <c r="J128" s="116"/>
      <c r="K128" s="124">
        <f>I128/درآمد!$F$13</f>
        <v>5.8155676760113049E-3</v>
      </c>
      <c r="L128" s="116"/>
      <c r="M128" s="117">
        <v>0</v>
      </c>
      <c r="N128" s="116"/>
      <c r="O128" s="117">
        <v>0</v>
      </c>
      <c r="P128" s="116"/>
      <c r="Q128" s="117">
        <v>5810752005</v>
      </c>
      <c r="R128" s="116"/>
      <c r="S128" s="117">
        <f t="shared" si="4"/>
        <v>5810752005</v>
      </c>
      <c r="T128" s="118"/>
      <c r="U128" s="126">
        <f>S128/درآمد!$F$13</f>
        <v>3.9382422954696268E-3</v>
      </c>
      <c r="X128" s="119"/>
    </row>
    <row r="129" spans="1:24" ht="19.5" customHeight="1">
      <c r="A129" s="24" t="s">
        <v>69</v>
      </c>
      <c r="C129" s="117">
        <v>0</v>
      </c>
      <c r="D129" s="116"/>
      <c r="E129" s="117">
        <v>2892169688</v>
      </c>
      <c r="F129" s="116"/>
      <c r="G129" s="117">
        <v>18127525511</v>
      </c>
      <c r="H129" s="116"/>
      <c r="I129" s="117">
        <f t="shared" si="6"/>
        <v>21019695199</v>
      </c>
      <c r="J129" s="116"/>
      <c r="K129" s="124">
        <f>I129/درآمد!$F$13</f>
        <v>1.4246116956867385E-2</v>
      </c>
      <c r="L129" s="116"/>
      <c r="M129" s="117">
        <v>0</v>
      </c>
      <c r="N129" s="116"/>
      <c r="O129" s="117">
        <v>0</v>
      </c>
      <c r="P129" s="116"/>
      <c r="Q129" s="117">
        <v>18127525511</v>
      </c>
      <c r="R129" s="116"/>
      <c r="S129" s="117">
        <f t="shared" si="4"/>
        <v>18127525511</v>
      </c>
      <c r="T129" s="118"/>
      <c r="U129" s="126">
        <f>S129/درآمد!$F$13</f>
        <v>1.2285946400430639E-2</v>
      </c>
      <c r="X129" s="119"/>
    </row>
    <row r="130" spans="1:24" ht="19.5" customHeight="1">
      <c r="A130" s="24" t="s">
        <v>70</v>
      </c>
      <c r="C130" s="117">
        <v>0</v>
      </c>
      <c r="D130" s="116"/>
      <c r="E130" s="117">
        <v>2007671</v>
      </c>
      <c r="F130" s="116"/>
      <c r="G130" s="117">
        <v>-102726</v>
      </c>
      <c r="H130" s="116"/>
      <c r="I130" s="117">
        <f t="shared" si="6"/>
        <v>1904945</v>
      </c>
      <c r="J130" s="116"/>
      <c r="K130" s="124">
        <f>I130/درآمد!$F$13</f>
        <v>1.291078153582875E-6</v>
      </c>
      <c r="L130" s="116"/>
      <c r="M130" s="117">
        <v>0</v>
      </c>
      <c r="N130" s="116"/>
      <c r="O130" s="117">
        <v>0</v>
      </c>
      <c r="P130" s="116"/>
      <c r="Q130" s="117">
        <v>-102726</v>
      </c>
      <c r="R130" s="116"/>
      <c r="S130" s="117">
        <f t="shared" si="4"/>
        <v>-102726</v>
      </c>
      <c r="T130" s="118"/>
      <c r="U130" s="126">
        <f>S130/درآمد!$F$13</f>
        <v>-6.9622637086611125E-8</v>
      </c>
      <c r="X130" s="119"/>
    </row>
    <row r="131" spans="1:24" ht="19.5" customHeight="1">
      <c r="A131" s="24" t="s">
        <v>125</v>
      </c>
      <c r="C131" s="117">
        <v>0</v>
      </c>
      <c r="D131" s="116"/>
      <c r="E131" s="117">
        <v>-365517284</v>
      </c>
      <c r="F131" s="116"/>
      <c r="G131" s="117">
        <v>1122387497</v>
      </c>
      <c r="H131" s="116"/>
      <c r="I131" s="117">
        <f t="shared" si="6"/>
        <v>756870213</v>
      </c>
      <c r="J131" s="116"/>
      <c r="K131" s="124">
        <f>I131/درآمد!$F$13</f>
        <v>5.12969454289713E-4</v>
      </c>
      <c r="L131" s="116"/>
      <c r="M131" s="117">
        <v>0</v>
      </c>
      <c r="N131" s="116"/>
      <c r="O131" s="117">
        <v>0</v>
      </c>
      <c r="P131" s="116"/>
      <c r="Q131" s="117">
        <v>1122387497</v>
      </c>
      <c r="R131" s="116"/>
      <c r="S131" s="117">
        <f t="shared" si="4"/>
        <v>1122387497</v>
      </c>
      <c r="T131" s="118"/>
      <c r="U131" s="126">
        <f>S131/درآمد!$F$13</f>
        <v>7.6069911584390347E-4</v>
      </c>
      <c r="X131" s="119"/>
    </row>
    <row r="132" spans="1:24" ht="19.5" customHeight="1">
      <c r="A132" s="24" t="s">
        <v>119</v>
      </c>
      <c r="C132" s="117">
        <v>0</v>
      </c>
      <c r="D132" s="116"/>
      <c r="E132" s="117">
        <v>-2231688978</v>
      </c>
      <c r="F132" s="116"/>
      <c r="G132" s="117">
        <v>13197687347</v>
      </c>
      <c r="H132" s="116"/>
      <c r="I132" s="117">
        <f t="shared" si="6"/>
        <v>10965998369</v>
      </c>
      <c r="J132" s="116"/>
      <c r="K132" s="124">
        <f>I132/درآمد!$F$13</f>
        <v>7.4322150647086081E-3</v>
      </c>
      <c r="L132" s="116"/>
      <c r="M132" s="117">
        <v>0</v>
      </c>
      <c r="N132" s="116"/>
      <c r="O132" s="117">
        <v>0</v>
      </c>
      <c r="P132" s="116"/>
      <c r="Q132" s="117">
        <v>13197687347</v>
      </c>
      <c r="R132" s="116"/>
      <c r="S132" s="117">
        <f t="shared" si="4"/>
        <v>13197687347</v>
      </c>
      <c r="T132" s="118"/>
      <c r="U132" s="126">
        <f>S132/درآمد!$F$13</f>
        <v>8.9447442375128056E-3</v>
      </c>
      <c r="X132" s="119"/>
    </row>
    <row r="133" spans="1:24" ht="19.5" customHeight="1">
      <c r="A133" s="24" t="s">
        <v>128</v>
      </c>
      <c r="C133" s="117">
        <v>0</v>
      </c>
      <c r="D133" s="116"/>
      <c r="E133" s="117">
        <v>-3519418149</v>
      </c>
      <c r="F133" s="116"/>
      <c r="G133" s="117">
        <v>19579486050</v>
      </c>
      <c r="H133" s="116"/>
      <c r="I133" s="117">
        <f t="shared" si="6"/>
        <v>16060067901</v>
      </c>
      <c r="J133" s="116"/>
      <c r="K133" s="124">
        <f>I133/درآمد!$F$13</f>
        <v>1.0884725182112176E-2</v>
      </c>
      <c r="L133" s="116"/>
      <c r="M133" s="117">
        <v>0</v>
      </c>
      <c r="N133" s="116"/>
      <c r="O133" s="117">
        <v>0</v>
      </c>
      <c r="P133" s="116"/>
      <c r="Q133" s="117">
        <v>19579486050</v>
      </c>
      <c r="R133" s="116"/>
      <c r="S133" s="117">
        <f t="shared" si="4"/>
        <v>19579486050</v>
      </c>
      <c r="T133" s="118"/>
      <c r="U133" s="126">
        <f>S133/درآمد!$F$13</f>
        <v>1.3270013936116612E-2</v>
      </c>
      <c r="X133" s="119"/>
    </row>
    <row r="134" spans="1:24" ht="19.5" customHeight="1">
      <c r="A134" s="24" t="s">
        <v>111</v>
      </c>
      <c r="C134" s="117">
        <v>0</v>
      </c>
      <c r="D134" s="116"/>
      <c r="E134" s="117">
        <v>-3085976177</v>
      </c>
      <c r="F134" s="116"/>
      <c r="G134" s="117">
        <v>3164958276</v>
      </c>
      <c r="H134" s="116"/>
      <c r="I134" s="117">
        <f t="shared" si="6"/>
        <v>78982099</v>
      </c>
      <c r="J134" s="116"/>
      <c r="K134" s="124">
        <f>I134/درآمد!$F$13</f>
        <v>5.3530187245836408E-5</v>
      </c>
      <c r="L134" s="116"/>
      <c r="M134" s="117">
        <v>0</v>
      </c>
      <c r="N134" s="116"/>
      <c r="O134" s="117">
        <v>0</v>
      </c>
      <c r="P134" s="116"/>
      <c r="Q134" s="117">
        <v>3164958276</v>
      </c>
      <c r="R134" s="116"/>
      <c r="S134" s="117">
        <f t="shared" si="4"/>
        <v>3164958276</v>
      </c>
      <c r="T134" s="118"/>
      <c r="U134" s="126">
        <f>S134/درآمد!$F$13</f>
        <v>2.1450532625062243E-3</v>
      </c>
      <c r="X134" s="119"/>
    </row>
    <row r="135" spans="1:24" ht="19.5" customHeight="1">
      <c r="A135" s="24" t="s">
        <v>132</v>
      </c>
      <c r="C135" s="117">
        <v>0</v>
      </c>
      <c r="D135" s="116"/>
      <c r="E135" s="117">
        <v>-10220548</v>
      </c>
      <c r="F135" s="116"/>
      <c r="G135" s="117">
        <v>57394318</v>
      </c>
      <c r="H135" s="116"/>
      <c r="I135" s="117">
        <f t="shared" si="6"/>
        <v>47173770</v>
      </c>
      <c r="J135" s="116"/>
      <c r="K135" s="124">
        <f>I135/درآمد!$F$13</f>
        <v>3.1972064216627368E-5</v>
      </c>
      <c r="L135" s="116"/>
      <c r="M135" s="117">
        <v>0</v>
      </c>
      <c r="N135" s="116"/>
      <c r="O135" s="117">
        <v>0</v>
      </c>
      <c r="P135" s="116"/>
      <c r="Q135" s="117">
        <v>57394318</v>
      </c>
      <c r="R135" s="116"/>
      <c r="S135" s="117">
        <f t="shared" si="4"/>
        <v>57394318</v>
      </c>
      <c r="T135" s="118"/>
      <c r="U135" s="126">
        <f>S135/درآمد!$F$13</f>
        <v>3.8899049636387599E-5</v>
      </c>
      <c r="X135" s="119"/>
    </row>
    <row r="136" spans="1:24" ht="19.5" customHeight="1">
      <c r="A136" s="24" t="s">
        <v>110</v>
      </c>
      <c r="C136" s="117">
        <v>0</v>
      </c>
      <c r="D136" s="116"/>
      <c r="E136" s="117">
        <v>-1511031280</v>
      </c>
      <c r="F136" s="116"/>
      <c r="G136" s="117">
        <v>6180643567</v>
      </c>
      <c r="H136" s="116"/>
      <c r="I136" s="117">
        <f t="shared" si="6"/>
        <v>4669612287</v>
      </c>
      <c r="J136" s="116"/>
      <c r="K136" s="124">
        <f>I136/درآمد!$F$13</f>
        <v>3.1648338453067497E-3</v>
      </c>
      <c r="L136" s="116"/>
      <c r="M136" s="117">
        <v>0</v>
      </c>
      <c r="N136" s="116"/>
      <c r="O136" s="117">
        <v>0</v>
      </c>
      <c r="P136" s="116"/>
      <c r="Q136" s="117">
        <v>6180643567</v>
      </c>
      <c r="R136" s="116"/>
      <c r="S136" s="117">
        <f t="shared" si="4"/>
        <v>6180643567</v>
      </c>
      <c r="T136" s="118"/>
      <c r="U136" s="126">
        <f>S136/درآمد!$F$13</f>
        <v>4.1889366277956764E-3</v>
      </c>
      <c r="X136" s="119"/>
    </row>
    <row r="137" spans="1:24" ht="19.5" customHeight="1">
      <c r="A137" s="24" t="s">
        <v>105</v>
      </c>
      <c r="C137" s="117">
        <v>0</v>
      </c>
      <c r="D137" s="116"/>
      <c r="E137" s="117">
        <v>-124288452</v>
      </c>
      <c r="F137" s="116"/>
      <c r="G137" s="117">
        <v>4238030608</v>
      </c>
      <c r="H137" s="116"/>
      <c r="I137" s="117">
        <f t="shared" si="6"/>
        <v>4113742156</v>
      </c>
      <c r="J137" s="116"/>
      <c r="K137" s="124">
        <f>I137/درآمد!$F$13</f>
        <v>2.7880923738399354E-3</v>
      </c>
      <c r="L137" s="116"/>
      <c r="M137" s="117">
        <v>0</v>
      </c>
      <c r="N137" s="116"/>
      <c r="O137" s="117">
        <v>0</v>
      </c>
      <c r="P137" s="116"/>
      <c r="Q137" s="117">
        <v>4238030608</v>
      </c>
      <c r="R137" s="116"/>
      <c r="S137" s="117">
        <f t="shared" si="4"/>
        <v>4238030608</v>
      </c>
      <c r="T137" s="118"/>
      <c r="U137" s="126">
        <f>S137/درآمد!$F$13</f>
        <v>2.8723289817839093E-3</v>
      </c>
      <c r="X137" s="119"/>
    </row>
    <row r="138" spans="1:24" ht="19.5" customHeight="1">
      <c r="A138" s="24" t="s">
        <v>98</v>
      </c>
      <c r="C138" s="117">
        <v>0</v>
      </c>
      <c r="D138" s="116"/>
      <c r="E138" s="117">
        <v>-239728869</v>
      </c>
      <c r="F138" s="116"/>
      <c r="G138" s="117">
        <v>253996817</v>
      </c>
      <c r="H138" s="116"/>
      <c r="I138" s="117">
        <f t="shared" si="6"/>
        <v>14267948</v>
      </c>
      <c r="J138" s="116"/>
      <c r="K138" s="124">
        <f>I138/درآمد!$F$13</f>
        <v>9.6701143388688247E-6</v>
      </c>
      <c r="L138" s="116"/>
      <c r="M138" s="117">
        <v>0</v>
      </c>
      <c r="N138" s="116"/>
      <c r="O138" s="117">
        <v>0</v>
      </c>
      <c r="P138" s="116"/>
      <c r="Q138" s="117">
        <v>253996817</v>
      </c>
      <c r="R138" s="116"/>
      <c r="S138" s="117">
        <f t="shared" ref="S138:S201" si="7">M138+O138+Q138</f>
        <v>253996817</v>
      </c>
      <c r="T138" s="118"/>
      <c r="U138" s="126">
        <f>S138/درآمد!$F$13</f>
        <v>1.7214656670312654E-4</v>
      </c>
      <c r="X138" s="119"/>
    </row>
    <row r="139" spans="1:24" ht="19.5" customHeight="1">
      <c r="A139" s="24" t="s">
        <v>93</v>
      </c>
      <c r="C139" s="117">
        <v>0</v>
      </c>
      <c r="D139" s="116"/>
      <c r="E139" s="117">
        <v>0</v>
      </c>
      <c r="F139" s="116"/>
      <c r="G139" s="117">
        <v>-23858110549</v>
      </c>
      <c r="H139" s="116"/>
      <c r="I139" s="117">
        <f t="shared" si="6"/>
        <v>-23858110549</v>
      </c>
      <c r="J139" s="116"/>
      <c r="K139" s="124">
        <f>I139/درآمد!$F$13</f>
        <v>-1.6169855463322579E-2</v>
      </c>
      <c r="L139" s="116"/>
      <c r="M139" s="117">
        <v>0</v>
      </c>
      <c r="N139" s="116"/>
      <c r="O139" s="117">
        <v>0</v>
      </c>
      <c r="P139" s="116"/>
      <c r="Q139" s="117">
        <v>-25216248127</v>
      </c>
      <c r="R139" s="116"/>
      <c r="S139" s="117">
        <f t="shared" si="7"/>
        <v>-25216248127</v>
      </c>
      <c r="T139" s="118"/>
      <c r="U139" s="126">
        <f>S139/درآمد!$F$13</f>
        <v>-1.7090334404455138E-2</v>
      </c>
      <c r="X139" s="119"/>
    </row>
    <row r="140" spans="1:24" ht="19.5" customHeight="1">
      <c r="A140" s="24" t="s">
        <v>62</v>
      </c>
      <c r="C140" s="117">
        <v>0</v>
      </c>
      <c r="D140" s="116"/>
      <c r="E140" s="117">
        <v>0</v>
      </c>
      <c r="F140" s="116"/>
      <c r="G140" s="117">
        <v>-10593584034</v>
      </c>
      <c r="H140" s="116"/>
      <c r="I140" s="117">
        <f t="shared" si="6"/>
        <v>-10593584034</v>
      </c>
      <c r="J140" s="116"/>
      <c r="K140" s="124">
        <f>I140/درآمد!$F$13</f>
        <v>-7.179810920757158E-3</v>
      </c>
      <c r="L140" s="116"/>
      <c r="M140" s="117">
        <v>0</v>
      </c>
      <c r="N140" s="116"/>
      <c r="O140" s="117">
        <v>0</v>
      </c>
      <c r="P140" s="116"/>
      <c r="Q140" s="117">
        <v>-11297815580</v>
      </c>
      <c r="R140" s="116"/>
      <c r="S140" s="117">
        <f t="shared" si="7"/>
        <v>-11297815580</v>
      </c>
      <c r="T140" s="118"/>
      <c r="U140" s="126">
        <f>S140/درآمد!$F$13</f>
        <v>-7.6571044720693971E-3</v>
      </c>
      <c r="X140" s="119"/>
    </row>
    <row r="141" spans="1:24" ht="19.5" customHeight="1">
      <c r="A141" s="24" t="s">
        <v>88</v>
      </c>
      <c r="C141" s="117">
        <v>0</v>
      </c>
      <c r="D141" s="116"/>
      <c r="E141" s="117">
        <v>0</v>
      </c>
      <c r="F141" s="116"/>
      <c r="G141" s="117">
        <v>-16952920231</v>
      </c>
      <c r="H141" s="116"/>
      <c r="I141" s="117">
        <f t="shared" si="6"/>
        <v>-16952920231</v>
      </c>
      <c r="J141" s="116"/>
      <c r="K141" s="124">
        <f>I141/درآمد!$F$13</f>
        <v>-1.1489856636111408E-2</v>
      </c>
      <c r="L141" s="116"/>
      <c r="M141" s="117">
        <v>0</v>
      </c>
      <c r="N141" s="116"/>
      <c r="O141" s="117">
        <v>0</v>
      </c>
      <c r="P141" s="116"/>
      <c r="Q141" s="117">
        <v>-16952920231</v>
      </c>
      <c r="R141" s="116"/>
      <c r="S141" s="117">
        <f t="shared" si="7"/>
        <v>-16952920231</v>
      </c>
      <c r="T141" s="118"/>
      <c r="U141" s="126">
        <f>S141/درآمد!$F$13</f>
        <v>-1.1489856636111408E-2</v>
      </c>
      <c r="X141" s="119"/>
    </row>
    <row r="142" spans="1:24" ht="19.5" customHeight="1">
      <c r="A142" s="24" t="s">
        <v>114</v>
      </c>
      <c r="C142" s="117">
        <v>0</v>
      </c>
      <c r="D142" s="116"/>
      <c r="E142" s="117">
        <v>0</v>
      </c>
      <c r="F142" s="116"/>
      <c r="G142" s="117">
        <v>-9261826052</v>
      </c>
      <c r="H142" s="116"/>
      <c r="I142" s="117">
        <f t="shared" si="6"/>
        <v>-9261826052</v>
      </c>
      <c r="J142" s="116"/>
      <c r="K142" s="124">
        <f>I142/درآمد!$F$13</f>
        <v>-6.2772107740758547E-3</v>
      </c>
      <c r="L142" s="116"/>
      <c r="M142" s="117">
        <v>0</v>
      </c>
      <c r="N142" s="116"/>
      <c r="O142" s="117">
        <v>0</v>
      </c>
      <c r="P142" s="116"/>
      <c r="Q142" s="117">
        <v>-9344156700</v>
      </c>
      <c r="R142" s="116"/>
      <c r="S142" s="117">
        <f t="shared" si="7"/>
        <v>-9344156700</v>
      </c>
      <c r="T142" s="118"/>
      <c r="U142" s="126">
        <f>S142/درآمد!$F$13</f>
        <v>-6.3330104433592833E-3</v>
      </c>
      <c r="X142" s="119"/>
    </row>
    <row r="143" spans="1:24" ht="19.5" customHeight="1">
      <c r="A143" s="24" t="s">
        <v>129</v>
      </c>
      <c r="C143" s="117">
        <v>0</v>
      </c>
      <c r="D143" s="116"/>
      <c r="E143" s="117">
        <v>-122083080</v>
      </c>
      <c r="F143" s="116"/>
      <c r="G143" s="117">
        <v>-470756495</v>
      </c>
      <c r="H143" s="116"/>
      <c r="I143" s="117">
        <f t="shared" si="6"/>
        <v>-592839575</v>
      </c>
      <c r="J143" s="116"/>
      <c r="K143" s="124">
        <f>I143/درآمد!$F$13</f>
        <v>-4.0179754473848659E-4</v>
      </c>
      <c r="L143" s="116"/>
      <c r="M143" s="117">
        <v>0</v>
      </c>
      <c r="N143" s="116"/>
      <c r="O143" s="117">
        <v>0</v>
      </c>
      <c r="P143" s="116"/>
      <c r="Q143" s="117">
        <v>-470756495</v>
      </c>
      <c r="R143" s="116"/>
      <c r="S143" s="117">
        <f t="shared" si="7"/>
        <v>-470756495</v>
      </c>
      <c r="T143" s="118"/>
      <c r="U143" s="126">
        <f>S143/درآمد!$F$13</f>
        <v>-3.1905562961227014E-4</v>
      </c>
      <c r="X143" s="119"/>
    </row>
    <row r="144" spans="1:24" ht="19.5" customHeight="1">
      <c r="A144" s="24" t="s">
        <v>130</v>
      </c>
      <c r="C144" s="117">
        <v>0</v>
      </c>
      <c r="D144" s="116"/>
      <c r="E144" s="117">
        <v>-20438663</v>
      </c>
      <c r="F144" s="116"/>
      <c r="G144" s="117">
        <v>-69569400</v>
      </c>
      <c r="H144" s="116"/>
      <c r="I144" s="117">
        <f t="shared" si="6"/>
        <v>-90008063</v>
      </c>
      <c r="J144" s="116"/>
      <c r="K144" s="124">
        <f>I144/درآمد!$F$13</f>
        <v>-6.1003044069834613E-5</v>
      </c>
      <c r="L144" s="116"/>
      <c r="M144" s="117">
        <v>0</v>
      </c>
      <c r="N144" s="116"/>
      <c r="O144" s="117">
        <v>0</v>
      </c>
      <c r="P144" s="116"/>
      <c r="Q144" s="117">
        <v>-69569400</v>
      </c>
      <c r="R144" s="116"/>
      <c r="S144" s="117">
        <f t="shared" si="7"/>
        <v>-69569400</v>
      </c>
      <c r="T144" s="118"/>
      <c r="U144" s="126">
        <f>S144/درآمد!$F$13</f>
        <v>-4.7150722198209642E-5</v>
      </c>
      <c r="X144" s="119"/>
    </row>
    <row r="145" spans="1:24" ht="19.5" customHeight="1">
      <c r="A145" s="24" t="s">
        <v>103</v>
      </c>
      <c r="C145" s="117">
        <v>0</v>
      </c>
      <c r="D145" s="116"/>
      <c r="E145" s="117">
        <v>-182371663</v>
      </c>
      <c r="F145" s="116"/>
      <c r="G145" s="117">
        <v>121312394</v>
      </c>
      <c r="H145" s="116"/>
      <c r="I145" s="117">
        <f t="shared" si="6"/>
        <v>-61059269</v>
      </c>
      <c r="J145" s="116"/>
      <c r="K145" s="124">
        <f>I145/درآمد!$F$13</f>
        <v>-4.1382973408492148E-5</v>
      </c>
      <c r="L145" s="116"/>
      <c r="M145" s="117">
        <v>0</v>
      </c>
      <c r="N145" s="116"/>
      <c r="O145" s="117">
        <v>0</v>
      </c>
      <c r="P145" s="116"/>
      <c r="Q145" s="117">
        <v>121312394</v>
      </c>
      <c r="R145" s="116"/>
      <c r="S145" s="117">
        <f t="shared" si="7"/>
        <v>121312394</v>
      </c>
      <c r="T145" s="118"/>
      <c r="U145" s="126">
        <f>S145/درآمد!$F$13</f>
        <v>8.2219582010104356E-5</v>
      </c>
      <c r="X145" s="119"/>
    </row>
    <row r="146" spans="1:24" ht="19.5" customHeight="1">
      <c r="A146" s="24" t="s">
        <v>124</v>
      </c>
      <c r="C146" s="117">
        <v>0</v>
      </c>
      <c r="D146" s="116"/>
      <c r="E146" s="117">
        <v>-6157325570</v>
      </c>
      <c r="F146" s="116"/>
      <c r="G146" s="117">
        <v>6123134740</v>
      </c>
      <c r="H146" s="116"/>
      <c r="I146" s="117">
        <f t="shared" si="6"/>
        <v>-34190830</v>
      </c>
      <c r="J146" s="116"/>
      <c r="K146" s="124">
        <f>I146/درآمد!$F$13</f>
        <v>-2.3172865182913926E-5</v>
      </c>
      <c r="L146" s="116"/>
      <c r="M146" s="117">
        <v>0</v>
      </c>
      <c r="N146" s="116"/>
      <c r="O146" s="117">
        <v>0</v>
      </c>
      <c r="P146" s="116"/>
      <c r="Q146" s="117">
        <v>6957747052</v>
      </c>
      <c r="R146" s="116"/>
      <c r="S146" s="117">
        <f t="shared" si="7"/>
        <v>6957747052</v>
      </c>
      <c r="T146" s="118"/>
      <c r="U146" s="126">
        <f>S146/درآمد!$F$13</f>
        <v>4.7156192000256444E-3</v>
      </c>
      <c r="X146" s="119"/>
    </row>
    <row r="147" spans="1:24" ht="19.5" customHeight="1">
      <c r="A147" s="24" t="s">
        <v>327</v>
      </c>
      <c r="C147" s="117">
        <v>0</v>
      </c>
      <c r="D147" s="116"/>
      <c r="E147" s="117">
        <v>0</v>
      </c>
      <c r="F147" s="116"/>
      <c r="G147" s="117">
        <v>-747154818</v>
      </c>
      <c r="H147" s="116"/>
      <c r="I147" s="117">
        <f t="shared" si="6"/>
        <v>-747154818</v>
      </c>
      <c r="J147" s="116"/>
      <c r="K147" s="124">
        <f>I147/درآمد!$F$13</f>
        <v>-5.063848367611606E-4</v>
      </c>
      <c r="L147" s="116"/>
      <c r="M147" s="117">
        <v>0</v>
      </c>
      <c r="N147" s="116"/>
      <c r="O147" s="117">
        <v>0</v>
      </c>
      <c r="P147" s="116"/>
      <c r="Q147" s="117">
        <v>-747154818</v>
      </c>
      <c r="R147" s="116"/>
      <c r="S147" s="117">
        <f t="shared" si="7"/>
        <v>-747154818</v>
      </c>
      <c r="T147" s="118"/>
      <c r="U147" s="126">
        <f>S147/درآمد!$F$13</f>
        <v>-5.063848367611606E-4</v>
      </c>
      <c r="X147" s="119"/>
    </row>
    <row r="148" spans="1:24" ht="19.5" customHeight="1">
      <c r="A148" s="24" t="s">
        <v>122</v>
      </c>
      <c r="C148" s="117">
        <v>0</v>
      </c>
      <c r="D148" s="116"/>
      <c r="E148" s="117">
        <v>-1029817052</v>
      </c>
      <c r="F148" s="116"/>
      <c r="G148" s="117">
        <v>1103236243</v>
      </c>
      <c r="H148" s="116"/>
      <c r="I148" s="117">
        <f t="shared" si="6"/>
        <v>73419191</v>
      </c>
      <c r="J148" s="116"/>
      <c r="K148" s="124">
        <f>I148/درآمد!$F$13</f>
        <v>4.9759921443311188E-5</v>
      </c>
      <c r="L148" s="116"/>
      <c r="M148" s="117">
        <v>0</v>
      </c>
      <c r="N148" s="116"/>
      <c r="O148" s="117">
        <v>150456983</v>
      </c>
      <c r="P148" s="116"/>
      <c r="Q148" s="117">
        <v>1163043922</v>
      </c>
      <c r="R148" s="116"/>
      <c r="S148" s="117">
        <f t="shared" si="7"/>
        <v>1313500905</v>
      </c>
      <c r="T148" s="118"/>
      <c r="U148" s="126">
        <f>S148/درآمد!$F$13</f>
        <v>8.9022639664496105E-4</v>
      </c>
      <c r="X148" s="119"/>
    </row>
    <row r="149" spans="1:24" ht="19.5" customHeight="1">
      <c r="A149" s="24" t="s">
        <v>328</v>
      </c>
      <c r="C149" s="117">
        <v>0</v>
      </c>
      <c r="D149" s="116"/>
      <c r="E149" s="117">
        <v>0</v>
      </c>
      <c r="F149" s="116"/>
      <c r="G149" s="117">
        <v>0</v>
      </c>
      <c r="H149" s="116"/>
      <c r="I149" s="117">
        <f t="shared" si="6"/>
        <v>0</v>
      </c>
      <c r="J149" s="116"/>
      <c r="K149" s="124">
        <f>I149/درآمد!$F$13</f>
        <v>0</v>
      </c>
      <c r="L149" s="116"/>
      <c r="M149" s="117">
        <v>0</v>
      </c>
      <c r="N149" s="116"/>
      <c r="O149" s="117">
        <v>0</v>
      </c>
      <c r="P149" s="116"/>
      <c r="Q149" s="117">
        <v>10525444917</v>
      </c>
      <c r="R149" s="116"/>
      <c r="S149" s="117">
        <f t="shared" si="7"/>
        <v>10525444917</v>
      </c>
      <c r="T149" s="118"/>
      <c r="U149" s="126">
        <f>S149/درآمد!$F$13</f>
        <v>7.1336295741234613E-3</v>
      </c>
      <c r="X149" s="119"/>
    </row>
    <row r="150" spans="1:24" ht="19.5" customHeight="1">
      <c r="A150" s="24" t="s">
        <v>329</v>
      </c>
      <c r="C150" s="117">
        <v>0</v>
      </c>
      <c r="D150" s="116"/>
      <c r="E150" s="117">
        <v>0</v>
      </c>
      <c r="F150" s="116"/>
      <c r="G150" s="117">
        <v>0</v>
      </c>
      <c r="H150" s="116"/>
      <c r="I150" s="117">
        <f t="shared" si="6"/>
        <v>0</v>
      </c>
      <c r="J150" s="116"/>
      <c r="K150" s="124">
        <f>I150/درآمد!$F$13</f>
        <v>0</v>
      </c>
      <c r="L150" s="116"/>
      <c r="M150" s="117">
        <v>0</v>
      </c>
      <c r="N150" s="116"/>
      <c r="O150" s="117">
        <v>0</v>
      </c>
      <c r="P150" s="116"/>
      <c r="Q150" s="117">
        <v>137308000</v>
      </c>
      <c r="R150" s="116"/>
      <c r="S150" s="117">
        <f t="shared" si="7"/>
        <v>137308000</v>
      </c>
      <c r="T150" s="118"/>
      <c r="U150" s="126">
        <f>S150/درآمد!$F$13</f>
        <v>9.306061808196951E-5</v>
      </c>
      <c r="X150" s="119"/>
    </row>
    <row r="151" spans="1:24" ht="19.5" customHeight="1">
      <c r="A151" s="24" t="s">
        <v>330</v>
      </c>
      <c r="C151" s="117">
        <v>0</v>
      </c>
      <c r="D151" s="116"/>
      <c r="E151" s="117">
        <v>0</v>
      </c>
      <c r="F151" s="116"/>
      <c r="G151" s="117">
        <v>0</v>
      </c>
      <c r="H151" s="116"/>
      <c r="I151" s="117">
        <f t="shared" si="6"/>
        <v>0</v>
      </c>
      <c r="J151" s="116"/>
      <c r="K151" s="124">
        <f>I151/درآمد!$F$13</f>
        <v>0</v>
      </c>
      <c r="L151" s="116"/>
      <c r="M151" s="117">
        <v>0</v>
      </c>
      <c r="N151" s="116"/>
      <c r="O151" s="117">
        <v>0</v>
      </c>
      <c r="P151" s="116"/>
      <c r="Q151" s="117">
        <v>-1557318896</v>
      </c>
      <c r="R151" s="116"/>
      <c r="S151" s="117">
        <f t="shared" si="7"/>
        <v>-1557318896</v>
      </c>
      <c r="T151" s="118"/>
      <c r="U151" s="126">
        <f>S151/درآمد!$F$13</f>
        <v>-1.0554742550506189E-3</v>
      </c>
      <c r="X151" s="119"/>
    </row>
    <row r="152" spans="1:24" ht="19.5" customHeight="1">
      <c r="A152" s="24" t="s">
        <v>331</v>
      </c>
      <c r="C152" s="117">
        <v>0</v>
      </c>
      <c r="D152" s="116"/>
      <c r="E152" s="117">
        <v>0</v>
      </c>
      <c r="F152" s="116"/>
      <c r="G152" s="117">
        <v>0</v>
      </c>
      <c r="H152" s="116"/>
      <c r="I152" s="117">
        <f t="shared" si="6"/>
        <v>0</v>
      </c>
      <c r="J152" s="116"/>
      <c r="K152" s="124">
        <f>I152/درآمد!$F$13</f>
        <v>0</v>
      </c>
      <c r="L152" s="116"/>
      <c r="M152" s="117">
        <v>0</v>
      </c>
      <c r="N152" s="116"/>
      <c r="O152" s="117">
        <v>0</v>
      </c>
      <c r="P152" s="116"/>
      <c r="Q152" s="117">
        <v>2011763246</v>
      </c>
      <c r="R152" s="116"/>
      <c r="S152" s="117">
        <f t="shared" si="7"/>
        <v>2011763246</v>
      </c>
      <c r="T152" s="118"/>
      <c r="U152" s="126">
        <f>S152/درآمد!$F$13</f>
        <v>1.3634743140046412E-3</v>
      </c>
      <c r="X152" s="119"/>
    </row>
    <row r="153" spans="1:24" ht="19.5" customHeight="1">
      <c r="A153" s="24" t="s">
        <v>332</v>
      </c>
      <c r="C153" s="117">
        <v>0</v>
      </c>
      <c r="D153" s="116"/>
      <c r="E153" s="117">
        <v>0</v>
      </c>
      <c r="F153" s="116"/>
      <c r="G153" s="117">
        <v>0</v>
      </c>
      <c r="H153" s="116"/>
      <c r="I153" s="117">
        <f t="shared" si="6"/>
        <v>0</v>
      </c>
      <c r="J153" s="116"/>
      <c r="K153" s="124">
        <f>I153/درآمد!$F$13</f>
        <v>0</v>
      </c>
      <c r="L153" s="116"/>
      <c r="M153" s="117">
        <v>0</v>
      </c>
      <c r="N153" s="116"/>
      <c r="O153" s="117">
        <v>0</v>
      </c>
      <c r="P153" s="116"/>
      <c r="Q153" s="117">
        <v>-7490688734</v>
      </c>
      <c r="R153" s="116"/>
      <c r="S153" s="117">
        <f t="shared" si="7"/>
        <v>-7490688734</v>
      </c>
      <c r="T153" s="118"/>
      <c r="U153" s="126">
        <f>S153/درآمد!$F$13</f>
        <v>-5.0768208949637725E-3</v>
      </c>
      <c r="X153" s="119"/>
    </row>
    <row r="154" spans="1:24" ht="19.5" customHeight="1">
      <c r="A154" s="24" t="s">
        <v>333</v>
      </c>
      <c r="C154" s="117">
        <v>0</v>
      </c>
      <c r="D154" s="116"/>
      <c r="E154" s="117">
        <v>0</v>
      </c>
      <c r="F154" s="116"/>
      <c r="G154" s="117">
        <v>0</v>
      </c>
      <c r="H154" s="116"/>
      <c r="I154" s="117">
        <f t="shared" si="6"/>
        <v>0</v>
      </c>
      <c r="J154" s="116"/>
      <c r="K154" s="124">
        <f>I154/درآمد!$F$13</f>
        <v>0</v>
      </c>
      <c r="L154" s="116"/>
      <c r="M154" s="117">
        <v>0</v>
      </c>
      <c r="N154" s="116"/>
      <c r="O154" s="117">
        <v>0</v>
      </c>
      <c r="P154" s="116"/>
      <c r="Q154" s="117">
        <v>-10959068614</v>
      </c>
      <c r="R154" s="116"/>
      <c r="S154" s="117">
        <f t="shared" si="7"/>
        <v>-10959068614</v>
      </c>
      <c r="T154" s="118"/>
      <c r="U154" s="126">
        <f>S154/درآمد!$F$13</f>
        <v>-7.4275184171465093E-3</v>
      </c>
      <c r="X154" s="119"/>
    </row>
    <row r="155" spans="1:24" ht="19.5" customHeight="1">
      <c r="A155" s="24" t="s">
        <v>334</v>
      </c>
      <c r="C155" s="117">
        <v>0</v>
      </c>
      <c r="D155" s="116"/>
      <c r="E155" s="117">
        <v>0</v>
      </c>
      <c r="F155" s="116"/>
      <c r="G155" s="117">
        <v>0</v>
      </c>
      <c r="H155" s="116"/>
      <c r="I155" s="117">
        <f t="shared" si="6"/>
        <v>0</v>
      </c>
      <c r="J155" s="116"/>
      <c r="K155" s="124">
        <f>I155/درآمد!$F$13</f>
        <v>0</v>
      </c>
      <c r="L155" s="116"/>
      <c r="M155" s="117">
        <v>0</v>
      </c>
      <c r="N155" s="116"/>
      <c r="O155" s="117">
        <v>0</v>
      </c>
      <c r="P155" s="116"/>
      <c r="Q155" s="117">
        <v>1329754370</v>
      </c>
      <c r="R155" s="116"/>
      <c r="S155" s="117">
        <f t="shared" si="7"/>
        <v>1329754370</v>
      </c>
      <c r="T155" s="118"/>
      <c r="U155" s="126">
        <f>S155/درآمد!$F$13</f>
        <v>9.012421968814634E-4</v>
      </c>
      <c r="X155" s="119"/>
    </row>
    <row r="156" spans="1:24" ht="19.5" customHeight="1">
      <c r="A156" s="24" t="s">
        <v>335</v>
      </c>
      <c r="C156" s="117">
        <v>0</v>
      </c>
      <c r="D156" s="116"/>
      <c r="E156" s="117">
        <v>0</v>
      </c>
      <c r="F156" s="116"/>
      <c r="G156" s="117">
        <v>0</v>
      </c>
      <c r="H156" s="116"/>
      <c r="I156" s="117">
        <f t="shared" si="6"/>
        <v>0</v>
      </c>
      <c r="J156" s="116"/>
      <c r="K156" s="124">
        <f>I156/درآمد!$F$13</f>
        <v>0</v>
      </c>
      <c r="L156" s="116"/>
      <c r="M156" s="117">
        <v>0</v>
      </c>
      <c r="N156" s="116"/>
      <c r="O156" s="117">
        <v>0</v>
      </c>
      <c r="P156" s="116"/>
      <c r="Q156" s="117">
        <v>49016471</v>
      </c>
      <c r="R156" s="116"/>
      <c r="S156" s="117">
        <f t="shared" si="7"/>
        <v>49016471</v>
      </c>
      <c r="T156" s="118"/>
      <c r="U156" s="126">
        <f>S156/درآمد!$F$13</f>
        <v>3.322095644432177E-5</v>
      </c>
      <c r="X156" s="119"/>
    </row>
    <row r="157" spans="1:24" ht="19.5" customHeight="1">
      <c r="A157" s="24" t="s">
        <v>336</v>
      </c>
      <c r="C157" s="117">
        <v>0</v>
      </c>
      <c r="D157" s="116"/>
      <c r="E157" s="117">
        <v>0</v>
      </c>
      <c r="F157" s="116"/>
      <c r="G157" s="117">
        <v>0</v>
      </c>
      <c r="H157" s="116"/>
      <c r="I157" s="117">
        <f t="shared" si="6"/>
        <v>0</v>
      </c>
      <c r="J157" s="116"/>
      <c r="K157" s="124">
        <f>I157/درآمد!$F$13</f>
        <v>0</v>
      </c>
      <c r="L157" s="116"/>
      <c r="M157" s="117">
        <v>0</v>
      </c>
      <c r="N157" s="116"/>
      <c r="O157" s="117">
        <v>0</v>
      </c>
      <c r="P157" s="116"/>
      <c r="Q157" s="117">
        <v>602258</v>
      </c>
      <c r="R157" s="116"/>
      <c r="S157" s="117">
        <f t="shared" si="7"/>
        <v>602258</v>
      </c>
      <c r="T157" s="118"/>
      <c r="U157" s="126">
        <f>S157/درآمد!$F$13</f>
        <v>4.0818089058766272E-7</v>
      </c>
      <c r="X157" s="119"/>
    </row>
    <row r="158" spans="1:24" ht="19.5" customHeight="1">
      <c r="A158" s="24" t="s">
        <v>337</v>
      </c>
      <c r="C158" s="117">
        <v>0</v>
      </c>
      <c r="D158" s="116"/>
      <c r="E158" s="117">
        <v>0</v>
      </c>
      <c r="F158" s="116"/>
      <c r="G158" s="117">
        <v>0</v>
      </c>
      <c r="H158" s="116"/>
      <c r="I158" s="117">
        <f t="shared" si="6"/>
        <v>0</v>
      </c>
      <c r="J158" s="116"/>
      <c r="K158" s="124">
        <f>I158/درآمد!$F$13</f>
        <v>0</v>
      </c>
      <c r="L158" s="116"/>
      <c r="M158" s="117">
        <v>0</v>
      </c>
      <c r="N158" s="116"/>
      <c r="O158" s="117">
        <v>0</v>
      </c>
      <c r="P158" s="116"/>
      <c r="Q158" s="117">
        <v>167799949</v>
      </c>
      <c r="R158" s="116"/>
      <c r="S158" s="117">
        <f t="shared" si="7"/>
        <v>167799949</v>
      </c>
      <c r="T158" s="118"/>
      <c r="U158" s="126">
        <f>S158/درآمد!$F$13</f>
        <v>1.1372656340535847E-4</v>
      </c>
      <c r="X158" s="119"/>
    </row>
    <row r="159" spans="1:24" ht="19.5" customHeight="1">
      <c r="A159" s="24" t="s">
        <v>338</v>
      </c>
      <c r="C159" s="117">
        <v>0</v>
      </c>
      <c r="D159" s="116"/>
      <c r="E159" s="117">
        <v>0</v>
      </c>
      <c r="F159" s="116"/>
      <c r="G159" s="117">
        <v>0</v>
      </c>
      <c r="H159" s="116"/>
      <c r="I159" s="117">
        <f t="shared" si="6"/>
        <v>0</v>
      </c>
      <c r="J159" s="116"/>
      <c r="K159" s="124">
        <f>I159/درآمد!$F$13</f>
        <v>0</v>
      </c>
      <c r="L159" s="116"/>
      <c r="M159" s="117">
        <v>0</v>
      </c>
      <c r="N159" s="116"/>
      <c r="O159" s="117">
        <v>0</v>
      </c>
      <c r="P159" s="116"/>
      <c r="Q159" s="117">
        <v>-1012923697</v>
      </c>
      <c r="R159" s="116"/>
      <c r="S159" s="117">
        <f t="shared" si="7"/>
        <v>-1012923697</v>
      </c>
      <c r="T159" s="118"/>
      <c r="U159" s="126">
        <f>S159/درآمد!$F$13</f>
        <v>-6.86509928865715E-4</v>
      </c>
      <c r="X159" s="119"/>
    </row>
    <row r="160" spans="1:24" ht="19.5" customHeight="1">
      <c r="A160" s="24" t="s">
        <v>339</v>
      </c>
      <c r="C160" s="117">
        <v>0</v>
      </c>
      <c r="D160" s="116"/>
      <c r="E160" s="117">
        <v>0</v>
      </c>
      <c r="F160" s="116"/>
      <c r="G160" s="117">
        <v>0</v>
      </c>
      <c r="H160" s="116"/>
      <c r="I160" s="117">
        <f t="shared" si="6"/>
        <v>0</v>
      </c>
      <c r="J160" s="116"/>
      <c r="K160" s="124">
        <f>I160/درآمد!$F$13</f>
        <v>0</v>
      </c>
      <c r="L160" s="116"/>
      <c r="M160" s="117">
        <v>0</v>
      </c>
      <c r="N160" s="116"/>
      <c r="O160" s="117">
        <v>0</v>
      </c>
      <c r="P160" s="116"/>
      <c r="Q160" s="117">
        <v>-4270570172</v>
      </c>
      <c r="R160" s="116"/>
      <c r="S160" s="117">
        <f t="shared" si="7"/>
        <v>-4270570172</v>
      </c>
      <c r="T160" s="118"/>
      <c r="U160" s="126">
        <f>S160/درآمد!$F$13</f>
        <v>-2.8943826999791914E-3</v>
      </c>
      <c r="X160" s="119"/>
    </row>
    <row r="161" spans="1:24" ht="19.5" customHeight="1">
      <c r="A161" s="24" t="s">
        <v>340</v>
      </c>
      <c r="C161" s="117">
        <v>0</v>
      </c>
      <c r="D161" s="116"/>
      <c r="E161" s="117">
        <v>0</v>
      </c>
      <c r="F161" s="116"/>
      <c r="G161" s="117">
        <v>0</v>
      </c>
      <c r="H161" s="116"/>
      <c r="I161" s="117">
        <f t="shared" si="6"/>
        <v>0</v>
      </c>
      <c r="J161" s="116"/>
      <c r="K161" s="124">
        <f>I161/درآمد!$F$13</f>
        <v>0</v>
      </c>
      <c r="L161" s="116"/>
      <c r="M161" s="117">
        <v>0</v>
      </c>
      <c r="N161" s="116"/>
      <c r="O161" s="117">
        <v>0</v>
      </c>
      <c r="P161" s="116"/>
      <c r="Q161" s="117">
        <v>-1824855334</v>
      </c>
      <c r="R161" s="116"/>
      <c r="S161" s="117">
        <f t="shared" si="7"/>
        <v>-1824855334</v>
      </c>
      <c r="T161" s="118"/>
      <c r="U161" s="126">
        <f>S161/درآمد!$F$13</f>
        <v>-1.2367973118261055E-3</v>
      </c>
      <c r="X161" s="119"/>
    </row>
    <row r="162" spans="1:24" ht="19.5" customHeight="1">
      <c r="A162" s="24" t="s">
        <v>341</v>
      </c>
      <c r="C162" s="117">
        <v>0</v>
      </c>
      <c r="D162" s="116"/>
      <c r="E162" s="117">
        <v>0</v>
      </c>
      <c r="F162" s="116"/>
      <c r="G162" s="117">
        <v>0</v>
      </c>
      <c r="H162" s="116"/>
      <c r="I162" s="117">
        <f t="shared" si="6"/>
        <v>0</v>
      </c>
      <c r="J162" s="116"/>
      <c r="K162" s="124">
        <f>I162/درآمد!$F$13</f>
        <v>0</v>
      </c>
      <c r="L162" s="116"/>
      <c r="M162" s="117">
        <v>0</v>
      </c>
      <c r="N162" s="116"/>
      <c r="O162" s="117">
        <v>0</v>
      </c>
      <c r="P162" s="116"/>
      <c r="Q162" s="117">
        <v>842780072</v>
      </c>
      <c r="R162" s="116"/>
      <c r="S162" s="117">
        <f t="shared" si="7"/>
        <v>842780072</v>
      </c>
      <c r="T162" s="118"/>
      <c r="U162" s="126">
        <f>S162/درآمد!$F$13</f>
        <v>5.7119493698463866E-4</v>
      </c>
      <c r="X162" s="119"/>
    </row>
    <row r="163" spans="1:24" ht="19.5" customHeight="1">
      <c r="A163" s="24" t="s">
        <v>342</v>
      </c>
      <c r="C163" s="117">
        <v>0</v>
      </c>
      <c r="D163" s="116"/>
      <c r="E163" s="117">
        <v>0</v>
      </c>
      <c r="F163" s="116"/>
      <c r="G163" s="117">
        <v>0</v>
      </c>
      <c r="H163" s="116"/>
      <c r="I163" s="117">
        <f t="shared" si="6"/>
        <v>0</v>
      </c>
      <c r="J163" s="116"/>
      <c r="K163" s="124">
        <f>I163/درآمد!$F$13</f>
        <v>0</v>
      </c>
      <c r="L163" s="116"/>
      <c r="M163" s="117">
        <v>0</v>
      </c>
      <c r="N163" s="116"/>
      <c r="O163" s="117">
        <v>0</v>
      </c>
      <c r="P163" s="116"/>
      <c r="Q163" s="117">
        <v>2108510724</v>
      </c>
      <c r="R163" s="116"/>
      <c r="S163" s="117">
        <f t="shared" si="7"/>
        <v>2108510724</v>
      </c>
      <c r="T163" s="118"/>
      <c r="U163" s="126">
        <f>S163/درآمد!$F$13</f>
        <v>1.4290450025337272E-3</v>
      </c>
      <c r="X163" s="119"/>
    </row>
    <row r="164" spans="1:24" ht="19.5" customHeight="1">
      <c r="A164" s="24" t="s">
        <v>343</v>
      </c>
      <c r="C164" s="117">
        <v>0</v>
      </c>
      <c r="D164" s="116"/>
      <c r="E164" s="117">
        <v>0</v>
      </c>
      <c r="F164" s="116"/>
      <c r="G164" s="117">
        <v>0</v>
      </c>
      <c r="H164" s="116"/>
      <c r="I164" s="117">
        <f t="shared" si="6"/>
        <v>0</v>
      </c>
      <c r="J164" s="116"/>
      <c r="K164" s="124">
        <f>I164/درآمد!$F$13</f>
        <v>0</v>
      </c>
      <c r="L164" s="116"/>
      <c r="M164" s="117">
        <v>0</v>
      </c>
      <c r="N164" s="116"/>
      <c r="O164" s="117">
        <v>0</v>
      </c>
      <c r="P164" s="116"/>
      <c r="Q164" s="117">
        <v>1924474448</v>
      </c>
      <c r="R164" s="116"/>
      <c r="S164" s="117">
        <f t="shared" si="7"/>
        <v>1924474448</v>
      </c>
      <c r="T164" s="118"/>
      <c r="U164" s="126">
        <f>S164/درآمد!$F$13</f>
        <v>1.3043142541864792E-3</v>
      </c>
      <c r="X164" s="119"/>
    </row>
    <row r="165" spans="1:24" ht="19.5" customHeight="1">
      <c r="A165" s="24" t="s">
        <v>344</v>
      </c>
      <c r="C165" s="117">
        <v>0</v>
      </c>
      <c r="D165" s="116"/>
      <c r="E165" s="117">
        <v>0</v>
      </c>
      <c r="F165" s="116"/>
      <c r="G165" s="117">
        <v>0</v>
      </c>
      <c r="H165" s="116"/>
      <c r="I165" s="117">
        <f t="shared" si="6"/>
        <v>0</v>
      </c>
      <c r="J165" s="116"/>
      <c r="K165" s="124">
        <f>I165/درآمد!$F$13</f>
        <v>0</v>
      </c>
      <c r="L165" s="116"/>
      <c r="M165" s="117">
        <v>0</v>
      </c>
      <c r="N165" s="116"/>
      <c r="O165" s="117">
        <v>0</v>
      </c>
      <c r="P165" s="116"/>
      <c r="Q165" s="117">
        <v>336682098</v>
      </c>
      <c r="R165" s="116"/>
      <c r="S165" s="117">
        <f t="shared" si="7"/>
        <v>336682098</v>
      </c>
      <c r="T165" s="118"/>
      <c r="U165" s="126">
        <f>S165/درآمد!$F$13</f>
        <v>2.2818658881503066E-4</v>
      </c>
      <c r="X165" s="119"/>
    </row>
    <row r="166" spans="1:24" ht="19.5" customHeight="1">
      <c r="A166" s="24" t="s">
        <v>345</v>
      </c>
      <c r="C166" s="117">
        <v>0</v>
      </c>
      <c r="D166" s="116"/>
      <c r="E166" s="117">
        <v>0</v>
      </c>
      <c r="F166" s="116"/>
      <c r="G166" s="117">
        <v>0</v>
      </c>
      <c r="H166" s="116"/>
      <c r="I166" s="117">
        <f t="shared" si="6"/>
        <v>0</v>
      </c>
      <c r="J166" s="116"/>
      <c r="K166" s="124">
        <f>I166/درآمد!$F$13</f>
        <v>0</v>
      </c>
      <c r="L166" s="116"/>
      <c r="M166" s="117">
        <v>0</v>
      </c>
      <c r="N166" s="116"/>
      <c r="O166" s="117">
        <v>0</v>
      </c>
      <c r="P166" s="116"/>
      <c r="Q166" s="117">
        <v>566998236</v>
      </c>
      <c r="R166" s="116"/>
      <c r="S166" s="117">
        <f t="shared" si="7"/>
        <v>566998236</v>
      </c>
      <c r="T166" s="118"/>
      <c r="U166" s="126">
        <f>S166/درآمد!$F$13</f>
        <v>3.8428355444363339E-4</v>
      </c>
      <c r="X166" s="119"/>
    </row>
    <row r="167" spans="1:24" ht="19.5" customHeight="1">
      <c r="A167" s="24" t="s">
        <v>346</v>
      </c>
      <c r="C167" s="117">
        <v>0</v>
      </c>
      <c r="D167" s="116"/>
      <c r="E167" s="117">
        <v>0</v>
      </c>
      <c r="F167" s="116"/>
      <c r="G167" s="117">
        <v>0</v>
      </c>
      <c r="H167" s="116"/>
      <c r="I167" s="117">
        <f t="shared" si="6"/>
        <v>0</v>
      </c>
      <c r="J167" s="116"/>
      <c r="K167" s="124">
        <f>I167/درآمد!$F$13</f>
        <v>0</v>
      </c>
      <c r="L167" s="116"/>
      <c r="M167" s="117">
        <v>0</v>
      </c>
      <c r="N167" s="116"/>
      <c r="O167" s="117">
        <v>0</v>
      </c>
      <c r="P167" s="116"/>
      <c r="Q167" s="117">
        <v>808808807</v>
      </c>
      <c r="R167" s="116"/>
      <c r="S167" s="117">
        <f t="shared" si="7"/>
        <v>808808807</v>
      </c>
      <c r="T167" s="118"/>
      <c r="U167" s="126">
        <f>S167/درآمد!$F$13</f>
        <v>5.4817088217409317E-4</v>
      </c>
      <c r="X167" s="119"/>
    </row>
    <row r="168" spans="1:24" ht="19.5" customHeight="1">
      <c r="A168" s="24" t="s">
        <v>347</v>
      </c>
      <c r="C168" s="117">
        <v>0</v>
      </c>
      <c r="D168" s="116"/>
      <c r="E168" s="117">
        <v>0</v>
      </c>
      <c r="F168" s="116"/>
      <c r="G168" s="117">
        <v>0</v>
      </c>
      <c r="H168" s="116"/>
      <c r="I168" s="117">
        <f t="shared" si="6"/>
        <v>0</v>
      </c>
      <c r="J168" s="116"/>
      <c r="K168" s="124">
        <f>I168/درآمد!$F$13</f>
        <v>0</v>
      </c>
      <c r="L168" s="116"/>
      <c r="M168" s="117">
        <v>0</v>
      </c>
      <c r="N168" s="116"/>
      <c r="O168" s="117">
        <v>0</v>
      </c>
      <c r="P168" s="116"/>
      <c r="Q168" s="117">
        <v>5716534090</v>
      </c>
      <c r="R168" s="116"/>
      <c r="S168" s="117">
        <f t="shared" si="7"/>
        <v>5716534090</v>
      </c>
      <c r="T168" s="118"/>
      <c r="U168" s="126">
        <f>S168/درآمد!$F$13</f>
        <v>3.8743860204944291E-3</v>
      </c>
      <c r="X168" s="119"/>
    </row>
    <row r="169" spans="1:24" ht="19.5" customHeight="1">
      <c r="A169" s="24" t="s">
        <v>348</v>
      </c>
      <c r="C169" s="117">
        <v>0</v>
      </c>
      <c r="D169" s="116"/>
      <c r="E169" s="117">
        <v>0</v>
      </c>
      <c r="F169" s="116"/>
      <c r="G169" s="117">
        <v>0</v>
      </c>
      <c r="H169" s="116"/>
      <c r="I169" s="117">
        <f t="shared" si="6"/>
        <v>0</v>
      </c>
      <c r="J169" s="116"/>
      <c r="K169" s="124">
        <f>I169/درآمد!$F$13</f>
        <v>0</v>
      </c>
      <c r="L169" s="116"/>
      <c r="M169" s="117">
        <v>0</v>
      </c>
      <c r="N169" s="116"/>
      <c r="O169" s="117">
        <v>0</v>
      </c>
      <c r="P169" s="116"/>
      <c r="Q169" s="117">
        <v>2429994898</v>
      </c>
      <c r="R169" s="116"/>
      <c r="S169" s="117">
        <f t="shared" si="7"/>
        <v>2429994898</v>
      </c>
      <c r="T169" s="118"/>
      <c r="U169" s="126">
        <f>S169/درآمد!$F$13</f>
        <v>1.6469311849558106E-3</v>
      </c>
      <c r="X169" s="119"/>
    </row>
    <row r="170" spans="1:24" ht="19.5" customHeight="1">
      <c r="A170" s="24" t="s">
        <v>349</v>
      </c>
      <c r="C170" s="117">
        <v>0</v>
      </c>
      <c r="D170" s="116"/>
      <c r="E170" s="117">
        <v>0</v>
      </c>
      <c r="F170" s="116"/>
      <c r="G170" s="117">
        <v>0</v>
      </c>
      <c r="H170" s="116"/>
      <c r="I170" s="117">
        <f t="shared" si="6"/>
        <v>0</v>
      </c>
      <c r="J170" s="116"/>
      <c r="K170" s="124">
        <f>I170/درآمد!$F$13</f>
        <v>0</v>
      </c>
      <c r="L170" s="116"/>
      <c r="M170" s="117">
        <v>0</v>
      </c>
      <c r="N170" s="116"/>
      <c r="O170" s="117">
        <v>0</v>
      </c>
      <c r="P170" s="116"/>
      <c r="Q170" s="117">
        <v>611401911</v>
      </c>
      <c r="R170" s="116"/>
      <c r="S170" s="117">
        <f t="shared" si="7"/>
        <v>611401911</v>
      </c>
      <c r="T170" s="118"/>
      <c r="U170" s="126">
        <f>S170/درآمد!$F$13</f>
        <v>4.1437818433126485E-4</v>
      </c>
      <c r="X170" s="119"/>
    </row>
    <row r="171" spans="1:24" ht="19.5" customHeight="1">
      <c r="A171" s="24" t="s">
        <v>350</v>
      </c>
      <c r="C171" s="117">
        <v>0</v>
      </c>
      <c r="D171" s="116"/>
      <c r="E171" s="117">
        <v>0</v>
      </c>
      <c r="F171" s="116"/>
      <c r="G171" s="117">
        <v>0</v>
      </c>
      <c r="H171" s="116"/>
      <c r="I171" s="117">
        <f t="shared" si="6"/>
        <v>0</v>
      </c>
      <c r="J171" s="116"/>
      <c r="K171" s="124">
        <f>I171/درآمد!$F$13</f>
        <v>0</v>
      </c>
      <c r="L171" s="116"/>
      <c r="M171" s="117">
        <v>0</v>
      </c>
      <c r="N171" s="116"/>
      <c r="O171" s="117">
        <v>0</v>
      </c>
      <c r="P171" s="116"/>
      <c r="Q171" s="117">
        <v>373998972</v>
      </c>
      <c r="R171" s="116"/>
      <c r="S171" s="117">
        <f t="shared" si="7"/>
        <v>373998972</v>
      </c>
      <c r="T171" s="118"/>
      <c r="U171" s="126">
        <f>S171/درآمد!$F$13</f>
        <v>2.5347813307557613E-4</v>
      </c>
      <c r="X171" s="119"/>
    </row>
    <row r="172" spans="1:24" ht="19.5" customHeight="1">
      <c r="A172" s="24" t="s">
        <v>351</v>
      </c>
      <c r="C172" s="117">
        <v>0</v>
      </c>
      <c r="D172" s="116"/>
      <c r="E172" s="117">
        <v>0</v>
      </c>
      <c r="F172" s="116"/>
      <c r="G172" s="117">
        <v>0</v>
      </c>
      <c r="H172" s="116"/>
      <c r="I172" s="117">
        <f t="shared" si="6"/>
        <v>0</v>
      </c>
      <c r="J172" s="116"/>
      <c r="K172" s="124">
        <f>I172/درآمد!$F$13</f>
        <v>0</v>
      </c>
      <c r="L172" s="116"/>
      <c r="M172" s="117">
        <v>0</v>
      </c>
      <c r="N172" s="116"/>
      <c r="O172" s="117">
        <v>0</v>
      </c>
      <c r="P172" s="116"/>
      <c r="Q172" s="117">
        <v>-3049291370</v>
      </c>
      <c r="R172" s="116"/>
      <c r="S172" s="117">
        <f t="shared" si="7"/>
        <v>-3049291370</v>
      </c>
      <c r="T172" s="118"/>
      <c r="U172" s="126">
        <f>S172/درآمد!$F$13</f>
        <v>-2.0666599149664665E-3</v>
      </c>
      <c r="X172" s="119"/>
    </row>
    <row r="173" spans="1:24" ht="19.5" customHeight="1">
      <c r="A173" s="24" t="s">
        <v>352</v>
      </c>
      <c r="C173" s="117">
        <v>0</v>
      </c>
      <c r="D173" s="116"/>
      <c r="E173" s="117">
        <v>0</v>
      </c>
      <c r="F173" s="116"/>
      <c r="G173" s="117">
        <v>0</v>
      </c>
      <c r="H173" s="116"/>
      <c r="I173" s="117">
        <f t="shared" si="6"/>
        <v>0</v>
      </c>
      <c r="J173" s="116"/>
      <c r="K173" s="124">
        <f>I173/درآمد!$F$13</f>
        <v>0</v>
      </c>
      <c r="L173" s="116"/>
      <c r="M173" s="117">
        <v>0</v>
      </c>
      <c r="N173" s="116"/>
      <c r="O173" s="117">
        <v>0</v>
      </c>
      <c r="P173" s="116"/>
      <c r="Q173" s="117">
        <v>-5461638010</v>
      </c>
      <c r="R173" s="116"/>
      <c r="S173" s="117">
        <f t="shared" si="7"/>
        <v>-5461638010</v>
      </c>
      <c r="T173" s="118"/>
      <c r="U173" s="126">
        <f>S173/درآمد!$F$13</f>
        <v>-3.701629977500058E-3</v>
      </c>
      <c r="X173" s="119"/>
    </row>
    <row r="174" spans="1:24" ht="19.5" customHeight="1">
      <c r="A174" s="24" t="s">
        <v>353</v>
      </c>
      <c r="C174" s="117">
        <v>0</v>
      </c>
      <c r="D174" s="116"/>
      <c r="E174" s="117">
        <v>0</v>
      </c>
      <c r="F174" s="116"/>
      <c r="G174" s="117">
        <v>0</v>
      </c>
      <c r="H174" s="116"/>
      <c r="I174" s="117">
        <f t="shared" si="6"/>
        <v>0</v>
      </c>
      <c r="J174" s="116"/>
      <c r="K174" s="124">
        <f>I174/درآمد!$F$13</f>
        <v>0</v>
      </c>
      <c r="L174" s="116"/>
      <c r="M174" s="117">
        <v>0</v>
      </c>
      <c r="N174" s="116"/>
      <c r="O174" s="117">
        <v>0</v>
      </c>
      <c r="P174" s="116"/>
      <c r="Q174" s="117">
        <v>1277432388</v>
      </c>
      <c r="R174" s="116"/>
      <c r="S174" s="117">
        <f t="shared" si="7"/>
        <v>1277432388</v>
      </c>
      <c r="T174" s="118"/>
      <c r="U174" s="126">
        <f>S174/درآمد!$F$13</f>
        <v>8.6578092744200115E-4</v>
      </c>
      <c r="X174" s="119"/>
    </row>
    <row r="175" spans="1:24" ht="19.5" customHeight="1">
      <c r="A175" s="24" t="s">
        <v>354</v>
      </c>
      <c r="C175" s="117">
        <v>0</v>
      </c>
      <c r="D175" s="116"/>
      <c r="E175" s="117">
        <v>0</v>
      </c>
      <c r="F175" s="116"/>
      <c r="G175" s="117">
        <v>0</v>
      </c>
      <c r="H175" s="116"/>
      <c r="I175" s="117">
        <f t="shared" si="6"/>
        <v>0</v>
      </c>
      <c r="J175" s="116"/>
      <c r="K175" s="124">
        <f>I175/درآمد!$F$13</f>
        <v>0</v>
      </c>
      <c r="L175" s="116"/>
      <c r="M175" s="117">
        <v>0</v>
      </c>
      <c r="N175" s="116"/>
      <c r="O175" s="117">
        <v>0</v>
      </c>
      <c r="P175" s="116"/>
      <c r="Q175" s="117">
        <v>87582040</v>
      </c>
      <c r="R175" s="116"/>
      <c r="S175" s="117">
        <f t="shared" si="7"/>
        <v>87582040</v>
      </c>
      <c r="T175" s="118"/>
      <c r="U175" s="126">
        <f>S175/درآمد!$F$13</f>
        <v>5.9358804842250825E-5</v>
      </c>
      <c r="X175" s="119"/>
    </row>
    <row r="176" spans="1:24" ht="19.5" customHeight="1">
      <c r="A176" s="24" t="s">
        <v>355</v>
      </c>
      <c r="C176" s="117">
        <v>0</v>
      </c>
      <c r="D176" s="116"/>
      <c r="E176" s="117">
        <v>0</v>
      </c>
      <c r="F176" s="116"/>
      <c r="G176" s="117">
        <v>0</v>
      </c>
      <c r="H176" s="116"/>
      <c r="I176" s="117">
        <f t="shared" si="6"/>
        <v>0</v>
      </c>
      <c r="J176" s="116"/>
      <c r="K176" s="124">
        <f>I176/درآمد!$F$13</f>
        <v>0</v>
      </c>
      <c r="L176" s="116"/>
      <c r="M176" s="117">
        <v>0</v>
      </c>
      <c r="N176" s="116"/>
      <c r="O176" s="117">
        <v>0</v>
      </c>
      <c r="P176" s="116"/>
      <c r="Q176" s="117">
        <v>98343054</v>
      </c>
      <c r="R176" s="116"/>
      <c r="S176" s="117">
        <f t="shared" si="7"/>
        <v>98343054</v>
      </c>
      <c r="T176" s="118"/>
      <c r="U176" s="126">
        <f>S176/درآمد!$F$13</f>
        <v>6.6652091570108834E-5</v>
      </c>
      <c r="X176" s="119"/>
    </row>
    <row r="177" spans="1:24" ht="19.5" customHeight="1">
      <c r="A177" s="24" t="s">
        <v>356</v>
      </c>
      <c r="C177" s="117">
        <v>0</v>
      </c>
      <c r="D177" s="116"/>
      <c r="E177" s="117">
        <v>0</v>
      </c>
      <c r="F177" s="116"/>
      <c r="G177" s="117">
        <v>0</v>
      </c>
      <c r="H177" s="116"/>
      <c r="I177" s="117">
        <f t="shared" si="6"/>
        <v>0</v>
      </c>
      <c r="J177" s="116"/>
      <c r="K177" s="124">
        <f>I177/درآمد!$F$13</f>
        <v>0</v>
      </c>
      <c r="L177" s="116"/>
      <c r="M177" s="117">
        <v>0</v>
      </c>
      <c r="N177" s="116"/>
      <c r="O177" s="117">
        <v>0</v>
      </c>
      <c r="P177" s="116"/>
      <c r="Q177" s="117">
        <v>3919982</v>
      </c>
      <c r="R177" s="116"/>
      <c r="S177" s="117">
        <f t="shared" si="7"/>
        <v>3919982</v>
      </c>
      <c r="T177" s="118"/>
      <c r="U177" s="126">
        <f>S177/درآمد!$F$13</f>
        <v>2.6567712572479023E-6</v>
      </c>
      <c r="X177" s="119"/>
    </row>
    <row r="178" spans="1:24" ht="19.5" customHeight="1">
      <c r="A178" s="24" t="s">
        <v>357</v>
      </c>
      <c r="C178" s="117">
        <v>0</v>
      </c>
      <c r="D178" s="116"/>
      <c r="E178" s="117">
        <v>0</v>
      </c>
      <c r="F178" s="116"/>
      <c r="G178" s="117">
        <v>0</v>
      </c>
      <c r="H178" s="116"/>
      <c r="I178" s="117">
        <f t="shared" si="6"/>
        <v>0</v>
      </c>
      <c r="J178" s="116"/>
      <c r="K178" s="124">
        <f>I178/درآمد!$F$13</f>
        <v>0</v>
      </c>
      <c r="L178" s="116"/>
      <c r="M178" s="117">
        <v>0</v>
      </c>
      <c r="N178" s="116"/>
      <c r="O178" s="117">
        <v>0</v>
      </c>
      <c r="P178" s="116"/>
      <c r="Q178" s="117">
        <v>80737215</v>
      </c>
      <c r="R178" s="116"/>
      <c r="S178" s="117">
        <f t="shared" si="7"/>
        <v>80737215</v>
      </c>
      <c r="T178" s="118"/>
      <c r="U178" s="126">
        <f>S178/درآمد!$F$13</f>
        <v>5.4719718662545952E-5</v>
      </c>
      <c r="X178" s="119"/>
    </row>
    <row r="179" spans="1:24" ht="19.5" customHeight="1">
      <c r="A179" s="24" t="s">
        <v>358</v>
      </c>
      <c r="C179" s="117">
        <v>0</v>
      </c>
      <c r="D179" s="116"/>
      <c r="E179" s="117">
        <v>0</v>
      </c>
      <c r="F179" s="116"/>
      <c r="G179" s="117">
        <v>0</v>
      </c>
      <c r="H179" s="116"/>
      <c r="I179" s="117">
        <f t="shared" si="6"/>
        <v>0</v>
      </c>
      <c r="J179" s="116"/>
      <c r="K179" s="124">
        <f>I179/درآمد!$F$13</f>
        <v>0</v>
      </c>
      <c r="L179" s="116"/>
      <c r="M179" s="117">
        <v>0</v>
      </c>
      <c r="N179" s="116"/>
      <c r="O179" s="117">
        <v>0</v>
      </c>
      <c r="P179" s="116"/>
      <c r="Q179" s="117">
        <v>1477027408</v>
      </c>
      <c r="R179" s="116"/>
      <c r="S179" s="117">
        <f t="shared" si="7"/>
        <v>1477027408</v>
      </c>
      <c r="T179" s="118"/>
      <c r="U179" s="126">
        <f>S179/درآمد!$F$13</f>
        <v>1.0010566282553774E-3</v>
      </c>
      <c r="X179" s="119"/>
    </row>
    <row r="180" spans="1:24" ht="19.5" customHeight="1">
      <c r="A180" s="24" t="s">
        <v>359</v>
      </c>
      <c r="C180" s="117">
        <v>0</v>
      </c>
      <c r="D180" s="116"/>
      <c r="E180" s="117">
        <v>0</v>
      </c>
      <c r="F180" s="116"/>
      <c r="G180" s="117">
        <v>0</v>
      </c>
      <c r="H180" s="116"/>
      <c r="I180" s="117">
        <f t="shared" si="6"/>
        <v>0</v>
      </c>
      <c r="J180" s="116"/>
      <c r="K180" s="124">
        <f>I180/درآمد!$F$13</f>
        <v>0</v>
      </c>
      <c r="L180" s="116"/>
      <c r="M180" s="117">
        <v>0</v>
      </c>
      <c r="N180" s="116"/>
      <c r="O180" s="117">
        <v>0</v>
      </c>
      <c r="P180" s="116"/>
      <c r="Q180" s="117">
        <v>517518000</v>
      </c>
      <c r="R180" s="116"/>
      <c r="S180" s="117">
        <f t="shared" si="7"/>
        <v>517518000</v>
      </c>
      <c r="T180" s="118"/>
      <c r="U180" s="126">
        <f>S180/درآمد!$F$13</f>
        <v>3.5074828086160091E-4</v>
      </c>
      <c r="X180" s="119"/>
    </row>
    <row r="181" spans="1:24" ht="19.5" customHeight="1">
      <c r="A181" s="24" t="s">
        <v>360</v>
      </c>
      <c r="C181" s="117">
        <v>0</v>
      </c>
      <c r="D181" s="116"/>
      <c r="E181" s="117">
        <v>0</v>
      </c>
      <c r="F181" s="116"/>
      <c r="G181" s="117">
        <v>0</v>
      </c>
      <c r="H181" s="116"/>
      <c r="I181" s="117">
        <f t="shared" si="6"/>
        <v>0</v>
      </c>
      <c r="J181" s="116"/>
      <c r="K181" s="124">
        <f>I181/درآمد!$F$13</f>
        <v>0</v>
      </c>
      <c r="L181" s="116"/>
      <c r="M181" s="117">
        <v>0</v>
      </c>
      <c r="N181" s="116"/>
      <c r="O181" s="117">
        <v>0</v>
      </c>
      <c r="P181" s="116"/>
      <c r="Q181" s="117">
        <v>9745918</v>
      </c>
      <c r="R181" s="116"/>
      <c r="S181" s="117">
        <f t="shared" si="7"/>
        <v>9745918</v>
      </c>
      <c r="T181" s="118"/>
      <c r="U181" s="126">
        <f>S181/درآمد!$F$13</f>
        <v>6.6053045187184438E-6</v>
      </c>
      <c r="X181" s="119"/>
    </row>
    <row r="182" spans="1:24" ht="19.5" customHeight="1">
      <c r="A182" s="24" t="s">
        <v>361</v>
      </c>
      <c r="C182" s="117">
        <v>0</v>
      </c>
      <c r="D182" s="116"/>
      <c r="E182" s="117">
        <v>0</v>
      </c>
      <c r="F182" s="116"/>
      <c r="G182" s="117">
        <v>0</v>
      </c>
      <c r="H182" s="116"/>
      <c r="I182" s="117">
        <f t="shared" si="6"/>
        <v>0</v>
      </c>
      <c r="J182" s="116"/>
      <c r="K182" s="124">
        <f>I182/درآمد!$F$13</f>
        <v>0</v>
      </c>
      <c r="L182" s="116"/>
      <c r="M182" s="117">
        <v>0</v>
      </c>
      <c r="N182" s="116"/>
      <c r="O182" s="117">
        <v>0</v>
      </c>
      <c r="P182" s="116"/>
      <c r="Q182" s="117">
        <v>30928449</v>
      </c>
      <c r="R182" s="116"/>
      <c r="S182" s="117">
        <f t="shared" si="7"/>
        <v>30928449</v>
      </c>
      <c r="T182" s="118"/>
      <c r="U182" s="126">
        <f>S182/درآمد!$F$13</f>
        <v>2.0961783583306667E-5</v>
      </c>
      <c r="X182" s="119"/>
    </row>
    <row r="183" spans="1:24" ht="19.5" customHeight="1">
      <c r="A183" s="24" t="s">
        <v>362</v>
      </c>
      <c r="C183" s="117">
        <v>0</v>
      </c>
      <c r="D183" s="116"/>
      <c r="E183" s="117">
        <v>0</v>
      </c>
      <c r="F183" s="116"/>
      <c r="G183" s="117">
        <v>0</v>
      </c>
      <c r="H183" s="116"/>
      <c r="I183" s="117">
        <f t="shared" si="6"/>
        <v>0</v>
      </c>
      <c r="J183" s="116"/>
      <c r="K183" s="124">
        <f>I183/درآمد!$F$13</f>
        <v>0</v>
      </c>
      <c r="L183" s="116"/>
      <c r="M183" s="117">
        <v>0</v>
      </c>
      <c r="N183" s="116"/>
      <c r="O183" s="117">
        <v>0</v>
      </c>
      <c r="P183" s="116"/>
      <c r="Q183" s="117">
        <v>96876</v>
      </c>
      <c r="R183" s="116"/>
      <c r="S183" s="117">
        <f t="shared" si="7"/>
        <v>96876</v>
      </c>
      <c r="T183" s="118"/>
      <c r="U183" s="126">
        <f>S183/درآمد!$F$13</f>
        <v>6.5657794427920276E-8</v>
      </c>
      <c r="X183" s="119"/>
    </row>
    <row r="184" spans="1:24" ht="19.5" customHeight="1">
      <c r="A184" s="24" t="s">
        <v>363</v>
      </c>
      <c r="C184" s="117">
        <v>0</v>
      </c>
      <c r="D184" s="116"/>
      <c r="E184" s="117">
        <v>0</v>
      </c>
      <c r="F184" s="116"/>
      <c r="G184" s="117">
        <v>0</v>
      </c>
      <c r="H184" s="116"/>
      <c r="I184" s="117">
        <f t="shared" si="6"/>
        <v>0</v>
      </c>
      <c r="J184" s="116"/>
      <c r="K184" s="124">
        <f>I184/درآمد!$F$13</f>
        <v>0</v>
      </c>
      <c r="L184" s="116"/>
      <c r="M184" s="117">
        <v>0</v>
      </c>
      <c r="N184" s="116"/>
      <c r="O184" s="117">
        <v>0</v>
      </c>
      <c r="P184" s="116"/>
      <c r="Q184" s="117">
        <v>61544149</v>
      </c>
      <c r="R184" s="116"/>
      <c r="S184" s="117">
        <f t="shared" si="7"/>
        <v>61544149</v>
      </c>
      <c r="T184" s="118"/>
      <c r="U184" s="126">
        <f>S184/درآمد!$F$13</f>
        <v>4.1711601256072668E-5</v>
      </c>
      <c r="X184" s="119"/>
    </row>
    <row r="185" spans="1:24" ht="19.5" customHeight="1">
      <c r="A185" s="24" t="s">
        <v>364</v>
      </c>
      <c r="C185" s="117">
        <v>0</v>
      </c>
      <c r="D185" s="116"/>
      <c r="E185" s="117">
        <v>0</v>
      </c>
      <c r="F185" s="116"/>
      <c r="G185" s="117">
        <v>0</v>
      </c>
      <c r="H185" s="116"/>
      <c r="I185" s="117">
        <f t="shared" si="6"/>
        <v>0</v>
      </c>
      <c r="J185" s="116"/>
      <c r="K185" s="124">
        <f>I185/درآمد!$F$13</f>
        <v>0</v>
      </c>
      <c r="L185" s="116"/>
      <c r="M185" s="117">
        <v>0</v>
      </c>
      <c r="N185" s="116"/>
      <c r="O185" s="117">
        <v>0</v>
      </c>
      <c r="P185" s="116"/>
      <c r="Q185" s="117">
        <v>980748</v>
      </c>
      <c r="R185" s="116"/>
      <c r="S185" s="117">
        <f t="shared" si="7"/>
        <v>980748</v>
      </c>
      <c r="T185" s="118"/>
      <c r="U185" s="126">
        <f>S185/درآمد!$F$13</f>
        <v>6.6470282185055081E-7</v>
      </c>
      <c r="X185" s="119"/>
    </row>
    <row r="186" spans="1:24" ht="19.5" customHeight="1">
      <c r="A186" s="24" t="s">
        <v>365</v>
      </c>
      <c r="C186" s="117">
        <v>0</v>
      </c>
      <c r="D186" s="116"/>
      <c r="E186" s="117">
        <v>0</v>
      </c>
      <c r="F186" s="116"/>
      <c r="G186" s="117">
        <v>0</v>
      </c>
      <c r="H186" s="116"/>
      <c r="I186" s="117">
        <f t="shared" si="6"/>
        <v>0</v>
      </c>
      <c r="J186" s="116"/>
      <c r="K186" s="124">
        <f>I186/درآمد!$F$13</f>
        <v>0</v>
      </c>
      <c r="L186" s="116"/>
      <c r="M186" s="117">
        <v>0</v>
      </c>
      <c r="N186" s="116"/>
      <c r="O186" s="117">
        <v>0</v>
      </c>
      <c r="P186" s="116"/>
      <c r="Q186" s="117">
        <v>36536756</v>
      </c>
      <c r="R186" s="116"/>
      <c r="S186" s="117">
        <f t="shared" si="7"/>
        <v>36536756</v>
      </c>
      <c r="T186" s="118"/>
      <c r="U186" s="126">
        <f>S186/درآمد!$F$13</f>
        <v>2.4762818598115973E-5</v>
      </c>
      <c r="X186" s="119"/>
    </row>
    <row r="187" spans="1:24" ht="19.5" customHeight="1">
      <c r="A187" s="24" t="s">
        <v>366</v>
      </c>
      <c r="C187" s="117">
        <v>0</v>
      </c>
      <c r="D187" s="116"/>
      <c r="E187" s="117">
        <v>0</v>
      </c>
      <c r="F187" s="116"/>
      <c r="G187" s="117">
        <v>0</v>
      </c>
      <c r="H187" s="116"/>
      <c r="I187" s="117">
        <f t="shared" ref="I187:I234" si="8">C187+E187+G187</f>
        <v>0</v>
      </c>
      <c r="J187" s="116"/>
      <c r="K187" s="124">
        <f>I187/درآمد!$F$13</f>
        <v>0</v>
      </c>
      <c r="L187" s="116"/>
      <c r="M187" s="117">
        <v>0</v>
      </c>
      <c r="N187" s="116"/>
      <c r="O187" s="117">
        <v>0</v>
      </c>
      <c r="P187" s="116"/>
      <c r="Q187" s="117">
        <v>534819068</v>
      </c>
      <c r="R187" s="116"/>
      <c r="S187" s="117">
        <f t="shared" si="7"/>
        <v>534819068</v>
      </c>
      <c r="T187" s="118"/>
      <c r="U187" s="126">
        <f>S187/درآمد!$F$13</f>
        <v>3.6247409495515832E-4</v>
      </c>
      <c r="X187" s="119"/>
    </row>
    <row r="188" spans="1:24" ht="19.5" customHeight="1">
      <c r="A188" s="24" t="s">
        <v>367</v>
      </c>
      <c r="C188" s="117">
        <v>0</v>
      </c>
      <c r="D188" s="116"/>
      <c r="E188" s="117">
        <v>0</v>
      </c>
      <c r="F188" s="116"/>
      <c r="G188" s="117">
        <v>0</v>
      </c>
      <c r="H188" s="116"/>
      <c r="I188" s="117">
        <f t="shared" si="8"/>
        <v>0</v>
      </c>
      <c r="J188" s="116"/>
      <c r="K188" s="124">
        <f>I188/درآمد!$F$13</f>
        <v>0</v>
      </c>
      <c r="L188" s="116"/>
      <c r="M188" s="117">
        <v>0</v>
      </c>
      <c r="N188" s="116"/>
      <c r="O188" s="117">
        <v>0</v>
      </c>
      <c r="P188" s="116"/>
      <c r="Q188" s="117">
        <v>49820000</v>
      </c>
      <c r="R188" s="116"/>
      <c r="S188" s="117">
        <f t="shared" si="7"/>
        <v>49820000</v>
      </c>
      <c r="T188" s="118"/>
      <c r="U188" s="126">
        <f>S188/درآمد!$F$13</f>
        <v>3.3765548932645737E-5</v>
      </c>
      <c r="X188" s="119"/>
    </row>
    <row r="189" spans="1:24" ht="19.5" customHeight="1">
      <c r="A189" s="24" t="s">
        <v>368</v>
      </c>
      <c r="C189" s="117">
        <v>0</v>
      </c>
      <c r="D189" s="116"/>
      <c r="E189" s="117">
        <v>0</v>
      </c>
      <c r="F189" s="116"/>
      <c r="G189" s="117">
        <v>0</v>
      </c>
      <c r="H189" s="116"/>
      <c r="I189" s="117">
        <f t="shared" si="8"/>
        <v>0</v>
      </c>
      <c r="J189" s="116"/>
      <c r="K189" s="124">
        <f>I189/درآمد!$F$13</f>
        <v>0</v>
      </c>
      <c r="L189" s="116"/>
      <c r="M189" s="117">
        <v>0</v>
      </c>
      <c r="N189" s="116"/>
      <c r="O189" s="117">
        <v>0</v>
      </c>
      <c r="P189" s="116"/>
      <c r="Q189" s="117">
        <v>-24176586</v>
      </c>
      <c r="R189" s="116"/>
      <c r="S189" s="117">
        <f t="shared" si="7"/>
        <v>-24176586</v>
      </c>
      <c r="T189" s="118"/>
      <c r="U189" s="126">
        <f>S189/درآمد!$F$13</f>
        <v>-1.6385702481078238E-5</v>
      </c>
      <c r="X189" s="119"/>
    </row>
    <row r="190" spans="1:24" ht="19.5" customHeight="1">
      <c r="A190" s="24" t="s">
        <v>369</v>
      </c>
      <c r="C190" s="117">
        <v>0</v>
      </c>
      <c r="D190" s="116"/>
      <c r="E190" s="117">
        <v>0</v>
      </c>
      <c r="F190" s="116"/>
      <c r="G190" s="117">
        <v>0</v>
      </c>
      <c r="H190" s="116"/>
      <c r="I190" s="117">
        <f t="shared" si="8"/>
        <v>0</v>
      </c>
      <c r="J190" s="116"/>
      <c r="K190" s="124">
        <f>I190/درآمد!$F$13</f>
        <v>0</v>
      </c>
      <c r="L190" s="116"/>
      <c r="M190" s="117">
        <v>0</v>
      </c>
      <c r="N190" s="116"/>
      <c r="O190" s="117">
        <v>0</v>
      </c>
      <c r="P190" s="116"/>
      <c r="Q190" s="117">
        <v>-274261533</v>
      </c>
      <c r="R190" s="116"/>
      <c r="S190" s="117">
        <f t="shared" si="7"/>
        <v>-274261533</v>
      </c>
      <c r="T190" s="118"/>
      <c r="U190" s="126">
        <f>S190/درآمد!$F$13</f>
        <v>-1.8588099584211027E-4</v>
      </c>
      <c r="X190" s="119"/>
    </row>
    <row r="191" spans="1:24" ht="19.5" customHeight="1">
      <c r="A191" s="24" t="s">
        <v>370</v>
      </c>
      <c r="C191" s="117">
        <v>0</v>
      </c>
      <c r="D191" s="116"/>
      <c r="E191" s="117">
        <v>0</v>
      </c>
      <c r="F191" s="116"/>
      <c r="G191" s="117">
        <v>0</v>
      </c>
      <c r="H191" s="116"/>
      <c r="I191" s="117">
        <f t="shared" si="8"/>
        <v>0</v>
      </c>
      <c r="J191" s="116"/>
      <c r="K191" s="124">
        <f>I191/درآمد!$F$13</f>
        <v>0</v>
      </c>
      <c r="L191" s="116"/>
      <c r="M191" s="117">
        <v>0</v>
      </c>
      <c r="N191" s="116"/>
      <c r="O191" s="117">
        <v>0</v>
      </c>
      <c r="P191" s="116"/>
      <c r="Q191" s="117">
        <v>-34543016566</v>
      </c>
      <c r="R191" s="116"/>
      <c r="S191" s="117">
        <f t="shared" si="7"/>
        <v>-34543016566</v>
      </c>
      <c r="T191" s="118"/>
      <c r="U191" s="126">
        <f>S191/درآمد!$F$13</f>
        <v>-2.3411559938588223E-2</v>
      </c>
      <c r="X191" s="119"/>
    </row>
    <row r="192" spans="1:24" ht="19.5" customHeight="1">
      <c r="A192" s="24" t="s">
        <v>371</v>
      </c>
      <c r="C192" s="117">
        <v>0</v>
      </c>
      <c r="D192" s="116"/>
      <c r="E192" s="117">
        <v>0</v>
      </c>
      <c r="F192" s="116"/>
      <c r="G192" s="117">
        <v>0</v>
      </c>
      <c r="H192" s="116"/>
      <c r="I192" s="117">
        <f t="shared" si="8"/>
        <v>0</v>
      </c>
      <c r="J192" s="116"/>
      <c r="K192" s="124">
        <f>I192/درآمد!$F$13</f>
        <v>0</v>
      </c>
      <c r="L192" s="116"/>
      <c r="M192" s="117">
        <v>0</v>
      </c>
      <c r="N192" s="116"/>
      <c r="O192" s="117">
        <v>0</v>
      </c>
      <c r="P192" s="116"/>
      <c r="Q192" s="117">
        <v>-10386860177</v>
      </c>
      <c r="R192" s="116"/>
      <c r="S192" s="117">
        <f t="shared" si="7"/>
        <v>-10386860177</v>
      </c>
      <c r="T192" s="118"/>
      <c r="U192" s="126">
        <f>S192/درآمد!$F$13</f>
        <v>-7.0397036443806274E-3</v>
      </c>
      <c r="X192" s="119"/>
    </row>
    <row r="193" spans="1:24" ht="19.5" customHeight="1">
      <c r="A193" s="24" t="s">
        <v>372</v>
      </c>
      <c r="C193" s="117">
        <v>0</v>
      </c>
      <c r="D193" s="116"/>
      <c r="E193" s="117">
        <v>0</v>
      </c>
      <c r="F193" s="116"/>
      <c r="G193" s="117">
        <v>0</v>
      </c>
      <c r="H193" s="116"/>
      <c r="I193" s="117">
        <f t="shared" si="8"/>
        <v>0</v>
      </c>
      <c r="J193" s="116"/>
      <c r="K193" s="124">
        <f>I193/درآمد!$F$13</f>
        <v>0</v>
      </c>
      <c r="L193" s="116"/>
      <c r="M193" s="117">
        <v>0</v>
      </c>
      <c r="N193" s="116"/>
      <c r="O193" s="117">
        <v>0</v>
      </c>
      <c r="P193" s="116"/>
      <c r="Q193" s="117">
        <v>-10349584530</v>
      </c>
      <c r="R193" s="116"/>
      <c r="S193" s="117">
        <f t="shared" si="7"/>
        <v>-10349584530</v>
      </c>
      <c r="T193" s="118"/>
      <c r="U193" s="126">
        <f>S193/درآمد!$F$13</f>
        <v>-7.0144400417556868E-3</v>
      </c>
      <c r="X193" s="119"/>
    </row>
    <row r="194" spans="1:24" ht="19.5" customHeight="1">
      <c r="A194" s="24" t="s">
        <v>373</v>
      </c>
      <c r="C194" s="117">
        <v>0</v>
      </c>
      <c r="D194" s="116"/>
      <c r="E194" s="117">
        <v>0</v>
      </c>
      <c r="F194" s="116"/>
      <c r="G194" s="117">
        <v>0</v>
      </c>
      <c r="H194" s="116"/>
      <c r="I194" s="117">
        <f t="shared" si="8"/>
        <v>0</v>
      </c>
      <c r="J194" s="116"/>
      <c r="K194" s="124">
        <f>I194/درآمد!$F$13</f>
        <v>0</v>
      </c>
      <c r="L194" s="116"/>
      <c r="M194" s="117">
        <v>0</v>
      </c>
      <c r="N194" s="116"/>
      <c r="O194" s="117">
        <v>0</v>
      </c>
      <c r="P194" s="116"/>
      <c r="Q194" s="117">
        <v>5723124140</v>
      </c>
      <c r="R194" s="116"/>
      <c r="S194" s="117">
        <f t="shared" si="7"/>
        <v>5723124140</v>
      </c>
      <c r="T194" s="118"/>
      <c r="U194" s="126">
        <f>S194/درآمد!$F$13</f>
        <v>3.8788524326932167E-3</v>
      </c>
      <c r="X194" s="119"/>
    </row>
    <row r="195" spans="1:24" ht="19.5" customHeight="1">
      <c r="A195" s="24" t="s">
        <v>374</v>
      </c>
      <c r="C195" s="117">
        <v>0</v>
      </c>
      <c r="D195" s="116"/>
      <c r="E195" s="117">
        <v>0</v>
      </c>
      <c r="F195" s="116"/>
      <c r="G195" s="117">
        <v>0</v>
      </c>
      <c r="H195" s="116"/>
      <c r="I195" s="117">
        <f t="shared" si="8"/>
        <v>0</v>
      </c>
      <c r="J195" s="116"/>
      <c r="K195" s="124">
        <f>I195/درآمد!$F$13</f>
        <v>0</v>
      </c>
      <c r="L195" s="116"/>
      <c r="M195" s="117">
        <v>0</v>
      </c>
      <c r="N195" s="116"/>
      <c r="O195" s="117">
        <v>0</v>
      </c>
      <c r="P195" s="116"/>
      <c r="Q195" s="117">
        <v>4431037185</v>
      </c>
      <c r="R195" s="116"/>
      <c r="S195" s="117">
        <f t="shared" si="7"/>
        <v>4431037185</v>
      </c>
      <c r="T195" s="118"/>
      <c r="U195" s="126">
        <f>S195/درآمد!$F$13</f>
        <v>3.0031393595441654E-3</v>
      </c>
      <c r="X195" s="119"/>
    </row>
    <row r="196" spans="1:24" ht="19.5" customHeight="1">
      <c r="A196" s="24" t="s">
        <v>375</v>
      </c>
      <c r="C196" s="117">
        <v>0</v>
      </c>
      <c r="D196" s="116"/>
      <c r="E196" s="117">
        <v>0</v>
      </c>
      <c r="F196" s="116"/>
      <c r="G196" s="117">
        <v>0</v>
      </c>
      <c r="H196" s="116"/>
      <c r="I196" s="117">
        <f t="shared" si="8"/>
        <v>0</v>
      </c>
      <c r="J196" s="116"/>
      <c r="K196" s="124">
        <f>I196/درآمد!$F$13</f>
        <v>0</v>
      </c>
      <c r="L196" s="116"/>
      <c r="M196" s="117">
        <v>0</v>
      </c>
      <c r="N196" s="116"/>
      <c r="O196" s="117">
        <v>0</v>
      </c>
      <c r="P196" s="116"/>
      <c r="Q196" s="117">
        <v>16655179998</v>
      </c>
      <c r="R196" s="116"/>
      <c r="S196" s="117">
        <f t="shared" si="7"/>
        <v>16655179998</v>
      </c>
      <c r="T196" s="118"/>
      <c r="U196" s="126">
        <f>S196/درآمد!$F$13</f>
        <v>1.1288062930640136E-2</v>
      </c>
      <c r="X196" s="119"/>
    </row>
    <row r="197" spans="1:24" ht="19.5" customHeight="1">
      <c r="A197" s="24" t="s">
        <v>376</v>
      </c>
      <c r="C197" s="117">
        <v>0</v>
      </c>
      <c r="D197" s="116"/>
      <c r="E197" s="117">
        <v>0</v>
      </c>
      <c r="F197" s="116"/>
      <c r="G197" s="117">
        <v>0</v>
      </c>
      <c r="H197" s="116"/>
      <c r="I197" s="117">
        <f t="shared" si="8"/>
        <v>0</v>
      </c>
      <c r="J197" s="116"/>
      <c r="K197" s="124">
        <f>I197/درآمد!$F$13</f>
        <v>0</v>
      </c>
      <c r="L197" s="116"/>
      <c r="M197" s="117">
        <v>0</v>
      </c>
      <c r="N197" s="116"/>
      <c r="O197" s="117">
        <v>0</v>
      </c>
      <c r="P197" s="116"/>
      <c r="Q197" s="117">
        <v>1557343476</v>
      </c>
      <c r="R197" s="116"/>
      <c r="S197" s="117">
        <f t="shared" si="7"/>
        <v>1557343476</v>
      </c>
      <c r="T197" s="118"/>
      <c r="U197" s="126">
        <f>S197/درآمد!$F$13</f>
        <v>1.0554909141672942E-3</v>
      </c>
      <c r="X197" s="119"/>
    </row>
    <row r="198" spans="1:24" ht="19.5" customHeight="1">
      <c r="A198" s="24" t="s">
        <v>377</v>
      </c>
      <c r="C198" s="117">
        <v>0</v>
      </c>
      <c r="D198" s="116"/>
      <c r="E198" s="117">
        <v>0</v>
      </c>
      <c r="F198" s="116"/>
      <c r="G198" s="117">
        <v>0</v>
      </c>
      <c r="H198" s="116"/>
      <c r="I198" s="117">
        <f t="shared" si="8"/>
        <v>0</v>
      </c>
      <c r="J198" s="116"/>
      <c r="K198" s="124">
        <f>I198/درآمد!$F$13</f>
        <v>0</v>
      </c>
      <c r="L198" s="116"/>
      <c r="M198" s="117">
        <v>0</v>
      </c>
      <c r="N198" s="116"/>
      <c r="O198" s="117">
        <v>0</v>
      </c>
      <c r="P198" s="116"/>
      <c r="Q198" s="117">
        <v>-9826714</v>
      </c>
      <c r="R198" s="116"/>
      <c r="S198" s="117">
        <f t="shared" si="7"/>
        <v>-9826714</v>
      </c>
      <c r="T198" s="118"/>
      <c r="U198" s="126">
        <f>S198/درآمد!$F$13</f>
        <v>-6.6600640789665784E-6</v>
      </c>
      <c r="X198" s="119"/>
    </row>
    <row r="199" spans="1:24" ht="19.5" customHeight="1">
      <c r="A199" s="24" t="s">
        <v>378</v>
      </c>
      <c r="C199" s="117">
        <v>0</v>
      </c>
      <c r="D199" s="116"/>
      <c r="E199" s="117">
        <v>0</v>
      </c>
      <c r="F199" s="116"/>
      <c r="G199" s="117">
        <v>0</v>
      </c>
      <c r="H199" s="116"/>
      <c r="I199" s="117">
        <f t="shared" si="8"/>
        <v>0</v>
      </c>
      <c r="J199" s="116"/>
      <c r="K199" s="124">
        <f>I199/درآمد!$F$13</f>
        <v>0</v>
      </c>
      <c r="L199" s="116"/>
      <c r="M199" s="117">
        <v>0</v>
      </c>
      <c r="N199" s="116"/>
      <c r="O199" s="117">
        <v>0</v>
      </c>
      <c r="P199" s="116"/>
      <c r="Q199" s="117">
        <v>-70439087</v>
      </c>
      <c r="R199" s="116"/>
      <c r="S199" s="117">
        <f t="shared" si="7"/>
        <v>-70439087</v>
      </c>
      <c r="T199" s="118"/>
      <c r="U199" s="126">
        <f>S199/درآمد!$F$13</f>
        <v>-4.7740153329373551E-5</v>
      </c>
      <c r="X199" s="119"/>
    </row>
    <row r="200" spans="1:24" ht="19.5" customHeight="1">
      <c r="A200" s="24" t="s">
        <v>379</v>
      </c>
      <c r="C200" s="117">
        <v>0</v>
      </c>
      <c r="D200" s="116"/>
      <c r="E200" s="117">
        <v>0</v>
      </c>
      <c r="F200" s="116"/>
      <c r="G200" s="117">
        <v>0</v>
      </c>
      <c r="H200" s="116"/>
      <c r="I200" s="117">
        <f t="shared" si="8"/>
        <v>0</v>
      </c>
      <c r="J200" s="116"/>
      <c r="K200" s="124">
        <f>I200/درآمد!$F$13</f>
        <v>0</v>
      </c>
      <c r="L200" s="116"/>
      <c r="M200" s="117">
        <v>0</v>
      </c>
      <c r="N200" s="116"/>
      <c r="O200" s="117">
        <v>0</v>
      </c>
      <c r="P200" s="116"/>
      <c r="Q200" s="117">
        <v>-12613547588</v>
      </c>
      <c r="R200" s="116"/>
      <c r="S200" s="117">
        <f t="shared" si="7"/>
        <v>-12613547588</v>
      </c>
      <c r="T200" s="118"/>
      <c r="U200" s="126">
        <f>S200/درآمد!$F$13</f>
        <v>-8.548843000740056E-3</v>
      </c>
      <c r="X200" s="119"/>
    </row>
    <row r="201" spans="1:24" ht="19.5" customHeight="1">
      <c r="A201" s="24" t="s">
        <v>380</v>
      </c>
      <c r="C201" s="117">
        <v>0</v>
      </c>
      <c r="D201" s="116"/>
      <c r="E201" s="117">
        <v>0</v>
      </c>
      <c r="F201" s="116"/>
      <c r="G201" s="117">
        <v>0</v>
      </c>
      <c r="H201" s="116"/>
      <c r="I201" s="117">
        <f t="shared" si="8"/>
        <v>0</v>
      </c>
      <c r="J201" s="116"/>
      <c r="K201" s="124">
        <f>I201/درآمد!$F$13</f>
        <v>0</v>
      </c>
      <c r="L201" s="116"/>
      <c r="M201" s="117">
        <v>0</v>
      </c>
      <c r="N201" s="116"/>
      <c r="O201" s="117">
        <v>0</v>
      </c>
      <c r="P201" s="116"/>
      <c r="Q201" s="117">
        <v>8913033886</v>
      </c>
      <c r="R201" s="116"/>
      <c r="S201" s="117">
        <f t="shared" si="7"/>
        <v>8913033886</v>
      </c>
      <c r="T201" s="118"/>
      <c r="U201" s="126">
        <f>S201/درآمد!$F$13</f>
        <v>6.0408165759948335E-3</v>
      </c>
      <c r="X201" s="119"/>
    </row>
    <row r="202" spans="1:24" ht="19.5" customHeight="1">
      <c r="A202" s="24" t="s">
        <v>381</v>
      </c>
      <c r="C202" s="117">
        <v>0</v>
      </c>
      <c r="D202" s="116"/>
      <c r="E202" s="117">
        <v>0</v>
      </c>
      <c r="F202" s="116"/>
      <c r="G202" s="117">
        <v>0</v>
      </c>
      <c r="H202" s="116"/>
      <c r="I202" s="117">
        <f t="shared" si="8"/>
        <v>0</v>
      </c>
      <c r="J202" s="116"/>
      <c r="K202" s="124">
        <f>I202/درآمد!$F$13</f>
        <v>0</v>
      </c>
      <c r="L202" s="116"/>
      <c r="M202" s="117">
        <v>0</v>
      </c>
      <c r="N202" s="116"/>
      <c r="O202" s="117">
        <v>0</v>
      </c>
      <c r="P202" s="116"/>
      <c r="Q202" s="117">
        <v>-3769279610</v>
      </c>
      <c r="R202" s="116"/>
      <c r="S202" s="117">
        <f t="shared" ref="S202:S265" si="9">M202+O202+Q202</f>
        <v>-3769279610</v>
      </c>
      <c r="T202" s="118"/>
      <c r="U202" s="126">
        <f>S202/درآمد!$F$13</f>
        <v>-2.5546325795318915E-3</v>
      </c>
      <c r="X202" s="119"/>
    </row>
    <row r="203" spans="1:24" ht="19.5" customHeight="1">
      <c r="A203" s="24" t="s">
        <v>382</v>
      </c>
      <c r="C203" s="117">
        <v>0</v>
      </c>
      <c r="D203" s="116"/>
      <c r="E203" s="117">
        <v>0</v>
      </c>
      <c r="F203" s="116"/>
      <c r="G203" s="117">
        <v>0</v>
      </c>
      <c r="H203" s="116"/>
      <c r="I203" s="117">
        <f t="shared" si="8"/>
        <v>0</v>
      </c>
      <c r="J203" s="116"/>
      <c r="K203" s="124">
        <f>I203/درآمد!$F$13</f>
        <v>0</v>
      </c>
      <c r="L203" s="116"/>
      <c r="M203" s="117">
        <v>0</v>
      </c>
      <c r="N203" s="116"/>
      <c r="O203" s="117">
        <v>0</v>
      </c>
      <c r="P203" s="116"/>
      <c r="Q203" s="117">
        <v>-7297793150</v>
      </c>
      <c r="R203" s="116"/>
      <c r="S203" s="117">
        <f t="shared" si="9"/>
        <v>-7297793150</v>
      </c>
      <c r="T203" s="118"/>
      <c r="U203" s="126">
        <f>S203/درآمد!$F$13</f>
        <v>-4.9460857428071433E-3</v>
      </c>
      <c r="X203" s="119"/>
    </row>
    <row r="204" spans="1:24" ht="19.5" customHeight="1">
      <c r="A204" s="24" t="s">
        <v>383</v>
      </c>
      <c r="C204" s="117">
        <v>0</v>
      </c>
      <c r="D204" s="116"/>
      <c r="E204" s="117">
        <v>0</v>
      </c>
      <c r="F204" s="116"/>
      <c r="G204" s="117">
        <v>0</v>
      </c>
      <c r="H204" s="116"/>
      <c r="I204" s="117">
        <f t="shared" si="8"/>
        <v>0</v>
      </c>
      <c r="J204" s="116"/>
      <c r="K204" s="124">
        <f>I204/درآمد!$F$13</f>
        <v>0</v>
      </c>
      <c r="L204" s="116"/>
      <c r="M204" s="117">
        <v>0</v>
      </c>
      <c r="N204" s="116"/>
      <c r="O204" s="117">
        <v>0</v>
      </c>
      <c r="P204" s="116"/>
      <c r="Q204" s="117">
        <v>12401698581</v>
      </c>
      <c r="R204" s="116"/>
      <c r="S204" s="117">
        <f t="shared" si="9"/>
        <v>12401698581</v>
      </c>
      <c r="T204" s="118"/>
      <c r="U204" s="126">
        <f>S204/درآمد!$F$13</f>
        <v>8.4052621494315281E-3</v>
      </c>
      <c r="X204" s="119"/>
    </row>
    <row r="205" spans="1:24" ht="19.5" customHeight="1">
      <c r="A205" s="24" t="s">
        <v>384</v>
      </c>
      <c r="C205" s="117">
        <v>0</v>
      </c>
      <c r="D205" s="116"/>
      <c r="E205" s="117">
        <v>0</v>
      </c>
      <c r="F205" s="116"/>
      <c r="G205" s="117">
        <v>0</v>
      </c>
      <c r="H205" s="116"/>
      <c r="I205" s="117">
        <f t="shared" si="8"/>
        <v>0</v>
      </c>
      <c r="J205" s="116"/>
      <c r="K205" s="124">
        <f>I205/درآمد!$F$13</f>
        <v>0</v>
      </c>
      <c r="L205" s="116"/>
      <c r="M205" s="117">
        <v>0</v>
      </c>
      <c r="N205" s="116"/>
      <c r="O205" s="117">
        <v>0</v>
      </c>
      <c r="P205" s="116"/>
      <c r="Q205" s="117">
        <v>9830952105</v>
      </c>
      <c r="R205" s="116"/>
      <c r="S205" s="117">
        <f t="shared" si="9"/>
        <v>9830952105</v>
      </c>
      <c r="T205" s="118"/>
      <c r="U205" s="126">
        <f>S205/درآمد!$F$13</f>
        <v>6.6629364583676055E-3</v>
      </c>
      <c r="X205" s="119"/>
    </row>
    <row r="206" spans="1:24" ht="19.5" customHeight="1">
      <c r="A206" s="24" t="s">
        <v>385</v>
      </c>
      <c r="C206" s="117">
        <v>0</v>
      </c>
      <c r="D206" s="116"/>
      <c r="E206" s="117">
        <v>0</v>
      </c>
      <c r="F206" s="116"/>
      <c r="G206" s="117">
        <v>0</v>
      </c>
      <c r="H206" s="116"/>
      <c r="I206" s="117">
        <f t="shared" si="8"/>
        <v>0</v>
      </c>
      <c r="J206" s="116"/>
      <c r="K206" s="124">
        <f>I206/درآمد!$F$13</f>
        <v>0</v>
      </c>
      <c r="L206" s="116"/>
      <c r="M206" s="117">
        <v>0</v>
      </c>
      <c r="N206" s="116"/>
      <c r="O206" s="117">
        <v>0</v>
      </c>
      <c r="P206" s="116"/>
      <c r="Q206" s="117">
        <v>6077145599</v>
      </c>
      <c r="R206" s="116"/>
      <c r="S206" s="117">
        <f t="shared" si="9"/>
        <v>6077145599</v>
      </c>
      <c r="T206" s="118"/>
      <c r="U206" s="126">
        <f>S206/درآمد!$F$13</f>
        <v>4.1187907887163229E-3</v>
      </c>
      <c r="X206" s="119"/>
    </row>
    <row r="207" spans="1:24" ht="19.5" customHeight="1">
      <c r="A207" s="24" t="s">
        <v>386</v>
      </c>
      <c r="C207" s="117">
        <v>0</v>
      </c>
      <c r="D207" s="116"/>
      <c r="E207" s="117">
        <v>0</v>
      </c>
      <c r="F207" s="116"/>
      <c r="G207" s="117">
        <v>0</v>
      </c>
      <c r="H207" s="116"/>
      <c r="I207" s="117">
        <f t="shared" si="8"/>
        <v>0</v>
      </c>
      <c r="J207" s="116"/>
      <c r="K207" s="124">
        <f>I207/درآمد!$F$13</f>
        <v>0</v>
      </c>
      <c r="L207" s="116"/>
      <c r="M207" s="117">
        <v>0</v>
      </c>
      <c r="N207" s="116"/>
      <c r="O207" s="117">
        <v>0</v>
      </c>
      <c r="P207" s="116"/>
      <c r="Q207" s="117">
        <v>7351416252</v>
      </c>
      <c r="R207" s="116"/>
      <c r="S207" s="117">
        <f t="shared" si="9"/>
        <v>7351416252</v>
      </c>
      <c r="T207" s="118"/>
      <c r="U207" s="126">
        <f>S207/درآمد!$F$13</f>
        <v>4.9824288474739692E-3</v>
      </c>
      <c r="X207" s="119"/>
    </row>
    <row r="208" spans="1:24" ht="19.5" customHeight="1">
      <c r="A208" s="24" t="s">
        <v>387</v>
      </c>
      <c r="C208" s="117">
        <v>0</v>
      </c>
      <c r="D208" s="116"/>
      <c r="E208" s="117">
        <v>0</v>
      </c>
      <c r="F208" s="116"/>
      <c r="G208" s="117">
        <v>0</v>
      </c>
      <c r="H208" s="116"/>
      <c r="I208" s="117">
        <f t="shared" si="8"/>
        <v>0</v>
      </c>
      <c r="J208" s="116"/>
      <c r="K208" s="124">
        <f>I208/درآمد!$F$13</f>
        <v>0</v>
      </c>
      <c r="L208" s="116"/>
      <c r="M208" s="117">
        <v>0</v>
      </c>
      <c r="N208" s="116"/>
      <c r="O208" s="117">
        <v>0</v>
      </c>
      <c r="P208" s="116"/>
      <c r="Q208" s="117">
        <v>5647892705</v>
      </c>
      <c r="R208" s="116"/>
      <c r="S208" s="117">
        <f t="shared" si="9"/>
        <v>5647892705</v>
      </c>
      <c r="T208" s="118"/>
      <c r="U208" s="126">
        <f>S208/درآمد!$F$13</f>
        <v>3.8278642612808189E-3</v>
      </c>
      <c r="X208" s="119"/>
    </row>
    <row r="209" spans="1:24" ht="19.5" customHeight="1">
      <c r="A209" s="24" t="s">
        <v>388</v>
      </c>
      <c r="C209" s="117">
        <v>0</v>
      </c>
      <c r="D209" s="116"/>
      <c r="E209" s="117">
        <v>0</v>
      </c>
      <c r="F209" s="116"/>
      <c r="G209" s="117">
        <v>0</v>
      </c>
      <c r="H209" s="116"/>
      <c r="I209" s="117">
        <f t="shared" si="8"/>
        <v>0</v>
      </c>
      <c r="J209" s="116"/>
      <c r="K209" s="124">
        <f>I209/درآمد!$F$13</f>
        <v>0</v>
      </c>
      <c r="L209" s="116"/>
      <c r="M209" s="117">
        <v>0</v>
      </c>
      <c r="N209" s="116"/>
      <c r="O209" s="117">
        <v>0</v>
      </c>
      <c r="P209" s="116"/>
      <c r="Q209" s="117">
        <v>-12714840099</v>
      </c>
      <c r="R209" s="116"/>
      <c r="S209" s="117">
        <f t="shared" si="9"/>
        <v>-12714840099</v>
      </c>
      <c r="T209" s="118"/>
      <c r="U209" s="126">
        <f>S209/درآمد!$F$13</f>
        <v>-8.6174940893928281E-3</v>
      </c>
      <c r="X209" s="119"/>
    </row>
    <row r="210" spans="1:24" ht="19.5" customHeight="1">
      <c r="A210" s="24" t="s">
        <v>389</v>
      </c>
      <c r="C210" s="117">
        <v>0</v>
      </c>
      <c r="D210" s="116"/>
      <c r="E210" s="117">
        <v>0</v>
      </c>
      <c r="F210" s="116"/>
      <c r="G210" s="117">
        <v>0</v>
      </c>
      <c r="H210" s="116"/>
      <c r="I210" s="117">
        <f t="shared" si="8"/>
        <v>0</v>
      </c>
      <c r="J210" s="116"/>
      <c r="K210" s="124">
        <f>I210/درآمد!$F$13</f>
        <v>0</v>
      </c>
      <c r="L210" s="116"/>
      <c r="M210" s="117">
        <v>0</v>
      </c>
      <c r="N210" s="116"/>
      <c r="O210" s="117">
        <v>0</v>
      </c>
      <c r="P210" s="116"/>
      <c r="Q210" s="117">
        <v>-2198857477</v>
      </c>
      <c r="R210" s="116"/>
      <c r="S210" s="117">
        <f t="shared" si="9"/>
        <v>-2198857477</v>
      </c>
      <c r="T210" s="118"/>
      <c r="U210" s="126">
        <f>S210/درآمد!$F$13</f>
        <v>-1.4902775940497279E-3</v>
      </c>
      <c r="X210" s="119"/>
    </row>
    <row r="211" spans="1:24" ht="19.5" customHeight="1">
      <c r="A211" s="24" t="s">
        <v>390</v>
      </c>
      <c r="C211" s="117">
        <v>0</v>
      </c>
      <c r="D211" s="116"/>
      <c r="E211" s="117">
        <v>0</v>
      </c>
      <c r="F211" s="116"/>
      <c r="G211" s="117">
        <v>0</v>
      </c>
      <c r="H211" s="116"/>
      <c r="I211" s="117">
        <f t="shared" si="8"/>
        <v>0</v>
      </c>
      <c r="J211" s="116"/>
      <c r="K211" s="124">
        <f>I211/درآمد!$F$13</f>
        <v>0</v>
      </c>
      <c r="L211" s="116"/>
      <c r="M211" s="117">
        <v>0</v>
      </c>
      <c r="N211" s="116"/>
      <c r="O211" s="117">
        <v>0</v>
      </c>
      <c r="P211" s="116"/>
      <c r="Q211" s="117">
        <v>-281693605</v>
      </c>
      <c r="R211" s="116"/>
      <c r="S211" s="117">
        <f t="shared" si="9"/>
        <v>-281693605</v>
      </c>
      <c r="T211" s="118"/>
      <c r="U211" s="126">
        <f>S211/درآمد!$F$13</f>
        <v>-1.909180891939157E-4</v>
      </c>
      <c r="X211" s="119"/>
    </row>
    <row r="212" spans="1:24" ht="19.5" customHeight="1">
      <c r="A212" s="24" t="s">
        <v>391</v>
      </c>
      <c r="C212" s="117">
        <v>0</v>
      </c>
      <c r="D212" s="116"/>
      <c r="E212" s="117">
        <v>0</v>
      </c>
      <c r="F212" s="116"/>
      <c r="G212" s="117">
        <v>0</v>
      </c>
      <c r="H212" s="116"/>
      <c r="I212" s="117">
        <f t="shared" si="8"/>
        <v>0</v>
      </c>
      <c r="J212" s="116"/>
      <c r="K212" s="124">
        <f>I212/درآمد!$F$13</f>
        <v>0</v>
      </c>
      <c r="L212" s="116"/>
      <c r="M212" s="117">
        <v>0</v>
      </c>
      <c r="N212" s="116"/>
      <c r="O212" s="117">
        <v>0</v>
      </c>
      <c r="P212" s="116"/>
      <c r="Q212" s="117">
        <v>3525863988</v>
      </c>
      <c r="R212" s="116"/>
      <c r="S212" s="117">
        <f t="shared" si="9"/>
        <v>3525863988</v>
      </c>
      <c r="T212" s="118"/>
      <c r="U212" s="126">
        <f>S212/درآمد!$F$13</f>
        <v>2.3896574270708035E-3</v>
      </c>
      <c r="X212" s="119"/>
    </row>
    <row r="213" spans="1:24" ht="19.5" customHeight="1">
      <c r="A213" s="24" t="s">
        <v>392</v>
      </c>
      <c r="C213" s="117">
        <v>0</v>
      </c>
      <c r="D213" s="116"/>
      <c r="E213" s="117">
        <v>0</v>
      </c>
      <c r="F213" s="116"/>
      <c r="G213" s="117">
        <v>0</v>
      </c>
      <c r="H213" s="116"/>
      <c r="I213" s="117">
        <f t="shared" si="8"/>
        <v>0</v>
      </c>
      <c r="J213" s="116"/>
      <c r="K213" s="124">
        <f>I213/درآمد!$F$13</f>
        <v>0</v>
      </c>
      <c r="L213" s="116"/>
      <c r="M213" s="117">
        <v>0</v>
      </c>
      <c r="N213" s="116"/>
      <c r="O213" s="117">
        <v>0</v>
      </c>
      <c r="P213" s="116"/>
      <c r="Q213" s="117">
        <v>2330611230</v>
      </c>
      <c r="R213" s="116"/>
      <c r="S213" s="117">
        <f t="shared" si="9"/>
        <v>2330611230</v>
      </c>
      <c r="T213" s="118"/>
      <c r="U213" s="126">
        <f>S213/درآمد!$F$13</f>
        <v>1.5795738163295599E-3</v>
      </c>
      <c r="X213" s="119"/>
    </row>
    <row r="214" spans="1:24" ht="19.5" customHeight="1">
      <c r="A214" s="24" t="s">
        <v>393</v>
      </c>
      <c r="C214" s="117">
        <v>0</v>
      </c>
      <c r="D214" s="116"/>
      <c r="E214" s="117">
        <v>0</v>
      </c>
      <c r="F214" s="116"/>
      <c r="G214" s="117">
        <v>0</v>
      </c>
      <c r="H214" s="116"/>
      <c r="I214" s="117">
        <f t="shared" si="8"/>
        <v>0</v>
      </c>
      <c r="J214" s="116"/>
      <c r="K214" s="124">
        <f>I214/درآمد!$F$13</f>
        <v>0</v>
      </c>
      <c r="L214" s="116"/>
      <c r="M214" s="117">
        <v>0</v>
      </c>
      <c r="N214" s="116"/>
      <c r="O214" s="117">
        <v>0</v>
      </c>
      <c r="P214" s="116"/>
      <c r="Q214" s="117">
        <v>25628328645</v>
      </c>
      <c r="R214" s="116"/>
      <c r="S214" s="117">
        <f t="shared" si="9"/>
        <v>25628328645</v>
      </c>
      <c r="T214" s="118"/>
      <c r="U214" s="126">
        <f>S214/درآمد!$F$13</f>
        <v>1.7369622338913569E-2</v>
      </c>
      <c r="X214" s="119"/>
    </row>
    <row r="215" spans="1:24" ht="19.5" customHeight="1">
      <c r="A215" s="24" t="s">
        <v>394</v>
      </c>
      <c r="C215" s="117">
        <v>0</v>
      </c>
      <c r="D215" s="116"/>
      <c r="E215" s="117">
        <v>0</v>
      </c>
      <c r="F215" s="116"/>
      <c r="G215" s="117">
        <v>0</v>
      </c>
      <c r="H215" s="116"/>
      <c r="I215" s="117">
        <f t="shared" si="8"/>
        <v>0</v>
      </c>
      <c r="J215" s="116"/>
      <c r="K215" s="124">
        <f>I215/درآمد!$F$13</f>
        <v>0</v>
      </c>
      <c r="L215" s="116"/>
      <c r="M215" s="117">
        <v>0</v>
      </c>
      <c r="N215" s="116"/>
      <c r="O215" s="117">
        <v>0</v>
      </c>
      <c r="P215" s="116"/>
      <c r="Q215" s="117">
        <v>8915189690</v>
      </c>
      <c r="R215" s="116"/>
      <c r="S215" s="117">
        <f t="shared" si="9"/>
        <v>8915189690</v>
      </c>
      <c r="T215" s="118"/>
      <c r="U215" s="126">
        <f>S215/درآمد!$F$13</f>
        <v>6.0422776740568802E-3</v>
      </c>
      <c r="X215" s="119"/>
    </row>
    <row r="216" spans="1:24" ht="19.5" customHeight="1">
      <c r="A216" s="24" t="s">
        <v>395</v>
      </c>
      <c r="C216" s="117">
        <v>0</v>
      </c>
      <c r="D216" s="116"/>
      <c r="E216" s="117">
        <v>0</v>
      </c>
      <c r="F216" s="116"/>
      <c r="G216" s="117">
        <v>0</v>
      </c>
      <c r="H216" s="116"/>
      <c r="I216" s="117">
        <f t="shared" si="8"/>
        <v>0</v>
      </c>
      <c r="J216" s="116"/>
      <c r="K216" s="124">
        <f>I216/درآمد!$F$13</f>
        <v>0</v>
      </c>
      <c r="L216" s="116"/>
      <c r="M216" s="117">
        <v>0</v>
      </c>
      <c r="N216" s="116"/>
      <c r="O216" s="117">
        <v>0</v>
      </c>
      <c r="P216" s="116"/>
      <c r="Q216" s="117">
        <v>5363714097</v>
      </c>
      <c r="R216" s="116"/>
      <c r="S216" s="117">
        <f t="shared" si="9"/>
        <v>5363714097</v>
      </c>
      <c r="T216" s="118"/>
      <c r="U216" s="126">
        <f>S216/درآمد!$F$13</f>
        <v>3.635261959112309E-3</v>
      </c>
      <c r="X216" s="119"/>
    </row>
    <row r="217" spans="1:24" ht="19.5" customHeight="1">
      <c r="A217" s="24" t="s">
        <v>396</v>
      </c>
      <c r="C217" s="117">
        <v>0</v>
      </c>
      <c r="D217" s="116"/>
      <c r="E217" s="117">
        <v>0</v>
      </c>
      <c r="F217" s="116"/>
      <c r="G217" s="117">
        <v>0</v>
      </c>
      <c r="H217" s="116"/>
      <c r="I217" s="117">
        <f t="shared" si="8"/>
        <v>0</v>
      </c>
      <c r="J217" s="116"/>
      <c r="K217" s="124">
        <f>I217/درآمد!$F$13</f>
        <v>0</v>
      </c>
      <c r="L217" s="116"/>
      <c r="M217" s="117">
        <v>0</v>
      </c>
      <c r="N217" s="116"/>
      <c r="O217" s="117">
        <v>0</v>
      </c>
      <c r="P217" s="116"/>
      <c r="Q217" s="117">
        <v>9631792789</v>
      </c>
      <c r="R217" s="116"/>
      <c r="S217" s="117">
        <f t="shared" si="9"/>
        <v>9631792789</v>
      </c>
      <c r="T217" s="118"/>
      <c r="U217" s="126">
        <f>S217/درآمد!$F$13</f>
        <v>6.5279560563244448E-3</v>
      </c>
      <c r="X217" s="119"/>
    </row>
    <row r="218" spans="1:24" ht="19.5" customHeight="1">
      <c r="A218" s="24" t="s">
        <v>397</v>
      </c>
      <c r="C218" s="117">
        <v>0</v>
      </c>
      <c r="D218" s="116"/>
      <c r="E218" s="117">
        <v>0</v>
      </c>
      <c r="F218" s="116"/>
      <c r="G218" s="117">
        <v>0</v>
      </c>
      <c r="H218" s="116"/>
      <c r="I218" s="117">
        <f t="shared" si="8"/>
        <v>0</v>
      </c>
      <c r="J218" s="116"/>
      <c r="K218" s="124">
        <f>I218/درآمد!$F$13</f>
        <v>0</v>
      </c>
      <c r="L218" s="116"/>
      <c r="M218" s="117">
        <v>0</v>
      </c>
      <c r="N218" s="116"/>
      <c r="O218" s="117">
        <v>0</v>
      </c>
      <c r="P218" s="116"/>
      <c r="Q218" s="117">
        <v>1244437169</v>
      </c>
      <c r="R218" s="116"/>
      <c r="S218" s="117">
        <f t="shared" si="9"/>
        <v>1244437169</v>
      </c>
      <c r="T218" s="118"/>
      <c r="U218" s="126">
        <f>S218/درآمد!$F$13</f>
        <v>8.4341838866865983E-4</v>
      </c>
      <c r="X218" s="119"/>
    </row>
    <row r="219" spans="1:24" ht="19.5" customHeight="1">
      <c r="A219" s="24" t="s">
        <v>398</v>
      </c>
      <c r="C219" s="117">
        <v>0</v>
      </c>
      <c r="D219" s="116"/>
      <c r="E219" s="117">
        <v>0</v>
      </c>
      <c r="F219" s="116"/>
      <c r="G219" s="117">
        <v>0</v>
      </c>
      <c r="H219" s="116"/>
      <c r="I219" s="117">
        <f t="shared" si="8"/>
        <v>0</v>
      </c>
      <c r="J219" s="116"/>
      <c r="K219" s="124">
        <f>I219/درآمد!$F$13</f>
        <v>0</v>
      </c>
      <c r="L219" s="116"/>
      <c r="M219" s="117">
        <v>0</v>
      </c>
      <c r="N219" s="116"/>
      <c r="O219" s="117">
        <v>0</v>
      </c>
      <c r="P219" s="116"/>
      <c r="Q219" s="117">
        <v>227537787</v>
      </c>
      <c r="R219" s="116"/>
      <c r="S219" s="117">
        <f t="shared" si="9"/>
        <v>227537787</v>
      </c>
      <c r="T219" s="118"/>
      <c r="U219" s="126">
        <f>S219/درآمد!$F$13</f>
        <v>1.5421393578832644E-4</v>
      </c>
      <c r="X219" s="119"/>
    </row>
    <row r="220" spans="1:24" ht="19.5" customHeight="1">
      <c r="A220" s="24" t="s">
        <v>399</v>
      </c>
      <c r="C220" s="117">
        <v>0</v>
      </c>
      <c r="D220" s="116"/>
      <c r="E220" s="117">
        <v>0</v>
      </c>
      <c r="F220" s="116"/>
      <c r="G220" s="117">
        <v>0</v>
      </c>
      <c r="H220" s="116"/>
      <c r="I220" s="117">
        <f t="shared" si="8"/>
        <v>0</v>
      </c>
      <c r="J220" s="116"/>
      <c r="K220" s="124">
        <f>I220/درآمد!$F$13</f>
        <v>0</v>
      </c>
      <c r="L220" s="116"/>
      <c r="M220" s="117">
        <v>0</v>
      </c>
      <c r="N220" s="116"/>
      <c r="O220" s="117">
        <v>0</v>
      </c>
      <c r="P220" s="116"/>
      <c r="Q220" s="117">
        <v>6674386</v>
      </c>
      <c r="R220" s="116"/>
      <c r="S220" s="117">
        <f t="shared" si="9"/>
        <v>6674386</v>
      </c>
      <c r="T220" s="118"/>
      <c r="U220" s="126">
        <f>S220/درآمد!$F$13</f>
        <v>4.5235709971570788E-6</v>
      </c>
      <c r="X220" s="119"/>
    </row>
    <row r="221" spans="1:24" ht="19.5" customHeight="1">
      <c r="A221" s="24" t="s">
        <v>400</v>
      </c>
      <c r="C221" s="117">
        <v>0</v>
      </c>
      <c r="D221" s="116"/>
      <c r="E221" s="117">
        <v>0</v>
      </c>
      <c r="F221" s="116"/>
      <c r="G221" s="117">
        <v>0</v>
      </c>
      <c r="H221" s="116"/>
      <c r="I221" s="117">
        <f t="shared" si="8"/>
        <v>0</v>
      </c>
      <c r="J221" s="116"/>
      <c r="K221" s="124">
        <f>I221/درآمد!$F$13</f>
        <v>0</v>
      </c>
      <c r="L221" s="116"/>
      <c r="M221" s="117">
        <v>0</v>
      </c>
      <c r="N221" s="116"/>
      <c r="O221" s="117">
        <v>0</v>
      </c>
      <c r="P221" s="116"/>
      <c r="Q221" s="117">
        <v>138482382</v>
      </c>
      <c r="R221" s="116"/>
      <c r="S221" s="117">
        <f t="shared" si="9"/>
        <v>138482382</v>
      </c>
      <c r="T221" s="118"/>
      <c r="U221" s="126">
        <f>S221/درآمد!$F$13</f>
        <v>9.3856556518071837E-5</v>
      </c>
      <c r="X221" s="119"/>
    </row>
    <row r="222" spans="1:24" ht="19.5" customHeight="1">
      <c r="A222" s="24" t="s">
        <v>401</v>
      </c>
      <c r="C222" s="117">
        <v>0</v>
      </c>
      <c r="D222" s="116"/>
      <c r="E222" s="117">
        <v>0</v>
      </c>
      <c r="F222" s="116"/>
      <c r="G222" s="117">
        <v>0</v>
      </c>
      <c r="H222" s="116"/>
      <c r="I222" s="117">
        <f t="shared" si="8"/>
        <v>0</v>
      </c>
      <c r="J222" s="116"/>
      <c r="K222" s="124">
        <f>I222/درآمد!$F$13</f>
        <v>0</v>
      </c>
      <c r="L222" s="116"/>
      <c r="M222" s="117">
        <v>0</v>
      </c>
      <c r="N222" s="116"/>
      <c r="O222" s="117">
        <v>0</v>
      </c>
      <c r="P222" s="116"/>
      <c r="Q222" s="117">
        <v>-22595148</v>
      </c>
      <c r="R222" s="116"/>
      <c r="S222" s="117">
        <f t="shared" si="9"/>
        <v>-22595148</v>
      </c>
      <c r="T222" s="118"/>
      <c r="U222" s="126">
        <f>S222/درآمد!$F$13</f>
        <v>-1.5313881482022731E-5</v>
      </c>
      <c r="X222" s="119"/>
    </row>
    <row r="223" spans="1:24" ht="19.5" customHeight="1">
      <c r="A223" s="24" t="s">
        <v>402</v>
      </c>
      <c r="C223" s="117">
        <v>0</v>
      </c>
      <c r="D223" s="116"/>
      <c r="E223" s="117">
        <v>0</v>
      </c>
      <c r="F223" s="116"/>
      <c r="G223" s="117">
        <v>0</v>
      </c>
      <c r="H223" s="116"/>
      <c r="I223" s="117">
        <f t="shared" si="8"/>
        <v>0</v>
      </c>
      <c r="J223" s="116"/>
      <c r="K223" s="124">
        <f>I223/درآمد!$F$13</f>
        <v>0</v>
      </c>
      <c r="L223" s="116"/>
      <c r="M223" s="117">
        <v>0</v>
      </c>
      <c r="N223" s="116"/>
      <c r="O223" s="117">
        <v>0</v>
      </c>
      <c r="P223" s="116"/>
      <c r="Q223" s="117">
        <v>718985085</v>
      </c>
      <c r="R223" s="116"/>
      <c r="S223" s="117">
        <f t="shared" si="9"/>
        <v>718985085</v>
      </c>
      <c r="T223" s="118"/>
      <c r="U223" s="126">
        <f>S223/درآمد!$F$13</f>
        <v>4.8729277537956552E-4</v>
      </c>
      <c r="X223" s="119"/>
    </row>
    <row r="224" spans="1:24" ht="19.5" customHeight="1">
      <c r="A224" s="24" t="s">
        <v>403</v>
      </c>
      <c r="C224" s="117">
        <v>0</v>
      </c>
      <c r="D224" s="116"/>
      <c r="E224" s="117">
        <v>0</v>
      </c>
      <c r="F224" s="116"/>
      <c r="G224" s="117">
        <v>0</v>
      </c>
      <c r="H224" s="116"/>
      <c r="I224" s="117">
        <f t="shared" si="8"/>
        <v>0</v>
      </c>
      <c r="J224" s="116"/>
      <c r="K224" s="124">
        <f>I224/درآمد!$F$13</f>
        <v>0</v>
      </c>
      <c r="L224" s="116"/>
      <c r="M224" s="117">
        <v>0</v>
      </c>
      <c r="N224" s="116"/>
      <c r="O224" s="117">
        <v>0</v>
      </c>
      <c r="P224" s="116"/>
      <c r="Q224" s="117">
        <v>-889278886</v>
      </c>
      <c r="R224" s="116"/>
      <c r="S224" s="117">
        <f t="shared" si="9"/>
        <v>-889278886</v>
      </c>
      <c r="T224" s="118"/>
      <c r="U224" s="126">
        <f>S224/درآمد!$F$13</f>
        <v>-6.0270954917707122E-4</v>
      </c>
      <c r="X224" s="119"/>
    </row>
    <row r="225" spans="1:24" ht="19.5" customHeight="1">
      <c r="A225" s="24" t="s">
        <v>404</v>
      </c>
      <c r="C225" s="117">
        <v>0</v>
      </c>
      <c r="D225" s="116"/>
      <c r="E225" s="117">
        <v>0</v>
      </c>
      <c r="F225" s="116"/>
      <c r="G225" s="117">
        <v>0</v>
      </c>
      <c r="H225" s="116"/>
      <c r="I225" s="117">
        <f t="shared" si="8"/>
        <v>0</v>
      </c>
      <c r="J225" s="116"/>
      <c r="K225" s="124">
        <f>I225/درآمد!$F$13</f>
        <v>0</v>
      </c>
      <c r="L225" s="116"/>
      <c r="M225" s="117">
        <v>0</v>
      </c>
      <c r="N225" s="116"/>
      <c r="O225" s="117">
        <v>0</v>
      </c>
      <c r="P225" s="116"/>
      <c r="Q225" s="117">
        <v>837526145</v>
      </c>
      <c r="R225" s="116"/>
      <c r="S225" s="117">
        <f t="shared" si="9"/>
        <v>837526145</v>
      </c>
      <c r="T225" s="118"/>
      <c r="U225" s="126">
        <f>S225/درآمد!$F$13</f>
        <v>5.6763408332733138E-4</v>
      </c>
      <c r="X225" s="119"/>
    </row>
    <row r="226" spans="1:24" ht="19.5" customHeight="1">
      <c r="A226" s="24" t="s">
        <v>405</v>
      </c>
      <c r="C226" s="117">
        <v>0</v>
      </c>
      <c r="D226" s="116"/>
      <c r="E226" s="117">
        <v>0</v>
      </c>
      <c r="F226" s="116"/>
      <c r="G226" s="117">
        <v>0</v>
      </c>
      <c r="H226" s="116"/>
      <c r="I226" s="117">
        <f t="shared" si="8"/>
        <v>0</v>
      </c>
      <c r="J226" s="116"/>
      <c r="K226" s="124">
        <f>I226/درآمد!$F$13</f>
        <v>0</v>
      </c>
      <c r="L226" s="116"/>
      <c r="M226" s="117">
        <v>0</v>
      </c>
      <c r="N226" s="116"/>
      <c r="O226" s="117">
        <v>0</v>
      </c>
      <c r="P226" s="116"/>
      <c r="Q226" s="117">
        <v>429056866</v>
      </c>
      <c r="R226" s="116"/>
      <c r="S226" s="117">
        <f t="shared" si="9"/>
        <v>429056866</v>
      </c>
      <c r="T226" s="118"/>
      <c r="U226" s="126">
        <f>S226/درآمد!$F$13</f>
        <v>2.9079366928564082E-4</v>
      </c>
      <c r="X226" s="119"/>
    </row>
    <row r="227" spans="1:24" ht="19.5" customHeight="1">
      <c r="A227" s="24" t="s">
        <v>406</v>
      </c>
      <c r="C227" s="117">
        <v>0</v>
      </c>
      <c r="D227" s="116"/>
      <c r="E227" s="117">
        <v>0</v>
      </c>
      <c r="F227" s="116"/>
      <c r="G227" s="117">
        <v>0</v>
      </c>
      <c r="H227" s="116"/>
      <c r="I227" s="117">
        <f t="shared" si="8"/>
        <v>0</v>
      </c>
      <c r="J227" s="116"/>
      <c r="K227" s="124">
        <f>I227/درآمد!$F$13</f>
        <v>0</v>
      </c>
      <c r="L227" s="116"/>
      <c r="M227" s="117">
        <v>0</v>
      </c>
      <c r="N227" s="116"/>
      <c r="O227" s="117">
        <v>0</v>
      </c>
      <c r="P227" s="116"/>
      <c r="Q227" s="117">
        <v>337281204</v>
      </c>
      <c r="R227" s="116"/>
      <c r="S227" s="117">
        <f t="shared" si="9"/>
        <v>337281204</v>
      </c>
      <c r="T227" s="118"/>
      <c r="U227" s="126">
        <f>S227/درآمد!$F$13</f>
        <v>2.285926334348388E-4</v>
      </c>
      <c r="X227" s="119"/>
    </row>
    <row r="228" spans="1:24" ht="19.5" customHeight="1">
      <c r="A228" s="24" t="s">
        <v>407</v>
      </c>
      <c r="C228" s="117">
        <v>0</v>
      </c>
      <c r="D228" s="116"/>
      <c r="E228" s="117">
        <v>0</v>
      </c>
      <c r="F228" s="116"/>
      <c r="G228" s="117">
        <v>0</v>
      </c>
      <c r="H228" s="116"/>
      <c r="I228" s="117">
        <f t="shared" si="8"/>
        <v>0</v>
      </c>
      <c r="J228" s="116"/>
      <c r="K228" s="124">
        <f>I228/درآمد!$F$13</f>
        <v>0</v>
      </c>
      <c r="L228" s="116"/>
      <c r="M228" s="117">
        <v>0</v>
      </c>
      <c r="N228" s="116"/>
      <c r="O228" s="117">
        <v>0</v>
      </c>
      <c r="P228" s="116"/>
      <c r="Q228" s="117">
        <v>3997515367</v>
      </c>
      <c r="R228" s="116"/>
      <c r="S228" s="117">
        <f t="shared" si="9"/>
        <v>3997515367</v>
      </c>
      <c r="T228" s="118"/>
      <c r="U228" s="126">
        <f>S228/درآمد!$F$13</f>
        <v>2.7093195651032072E-3</v>
      </c>
      <c r="X228" s="119"/>
    </row>
    <row r="229" spans="1:24" ht="19.5" customHeight="1">
      <c r="A229" s="24" t="s">
        <v>408</v>
      </c>
      <c r="C229" s="117">
        <v>0</v>
      </c>
      <c r="D229" s="116"/>
      <c r="E229" s="117">
        <v>0</v>
      </c>
      <c r="F229" s="116"/>
      <c r="G229" s="117">
        <v>0</v>
      </c>
      <c r="H229" s="116"/>
      <c r="I229" s="117">
        <f t="shared" si="8"/>
        <v>0</v>
      </c>
      <c r="J229" s="116"/>
      <c r="K229" s="124">
        <f>I229/درآمد!$F$13</f>
        <v>0</v>
      </c>
      <c r="L229" s="116"/>
      <c r="M229" s="117">
        <v>0</v>
      </c>
      <c r="N229" s="116"/>
      <c r="O229" s="117">
        <v>0</v>
      </c>
      <c r="P229" s="116"/>
      <c r="Q229" s="117">
        <v>412295378</v>
      </c>
      <c r="R229" s="116"/>
      <c r="S229" s="117">
        <f t="shared" si="9"/>
        <v>412295378</v>
      </c>
      <c r="T229" s="118"/>
      <c r="U229" s="126">
        <f>S229/درآمد!$F$13</f>
        <v>2.7943355601289983E-4</v>
      </c>
      <c r="X229" s="119"/>
    </row>
    <row r="230" spans="1:24" ht="19.5" customHeight="1">
      <c r="A230" s="24" t="s">
        <v>409</v>
      </c>
      <c r="C230" s="117">
        <v>0</v>
      </c>
      <c r="D230" s="116"/>
      <c r="E230" s="117">
        <v>0</v>
      </c>
      <c r="F230" s="116"/>
      <c r="G230" s="117">
        <v>0</v>
      </c>
      <c r="H230" s="116"/>
      <c r="I230" s="117">
        <f t="shared" si="8"/>
        <v>0</v>
      </c>
      <c r="J230" s="116"/>
      <c r="K230" s="124">
        <f>I230/درآمد!$F$13</f>
        <v>0</v>
      </c>
      <c r="L230" s="116"/>
      <c r="M230" s="117">
        <v>0</v>
      </c>
      <c r="N230" s="116"/>
      <c r="O230" s="117">
        <v>0</v>
      </c>
      <c r="P230" s="116"/>
      <c r="Q230" s="117">
        <v>2616006358</v>
      </c>
      <c r="R230" s="116"/>
      <c r="S230" s="117">
        <f t="shared" si="9"/>
        <v>2616006358</v>
      </c>
      <c r="T230" s="118"/>
      <c r="U230" s="126">
        <f>S230/درآمد!$F$13</f>
        <v>1.7730006160008303E-3</v>
      </c>
      <c r="X230" s="119"/>
    </row>
    <row r="231" spans="1:24" ht="19.5" customHeight="1">
      <c r="A231" s="24" t="s">
        <v>410</v>
      </c>
      <c r="C231" s="117">
        <v>0</v>
      </c>
      <c r="D231" s="116"/>
      <c r="E231" s="117">
        <v>0</v>
      </c>
      <c r="F231" s="116"/>
      <c r="G231" s="117">
        <v>0</v>
      </c>
      <c r="H231" s="116"/>
      <c r="I231" s="117">
        <f t="shared" si="8"/>
        <v>0</v>
      </c>
      <c r="J231" s="116"/>
      <c r="K231" s="124">
        <f>I231/درآمد!$F$13</f>
        <v>0</v>
      </c>
      <c r="L231" s="116"/>
      <c r="M231" s="117">
        <v>0</v>
      </c>
      <c r="N231" s="116"/>
      <c r="O231" s="117">
        <v>0</v>
      </c>
      <c r="P231" s="116"/>
      <c r="Q231" s="117">
        <v>3830111134</v>
      </c>
      <c r="R231" s="116"/>
      <c r="S231" s="117">
        <f t="shared" si="9"/>
        <v>3830111134</v>
      </c>
      <c r="T231" s="118"/>
      <c r="U231" s="126">
        <f>S231/درآمد!$F$13</f>
        <v>2.5958611985658019E-3</v>
      </c>
      <c r="X231" s="119"/>
    </row>
    <row r="232" spans="1:24" ht="19.5" customHeight="1">
      <c r="A232" s="24" t="s">
        <v>411</v>
      </c>
      <c r="C232" s="117">
        <v>0</v>
      </c>
      <c r="D232" s="116"/>
      <c r="E232" s="117">
        <v>0</v>
      </c>
      <c r="F232" s="116"/>
      <c r="G232" s="117">
        <v>0</v>
      </c>
      <c r="H232" s="116"/>
      <c r="I232" s="117">
        <f t="shared" si="8"/>
        <v>0</v>
      </c>
      <c r="J232" s="116"/>
      <c r="K232" s="124">
        <f>I232/درآمد!$F$13</f>
        <v>0</v>
      </c>
      <c r="L232" s="116"/>
      <c r="M232" s="117">
        <v>0</v>
      </c>
      <c r="N232" s="116"/>
      <c r="O232" s="117">
        <v>0</v>
      </c>
      <c r="P232" s="116"/>
      <c r="Q232" s="117">
        <v>2184129107</v>
      </c>
      <c r="R232" s="116"/>
      <c r="S232" s="117">
        <f t="shared" si="9"/>
        <v>2184129107</v>
      </c>
      <c r="T232" s="118"/>
      <c r="U232" s="126">
        <f>S232/درآمد!$F$13</f>
        <v>1.4802954282943463E-3</v>
      </c>
      <c r="X232" s="119"/>
    </row>
    <row r="233" spans="1:24" ht="19.5" customHeight="1">
      <c r="A233" s="24" t="s">
        <v>412</v>
      </c>
      <c r="C233" s="117">
        <v>0</v>
      </c>
      <c r="D233" s="116"/>
      <c r="E233" s="117">
        <v>0</v>
      </c>
      <c r="F233" s="116"/>
      <c r="G233" s="117">
        <v>0</v>
      </c>
      <c r="H233" s="116"/>
      <c r="I233" s="117">
        <f t="shared" si="8"/>
        <v>0</v>
      </c>
      <c r="J233" s="116"/>
      <c r="K233" s="124">
        <f>I233/درآمد!$F$13</f>
        <v>0</v>
      </c>
      <c r="L233" s="116"/>
      <c r="M233" s="117">
        <v>0</v>
      </c>
      <c r="N233" s="116"/>
      <c r="O233" s="117">
        <v>0</v>
      </c>
      <c r="P233" s="116"/>
      <c r="Q233" s="117">
        <v>331626677</v>
      </c>
      <c r="R233" s="116"/>
      <c r="S233" s="117">
        <f t="shared" si="9"/>
        <v>331626677</v>
      </c>
      <c r="T233" s="118"/>
      <c r="U233" s="126">
        <f>S233/درآمد!$F$13</f>
        <v>2.2476027277427144E-4</v>
      </c>
      <c r="X233" s="119"/>
    </row>
    <row r="234" spans="1:24" ht="19.5" customHeight="1">
      <c r="A234" s="24" t="s">
        <v>413</v>
      </c>
      <c r="C234" s="117">
        <v>0</v>
      </c>
      <c r="D234" s="116"/>
      <c r="E234" s="117">
        <v>0</v>
      </c>
      <c r="F234" s="116"/>
      <c r="G234" s="117">
        <v>0</v>
      </c>
      <c r="H234" s="116"/>
      <c r="I234" s="117">
        <f t="shared" si="8"/>
        <v>0</v>
      </c>
      <c r="J234" s="116"/>
      <c r="K234" s="124">
        <f>I234/درآمد!$F$13</f>
        <v>0</v>
      </c>
      <c r="L234" s="116"/>
      <c r="M234" s="117">
        <v>0</v>
      </c>
      <c r="N234" s="116"/>
      <c r="O234" s="117">
        <v>0</v>
      </c>
      <c r="P234" s="116"/>
      <c r="Q234" s="117">
        <v>21524582</v>
      </c>
      <c r="R234" s="116"/>
      <c r="S234" s="117">
        <f t="shared" si="9"/>
        <v>21524582</v>
      </c>
      <c r="T234" s="118"/>
      <c r="U234" s="126">
        <f>S234/درآمد!$F$13</f>
        <v>1.4588304431468199E-5</v>
      </c>
      <c r="X234" s="119"/>
    </row>
    <row r="235" spans="1:24" ht="19.5" customHeight="1">
      <c r="A235" s="24" t="s">
        <v>414</v>
      </c>
      <c r="C235" s="117">
        <v>0</v>
      </c>
      <c r="D235" s="116"/>
      <c r="E235" s="117">
        <v>0</v>
      </c>
      <c r="F235" s="116"/>
      <c r="G235" s="117">
        <v>0</v>
      </c>
      <c r="H235" s="116"/>
      <c r="I235" s="117">
        <f t="shared" ref="I235:I250" si="10">C235+E235+G235</f>
        <v>0</v>
      </c>
      <c r="J235" s="116"/>
      <c r="K235" s="124">
        <f>I235/درآمد!$F$13</f>
        <v>0</v>
      </c>
      <c r="L235" s="116"/>
      <c r="M235" s="117">
        <v>0</v>
      </c>
      <c r="N235" s="116"/>
      <c r="O235" s="117">
        <v>0</v>
      </c>
      <c r="P235" s="116"/>
      <c r="Q235" s="117">
        <v>4641160816</v>
      </c>
      <c r="R235" s="116"/>
      <c r="S235" s="117">
        <f t="shared" si="9"/>
        <v>4641160816</v>
      </c>
      <c r="T235" s="118"/>
      <c r="U235" s="126">
        <f>S235/درآمد!$F$13</f>
        <v>3.1455508357472101E-3</v>
      </c>
      <c r="X235" s="119"/>
    </row>
    <row r="236" spans="1:24" ht="19.5" customHeight="1">
      <c r="A236" s="24" t="s">
        <v>415</v>
      </c>
      <c r="C236" s="117">
        <v>0</v>
      </c>
      <c r="D236" s="116"/>
      <c r="E236" s="117">
        <v>0</v>
      </c>
      <c r="F236" s="116"/>
      <c r="G236" s="117">
        <v>0</v>
      </c>
      <c r="H236" s="116"/>
      <c r="I236" s="117">
        <f t="shared" si="10"/>
        <v>0</v>
      </c>
      <c r="J236" s="116"/>
      <c r="K236" s="124">
        <f>I236/درآمد!$F$13</f>
        <v>0</v>
      </c>
      <c r="L236" s="116"/>
      <c r="M236" s="117">
        <v>0</v>
      </c>
      <c r="N236" s="116"/>
      <c r="O236" s="117">
        <v>0</v>
      </c>
      <c r="P236" s="116"/>
      <c r="Q236" s="117">
        <v>45337048909</v>
      </c>
      <c r="R236" s="116"/>
      <c r="S236" s="117">
        <f t="shared" si="9"/>
        <v>45337048909</v>
      </c>
      <c r="T236" s="118"/>
      <c r="U236" s="126">
        <f>S236/درآمد!$F$13</f>
        <v>3.0727224877530962E-2</v>
      </c>
      <c r="X236" s="119"/>
    </row>
    <row r="237" spans="1:24" ht="19.5" customHeight="1">
      <c r="A237" s="24" t="s">
        <v>416</v>
      </c>
      <c r="C237" s="117">
        <v>0</v>
      </c>
      <c r="D237" s="116"/>
      <c r="E237" s="117">
        <v>0</v>
      </c>
      <c r="F237" s="116"/>
      <c r="G237" s="117">
        <v>0</v>
      </c>
      <c r="H237" s="116"/>
      <c r="I237" s="117">
        <f t="shared" si="10"/>
        <v>0</v>
      </c>
      <c r="J237" s="116"/>
      <c r="K237" s="124">
        <f>I237/درآمد!$F$13</f>
        <v>0</v>
      </c>
      <c r="L237" s="116"/>
      <c r="M237" s="117">
        <v>0</v>
      </c>
      <c r="N237" s="116"/>
      <c r="O237" s="117">
        <v>0</v>
      </c>
      <c r="P237" s="116"/>
      <c r="Q237" s="117">
        <v>3810163689</v>
      </c>
      <c r="R237" s="116"/>
      <c r="S237" s="117">
        <f t="shared" si="9"/>
        <v>3810163689</v>
      </c>
      <c r="T237" s="118"/>
      <c r="U237" s="126">
        <f>S237/درآمد!$F$13</f>
        <v>2.5823418001268464E-3</v>
      </c>
      <c r="X237" s="119"/>
    </row>
    <row r="238" spans="1:24" ht="19.5" customHeight="1">
      <c r="A238" s="24" t="s">
        <v>417</v>
      </c>
      <c r="C238" s="117">
        <v>0</v>
      </c>
      <c r="D238" s="116"/>
      <c r="E238" s="117">
        <v>0</v>
      </c>
      <c r="F238" s="116"/>
      <c r="G238" s="117">
        <v>0</v>
      </c>
      <c r="H238" s="116"/>
      <c r="I238" s="117">
        <f t="shared" si="10"/>
        <v>0</v>
      </c>
      <c r="J238" s="116"/>
      <c r="K238" s="124">
        <f>I238/درآمد!$F$13</f>
        <v>0</v>
      </c>
      <c r="L238" s="116"/>
      <c r="M238" s="117">
        <v>0</v>
      </c>
      <c r="N238" s="116"/>
      <c r="O238" s="117">
        <v>0</v>
      </c>
      <c r="P238" s="116"/>
      <c r="Q238" s="117">
        <v>159297623</v>
      </c>
      <c r="R238" s="116"/>
      <c r="S238" s="117">
        <f t="shared" si="9"/>
        <v>159297623</v>
      </c>
      <c r="T238" s="118"/>
      <c r="U238" s="126">
        <f>S238/درآمد!$F$13</f>
        <v>1.0796410446127364E-4</v>
      </c>
      <c r="X238" s="119"/>
    </row>
    <row r="239" spans="1:24" ht="19.5" customHeight="1">
      <c r="A239" s="24" t="s">
        <v>418</v>
      </c>
      <c r="C239" s="117">
        <v>0</v>
      </c>
      <c r="D239" s="116"/>
      <c r="E239" s="117">
        <v>0</v>
      </c>
      <c r="F239" s="116"/>
      <c r="G239" s="117">
        <v>0</v>
      </c>
      <c r="H239" s="116"/>
      <c r="I239" s="117">
        <f t="shared" si="10"/>
        <v>0</v>
      </c>
      <c r="J239" s="116"/>
      <c r="K239" s="124">
        <f>I239/درآمد!$F$13</f>
        <v>0</v>
      </c>
      <c r="L239" s="116"/>
      <c r="M239" s="117">
        <v>0</v>
      </c>
      <c r="N239" s="116"/>
      <c r="O239" s="117">
        <v>0</v>
      </c>
      <c r="P239" s="116"/>
      <c r="Q239" s="117">
        <v>-18954780</v>
      </c>
      <c r="R239" s="116"/>
      <c r="S239" s="117">
        <f t="shared" si="9"/>
        <v>-18954780</v>
      </c>
      <c r="T239" s="118"/>
      <c r="U239" s="126">
        <f>S239/درآمد!$F$13</f>
        <v>-1.2846618859846141E-5</v>
      </c>
      <c r="X239" s="119"/>
    </row>
    <row r="240" spans="1:24" ht="19.5" customHeight="1">
      <c r="A240" s="24" t="s">
        <v>419</v>
      </c>
      <c r="C240" s="117">
        <v>0</v>
      </c>
      <c r="D240" s="116"/>
      <c r="E240" s="117">
        <v>0</v>
      </c>
      <c r="F240" s="116"/>
      <c r="G240" s="117">
        <v>0</v>
      </c>
      <c r="H240" s="116"/>
      <c r="I240" s="117">
        <f t="shared" si="10"/>
        <v>0</v>
      </c>
      <c r="J240" s="116"/>
      <c r="K240" s="124">
        <f>I240/درآمد!$F$13</f>
        <v>0</v>
      </c>
      <c r="L240" s="116"/>
      <c r="M240" s="117">
        <v>0</v>
      </c>
      <c r="N240" s="116"/>
      <c r="O240" s="117">
        <v>0</v>
      </c>
      <c r="P240" s="116"/>
      <c r="Q240" s="117">
        <v>9632054668</v>
      </c>
      <c r="R240" s="116"/>
      <c r="S240" s="117">
        <f t="shared" si="9"/>
        <v>9632054668</v>
      </c>
      <c r="T240" s="118"/>
      <c r="U240" s="126">
        <f>S240/درآمد!$F$13</f>
        <v>6.528133545047627E-3</v>
      </c>
      <c r="X240" s="119"/>
    </row>
    <row r="241" spans="1:24" ht="19.5" customHeight="1">
      <c r="A241" s="24" t="s">
        <v>420</v>
      </c>
      <c r="C241" s="117">
        <v>0</v>
      </c>
      <c r="D241" s="116"/>
      <c r="E241" s="117">
        <v>0</v>
      </c>
      <c r="F241" s="116"/>
      <c r="G241" s="117">
        <v>0</v>
      </c>
      <c r="H241" s="116"/>
      <c r="I241" s="117">
        <f t="shared" si="10"/>
        <v>0</v>
      </c>
      <c r="J241" s="116"/>
      <c r="K241" s="124">
        <f>I241/درآمد!$F$13</f>
        <v>0</v>
      </c>
      <c r="L241" s="116"/>
      <c r="M241" s="117">
        <v>0</v>
      </c>
      <c r="N241" s="116"/>
      <c r="O241" s="117">
        <v>0</v>
      </c>
      <c r="P241" s="116"/>
      <c r="Q241" s="117">
        <v>11036702923</v>
      </c>
      <c r="R241" s="116"/>
      <c r="S241" s="117">
        <f t="shared" si="9"/>
        <v>11036702923</v>
      </c>
      <c r="T241" s="118"/>
      <c r="U241" s="126">
        <f>S241/درآمد!$F$13</f>
        <v>7.4801351385313276E-3</v>
      </c>
      <c r="X241" s="119"/>
    </row>
    <row r="242" spans="1:24" ht="19.5" customHeight="1">
      <c r="A242" s="24" t="s">
        <v>421</v>
      </c>
      <c r="C242" s="117">
        <v>0</v>
      </c>
      <c r="D242" s="116"/>
      <c r="E242" s="117">
        <v>0</v>
      </c>
      <c r="F242" s="116"/>
      <c r="G242" s="117">
        <v>0</v>
      </c>
      <c r="H242" s="116"/>
      <c r="I242" s="117">
        <f t="shared" si="10"/>
        <v>0</v>
      </c>
      <c r="J242" s="116"/>
      <c r="K242" s="124">
        <f>I242/درآمد!$F$13</f>
        <v>0</v>
      </c>
      <c r="L242" s="116"/>
      <c r="M242" s="117">
        <v>0</v>
      </c>
      <c r="N242" s="116"/>
      <c r="O242" s="117">
        <v>0</v>
      </c>
      <c r="P242" s="116"/>
      <c r="Q242" s="117">
        <v>14483739469</v>
      </c>
      <c r="R242" s="116"/>
      <c r="S242" s="117">
        <f t="shared" si="9"/>
        <v>14483739469</v>
      </c>
      <c r="T242" s="118"/>
      <c r="U242" s="126">
        <f>S242/درآمد!$F$13</f>
        <v>9.8163671972744254E-3</v>
      </c>
      <c r="X242" s="119"/>
    </row>
    <row r="243" spans="1:24" ht="19.5" customHeight="1">
      <c r="A243" s="24" t="s">
        <v>422</v>
      </c>
      <c r="C243" s="117">
        <v>0</v>
      </c>
      <c r="D243" s="116"/>
      <c r="E243" s="117">
        <v>0</v>
      </c>
      <c r="F243" s="116"/>
      <c r="G243" s="117">
        <v>0</v>
      </c>
      <c r="H243" s="116"/>
      <c r="I243" s="117">
        <f t="shared" si="10"/>
        <v>0</v>
      </c>
      <c r="J243" s="116"/>
      <c r="K243" s="124">
        <f>I243/درآمد!$F$13</f>
        <v>0</v>
      </c>
      <c r="L243" s="116"/>
      <c r="M243" s="117">
        <v>0</v>
      </c>
      <c r="N243" s="116"/>
      <c r="O243" s="117">
        <v>0</v>
      </c>
      <c r="P243" s="116"/>
      <c r="Q243" s="117">
        <v>2651720940</v>
      </c>
      <c r="R243" s="116"/>
      <c r="S243" s="117">
        <f t="shared" si="9"/>
        <v>2651720940</v>
      </c>
      <c r="T243" s="118"/>
      <c r="U243" s="126">
        <f>S243/درآمد!$F$13</f>
        <v>1.7972062054454306E-3</v>
      </c>
      <c r="X243" s="119"/>
    </row>
    <row r="244" spans="1:24" ht="19.5" customHeight="1">
      <c r="A244" s="24" t="s">
        <v>423</v>
      </c>
      <c r="C244" s="117">
        <v>0</v>
      </c>
      <c r="D244" s="116"/>
      <c r="E244" s="117">
        <v>0</v>
      </c>
      <c r="F244" s="116"/>
      <c r="G244" s="117">
        <v>0</v>
      </c>
      <c r="H244" s="116"/>
      <c r="I244" s="117">
        <f t="shared" si="10"/>
        <v>0</v>
      </c>
      <c r="J244" s="116"/>
      <c r="K244" s="124">
        <f>I244/درآمد!$F$13</f>
        <v>0</v>
      </c>
      <c r="L244" s="116"/>
      <c r="M244" s="117">
        <v>0</v>
      </c>
      <c r="N244" s="116"/>
      <c r="O244" s="117">
        <v>0</v>
      </c>
      <c r="P244" s="116"/>
      <c r="Q244" s="117">
        <v>187686795</v>
      </c>
      <c r="R244" s="116"/>
      <c r="S244" s="117">
        <f t="shared" si="9"/>
        <v>187686795</v>
      </c>
      <c r="T244" s="118"/>
      <c r="U244" s="126">
        <f>S244/درآمد!$F$13</f>
        <v>1.2720489081862604E-4</v>
      </c>
      <c r="X244" s="119"/>
    </row>
    <row r="245" spans="1:24" ht="19.5" customHeight="1">
      <c r="A245" s="24" t="s">
        <v>424</v>
      </c>
      <c r="C245" s="117">
        <v>0</v>
      </c>
      <c r="D245" s="116"/>
      <c r="E245" s="117">
        <v>0</v>
      </c>
      <c r="F245" s="116"/>
      <c r="G245" s="117">
        <v>0</v>
      </c>
      <c r="H245" s="116"/>
      <c r="I245" s="117">
        <f t="shared" si="10"/>
        <v>0</v>
      </c>
      <c r="J245" s="116"/>
      <c r="K245" s="124">
        <f>I245/درآمد!$F$13</f>
        <v>0</v>
      </c>
      <c r="L245" s="116"/>
      <c r="M245" s="117">
        <v>0</v>
      </c>
      <c r="N245" s="116"/>
      <c r="O245" s="117">
        <v>0</v>
      </c>
      <c r="P245" s="116"/>
      <c r="Q245" s="117">
        <v>-621101</v>
      </c>
      <c r="R245" s="116"/>
      <c r="S245" s="117">
        <f t="shared" si="9"/>
        <v>-621101</v>
      </c>
      <c r="T245" s="118"/>
      <c r="U245" s="126">
        <f>S245/درآمد!$F$13</f>
        <v>-4.2095175045393815E-7</v>
      </c>
      <c r="X245" s="119"/>
    </row>
    <row r="246" spans="1:24" ht="19.5" customHeight="1">
      <c r="A246" s="24" t="s">
        <v>425</v>
      </c>
      <c r="C246" s="117">
        <v>0</v>
      </c>
      <c r="D246" s="116"/>
      <c r="E246" s="117">
        <v>0</v>
      </c>
      <c r="F246" s="116"/>
      <c r="G246" s="117">
        <v>0</v>
      </c>
      <c r="H246" s="116"/>
      <c r="I246" s="117">
        <f t="shared" si="10"/>
        <v>0</v>
      </c>
      <c r="J246" s="116"/>
      <c r="K246" s="124">
        <f>I246/درآمد!$F$13</f>
        <v>0</v>
      </c>
      <c r="L246" s="116"/>
      <c r="M246" s="117">
        <v>0</v>
      </c>
      <c r="N246" s="116"/>
      <c r="O246" s="117">
        <v>0</v>
      </c>
      <c r="P246" s="116"/>
      <c r="Q246" s="117">
        <v>-2117059</v>
      </c>
      <c r="R246" s="116"/>
      <c r="S246" s="117">
        <f t="shared" si="9"/>
        <v>-2117059</v>
      </c>
      <c r="T246" s="118"/>
      <c r="U246" s="126">
        <f>S246/درآمد!$F$13</f>
        <v>-1.4348386041308319E-6</v>
      </c>
      <c r="X246" s="119"/>
    </row>
    <row r="247" spans="1:24" ht="19.5" customHeight="1">
      <c r="A247" s="24" t="s">
        <v>426</v>
      </c>
      <c r="C247" s="117">
        <v>0</v>
      </c>
      <c r="D247" s="116"/>
      <c r="E247" s="117">
        <v>0</v>
      </c>
      <c r="F247" s="116"/>
      <c r="G247" s="117">
        <v>0</v>
      </c>
      <c r="H247" s="116"/>
      <c r="I247" s="117">
        <f t="shared" si="10"/>
        <v>0</v>
      </c>
      <c r="J247" s="116"/>
      <c r="K247" s="124">
        <f>I247/درآمد!$F$13</f>
        <v>0</v>
      </c>
      <c r="L247" s="116"/>
      <c r="M247" s="117">
        <v>0</v>
      </c>
      <c r="N247" s="116"/>
      <c r="O247" s="117">
        <v>0</v>
      </c>
      <c r="P247" s="116"/>
      <c r="Q247" s="117">
        <v>-3510109968</v>
      </c>
      <c r="R247" s="116"/>
      <c r="S247" s="117">
        <f t="shared" si="9"/>
        <v>-3510109968</v>
      </c>
      <c r="T247" s="118"/>
      <c r="U247" s="126">
        <f>S247/درآمد!$F$13</f>
        <v>-2.378980126123476E-3</v>
      </c>
      <c r="X247" s="119"/>
    </row>
    <row r="248" spans="1:24" ht="19.5" customHeight="1">
      <c r="A248" s="24" t="s">
        <v>427</v>
      </c>
      <c r="C248" s="117">
        <v>0</v>
      </c>
      <c r="D248" s="116"/>
      <c r="E248" s="117">
        <v>0</v>
      </c>
      <c r="F248" s="116"/>
      <c r="G248" s="117">
        <v>0</v>
      </c>
      <c r="H248" s="116"/>
      <c r="I248" s="117">
        <f t="shared" si="10"/>
        <v>0</v>
      </c>
      <c r="J248" s="116"/>
      <c r="K248" s="124">
        <f>I248/درآمد!$F$13</f>
        <v>0</v>
      </c>
      <c r="L248" s="116"/>
      <c r="M248" s="117">
        <v>0</v>
      </c>
      <c r="N248" s="116"/>
      <c r="O248" s="117">
        <v>0</v>
      </c>
      <c r="P248" s="116"/>
      <c r="Q248" s="117">
        <v>4288017658</v>
      </c>
      <c r="R248" s="116"/>
      <c r="S248" s="117">
        <f t="shared" si="9"/>
        <v>4288017658</v>
      </c>
      <c r="T248" s="118"/>
      <c r="U248" s="126">
        <f>S248/درآمد!$F$13</f>
        <v>2.9062077490013645E-3</v>
      </c>
      <c r="X248" s="119"/>
    </row>
    <row r="249" spans="1:24" ht="19.5" customHeight="1">
      <c r="A249" s="24" t="s">
        <v>428</v>
      </c>
      <c r="C249" s="117">
        <v>0</v>
      </c>
      <c r="D249" s="116"/>
      <c r="E249" s="117">
        <v>0</v>
      </c>
      <c r="F249" s="116"/>
      <c r="G249" s="117">
        <v>0</v>
      </c>
      <c r="H249" s="116"/>
      <c r="I249" s="117">
        <f t="shared" si="10"/>
        <v>0</v>
      </c>
      <c r="J249" s="116"/>
      <c r="K249" s="124">
        <f>I249/درآمد!$F$13</f>
        <v>0</v>
      </c>
      <c r="L249" s="116"/>
      <c r="M249" s="117">
        <v>0</v>
      </c>
      <c r="N249" s="116"/>
      <c r="O249" s="117">
        <v>0</v>
      </c>
      <c r="P249" s="116"/>
      <c r="Q249" s="117">
        <v>210612759</v>
      </c>
      <c r="R249" s="116"/>
      <c r="S249" s="117">
        <f t="shared" si="9"/>
        <v>210612759</v>
      </c>
      <c r="T249" s="118"/>
      <c r="U249" s="126">
        <f>S249/درآمد!$F$13</f>
        <v>1.4274298313637142E-4</v>
      </c>
      <c r="X249" s="119"/>
    </row>
    <row r="250" spans="1:24" ht="19.5" customHeight="1">
      <c r="A250" s="24" t="s">
        <v>429</v>
      </c>
      <c r="C250" s="117">
        <v>0</v>
      </c>
      <c r="D250" s="116"/>
      <c r="E250" s="117">
        <v>0</v>
      </c>
      <c r="F250" s="116"/>
      <c r="G250" s="117">
        <v>0</v>
      </c>
      <c r="H250" s="116"/>
      <c r="I250" s="117">
        <f t="shared" si="10"/>
        <v>0</v>
      </c>
      <c r="J250" s="116"/>
      <c r="K250" s="124">
        <f>I250/درآمد!$F$13</f>
        <v>0</v>
      </c>
      <c r="L250" s="116"/>
      <c r="M250" s="117">
        <v>0</v>
      </c>
      <c r="N250" s="116"/>
      <c r="O250" s="117">
        <v>0</v>
      </c>
      <c r="P250" s="116"/>
      <c r="Q250" s="117">
        <v>5486862</v>
      </c>
      <c r="R250" s="116"/>
      <c r="S250" s="117">
        <f t="shared" si="9"/>
        <v>5486862</v>
      </c>
      <c r="T250" s="118"/>
      <c r="U250" s="126">
        <f>S250/درآمد!$F$13</f>
        <v>3.718725558965766E-6</v>
      </c>
      <c r="X250" s="119"/>
    </row>
    <row r="251" spans="1:24" ht="19.5" customHeight="1">
      <c r="A251" s="24" t="s">
        <v>430</v>
      </c>
      <c r="C251" s="117">
        <v>0</v>
      </c>
      <c r="D251" s="116"/>
      <c r="E251" s="117">
        <v>0</v>
      </c>
      <c r="F251" s="116"/>
      <c r="G251" s="117">
        <v>0</v>
      </c>
      <c r="H251" s="116"/>
      <c r="I251" s="117">
        <f t="shared" ref="I251:I314" si="11">C251+E251+G251</f>
        <v>0</v>
      </c>
      <c r="J251" s="116"/>
      <c r="K251" s="124">
        <f>I251/درآمد!$F$13</f>
        <v>0</v>
      </c>
      <c r="L251" s="116"/>
      <c r="M251" s="117">
        <v>0</v>
      </c>
      <c r="N251" s="116"/>
      <c r="O251" s="117">
        <v>0</v>
      </c>
      <c r="P251" s="116"/>
      <c r="Q251" s="117">
        <v>807643812</v>
      </c>
      <c r="R251" s="116"/>
      <c r="S251" s="117">
        <f t="shared" si="9"/>
        <v>807643812</v>
      </c>
      <c r="T251" s="118"/>
      <c r="U251" s="126">
        <f>S251/درآمد!$F$13</f>
        <v>5.4738130578551854E-4</v>
      </c>
      <c r="X251" s="119"/>
    </row>
    <row r="252" spans="1:24" ht="19.5" customHeight="1">
      <c r="A252" s="24" t="s">
        <v>431</v>
      </c>
      <c r="C252" s="117">
        <v>0</v>
      </c>
      <c r="D252" s="116"/>
      <c r="E252" s="117">
        <v>0</v>
      </c>
      <c r="F252" s="116"/>
      <c r="G252" s="117">
        <v>0</v>
      </c>
      <c r="H252" s="116"/>
      <c r="I252" s="117">
        <f t="shared" si="11"/>
        <v>0</v>
      </c>
      <c r="J252" s="116"/>
      <c r="K252" s="124">
        <f>I252/درآمد!$F$13</f>
        <v>0</v>
      </c>
      <c r="L252" s="116"/>
      <c r="M252" s="117">
        <v>0</v>
      </c>
      <c r="N252" s="116"/>
      <c r="O252" s="117">
        <v>0</v>
      </c>
      <c r="P252" s="116"/>
      <c r="Q252" s="117">
        <v>10350000</v>
      </c>
      <c r="R252" s="116"/>
      <c r="S252" s="117">
        <f t="shared" si="9"/>
        <v>10350000</v>
      </c>
      <c r="T252" s="118"/>
      <c r="U252" s="126">
        <f>S252/درآمد!$F$13</f>
        <v>7.0147216269145604E-6</v>
      </c>
      <c r="X252" s="119"/>
    </row>
    <row r="253" spans="1:24" ht="19.5" customHeight="1">
      <c r="A253" s="24" t="s">
        <v>432</v>
      </c>
      <c r="C253" s="117">
        <v>0</v>
      </c>
      <c r="D253" s="116"/>
      <c r="E253" s="117">
        <v>0</v>
      </c>
      <c r="F253" s="116"/>
      <c r="G253" s="117">
        <v>0</v>
      </c>
      <c r="H253" s="116"/>
      <c r="I253" s="117">
        <f t="shared" si="11"/>
        <v>0</v>
      </c>
      <c r="J253" s="116"/>
      <c r="K253" s="124">
        <f>I253/درآمد!$F$13</f>
        <v>0</v>
      </c>
      <c r="L253" s="116"/>
      <c r="M253" s="117">
        <v>0</v>
      </c>
      <c r="N253" s="116"/>
      <c r="O253" s="117">
        <v>0</v>
      </c>
      <c r="P253" s="116"/>
      <c r="Q253" s="117">
        <v>13914086924</v>
      </c>
      <c r="R253" s="116"/>
      <c r="S253" s="117">
        <f t="shared" si="9"/>
        <v>13914086924</v>
      </c>
      <c r="T253" s="118"/>
      <c r="U253" s="126">
        <f>S253/درآمد!$F$13</f>
        <v>9.4302846825653989E-3</v>
      </c>
      <c r="X253" s="119"/>
    </row>
    <row r="254" spans="1:24" ht="19.5" customHeight="1">
      <c r="A254" s="24" t="s">
        <v>433</v>
      </c>
      <c r="C254" s="117">
        <v>0</v>
      </c>
      <c r="D254" s="116"/>
      <c r="E254" s="117">
        <v>0</v>
      </c>
      <c r="F254" s="116"/>
      <c r="G254" s="117">
        <v>0</v>
      </c>
      <c r="H254" s="116"/>
      <c r="I254" s="117">
        <f t="shared" si="11"/>
        <v>0</v>
      </c>
      <c r="J254" s="116"/>
      <c r="K254" s="124">
        <f>I254/درآمد!$F$13</f>
        <v>0</v>
      </c>
      <c r="L254" s="116"/>
      <c r="M254" s="117">
        <v>0</v>
      </c>
      <c r="N254" s="116"/>
      <c r="O254" s="117">
        <v>0</v>
      </c>
      <c r="P254" s="116"/>
      <c r="Q254" s="117">
        <v>10378052719</v>
      </c>
      <c r="R254" s="116"/>
      <c r="S254" s="117">
        <f t="shared" si="9"/>
        <v>10378052719</v>
      </c>
      <c r="T254" s="118"/>
      <c r="U254" s="126">
        <f>S254/درآمد!$F$13</f>
        <v>7.0337343819544687E-3</v>
      </c>
      <c r="X254" s="119"/>
    </row>
    <row r="255" spans="1:24" ht="19.5" customHeight="1">
      <c r="A255" s="24" t="s">
        <v>434</v>
      </c>
      <c r="C255" s="117">
        <v>0</v>
      </c>
      <c r="D255" s="116"/>
      <c r="E255" s="117">
        <v>0</v>
      </c>
      <c r="F255" s="116"/>
      <c r="G255" s="117">
        <v>0</v>
      </c>
      <c r="H255" s="116"/>
      <c r="I255" s="117">
        <f t="shared" si="11"/>
        <v>0</v>
      </c>
      <c r="J255" s="116"/>
      <c r="K255" s="124">
        <f>I255/درآمد!$F$13</f>
        <v>0</v>
      </c>
      <c r="L255" s="116"/>
      <c r="M255" s="117">
        <v>0</v>
      </c>
      <c r="N255" s="116"/>
      <c r="O255" s="117">
        <v>0</v>
      </c>
      <c r="P255" s="116"/>
      <c r="Q255" s="117">
        <v>237943346</v>
      </c>
      <c r="R255" s="116"/>
      <c r="S255" s="117">
        <f t="shared" si="9"/>
        <v>237943346</v>
      </c>
      <c r="T255" s="118"/>
      <c r="U255" s="126">
        <f>S255/درآمد!$F$13</f>
        <v>1.6126631257648444E-4</v>
      </c>
      <c r="X255" s="119"/>
    </row>
    <row r="256" spans="1:24" ht="19.5" customHeight="1">
      <c r="A256" s="24" t="s">
        <v>435</v>
      </c>
      <c r="C256" s="117">
        <v>0</v>
      </c>
      <c r="D256" s="116"/>
      <c r="E256" s="117">
        <v>0</v>
      </c>
      <c r="F256" s="116"/>
      <c r="G256" s="117">
        <v>0</v>
      </c>
      <c r="H256" s="116"/>
      <c r="I256" s="117">
        <f t="shared" si="11"/>
        <v>0</v>
      </c>
      <c r="J256" s="116"/>
      <c r="K256" s="124">
        <f>I256/درآمد!$F$13</f>
        <v>0</v>
      </c>
      <c r="L256" s="116"/>
      <c r="M256" s="117">
        <v>0</v>
      </c>
      <c r="N256" s="116"/>
      <c r="O256" s="117">
        <v>0</v>
      </c>
      <c r="P256" s="116"/>
      <c r="Q256" s="117">
        <v>-158887</v>
      </c>
      <c r="R256" s="116"/>
      <c r="S256" s="117">
        <f t="shared" si="9"/>
        <v>-158887</v>
      </c>
      <c r="T256" s="118"/>
      <c r="U256" s="126">
        <f>S256/درآمد!$F$13</f>
        <v>-1.0768580436092499E-7</v>
      </c>
      <c r="X256" s="119"/>
    </row>
    <row r="257" spans="1:24" ht="19.5" customHeight="1">
      <c r="A257" s="24" t="s">
        <v>436</v>
      </c>
      <c r="C257" s="117">
        <v>0</v>
      </c>
      <c r="D257" s="116"/>
      <c r="E257" s="117">
        <v>0</v>
      </c>
      <c r="F257" s="116"/>
      <c r="G257" s="117">
        <v>0</v>
      </c>
      <c r="H257" s="116"/>
      <c r="I257" s="117">
        <f t="shared" si="11"/>
        <v>0</v>
      </c>
      <c r="J257" s="116"/>
      <c r="K257" s="124">
        <f>I257/درآمد!$F$13</f>
        <v>0</v>
      </c>
      <c r="L257" s="116"/>
      <c r="M257" s="117">
        <v>0</v>
      </c>
      <c r="N257" s="116"/>
      <c r="O257" s="117">
        <v>0</v>
      </c>
      <c r="P257" s="116"/>
      <c r="Q257" s="117">
        <v>-857775</v>
      </c>
      <c r="R257" s="116"/>
      <c r="S257" s="117">
        <f t="shared" si="9"/>
        <v>-857775</v>
      </c>
      <c r="T257" s="118"/>
      <c r="U257" s="126">
        <f>S257/درآمد!$F$13</f>
        <v>-5.8135776265957846E-7</v>
      </c>
      <c r="X257" s="119"/>
    </row>
    <row r="258" spans="1:24" ht="19.5" customHeight="1">
      <c r="A258" s="24" t="s">
        <v>437</v>
      </c>
      <c r="C258" s="117">
        <v>0</v>
      </c>
      <c r="D258" s="116"/>
      <c r="E258" s="117">
        <v>0</v>
      </c>
      <c r="F258" s="116"/>
      <c r="G258" s="117">
        <v>0</v>
      </c>
      <c r="H258" s="116"/>
      <c r="I258" s="117">
        <f t="shared" si="11"/>
        <v>0</v>
      </c>
      <c r="J258" s="116"/>
      <c r="K258" s="124">
        <f>I258/درآمد!$F$13</f>
        <v>0</v>
      </c>
      <c r="L258" s="116"/>
      <c r="M258" s="117">
        <v>0</v>
      </c>
      <c r="N258" s="116"/>
      <c r="O258" s="117">
        <v>0</v>
      </c>
      <c r="P258" s="116"/>
      <c r="Q258" s="117">
        <v>-4693604898</v>
      </c>
      <c r="R258" s="116"/>
      <c r="S258" s="117">
        <f t="shared" si="9"/>
        <v>-4693604898</v>
      </c>
      <c r="T258" s="118"/>
      <c r="U258" s="126">
        <f>S258/درآمد!$F$13</f>
        <v>-3.1810948585693439E-3</v>
      </c>
      <c r="X258" s="119"/>
    </row>
    <row r="259" spans="1:24" ht="19.5" customHeight="1">
      <c r="A259" s="24" t="s">
        <v>438</v>
      </c>
      <c r="C259" s="117">
        <v>0</v>
      </c>
      <c r="D259" s="116"/>
      <c r="E259" s="117">
        <v>0</v>
      </c>
      <c r="F259" s="116"/>
      <c r="G259" s="117">
        <v>0</v>
      </c>
      <c r="H259" s="116"/>
      <c r="I259" s="117">
        <f t="shared" si="11"/>
        <v>0</v>
      </c>
      <c r="J259" s="116"/>
      <c r="K259" s="124">
        <f>I259/درآمد!$F$13</f>
        <v>0</v>
      </c>
      <c r="L259" s="116"/>
      <c r="M259" s="117">
        <v>0</v>
      </c>
      <c r="N259" s="116"/>
      <c r="O259" s="117">
        <v>0</v>
      </c>
      <c r="P259" s="116"/>
      <c r="Q259" s="117">
        <v>-501061632</v>
      </c>
      <c r="R259" s="116"/>
      <c r="S259" s="117">
        <f t="shared" si="9"/>
        <v>-501061632</v>
      </c>
      <c r="T259" s="118"/>
      <c r="U259" s="126">
        <f>S259/درآمد!$F$13</f>
        <v>-3.3959496293792317E-4</v>
      </c>
      <c r="X259" s="119"/>
    </row>
    <row r="260" spans="1:24" ht="19.5" customHeight="1">
      <c r="A260" s="24" t="s">
        <v>439</v>
      </c>
      <c r="C260" s="117">
        <v>0</v>
      </c>
      <c r="D260" s="116"/>
      <c r="E260" s="117">
        <v>0</v>
      </c>
      <c r="F260" s="116"/>
      <c r="G260" s="117">
        <v>0</v>
      </c>
      <c r="H260" s="116"/>
      <c r="I260" s="117">
        <f t="shared" si="11"/>
        <v>0</v>
      </c>
      <c r="J260" s="116"/>
      <c r="K260" s="124">
        <f>I260/درآمد!$F$13</f>
        <v>0</v>
      </c>
      <c r="L260" s="116"/>
      <c r="M260" s="117">
        <v>0</v>
      </c>
      <c r="N260" s="116"/>
      <c r="O260" s="117">
        <v>0</v>
      </c>
      <c r="P260" s="116"/>
      <c r="Q260" s="117">
        <v>9505565432</v>
      </c>
      <c r="R260" s="116"/>
      <c r="S260" s="117">
        <f t="shared" si="9"/>
        <v>9505565432</v>
      </c>
      <c r="T260" s="118"/>
      <c r="U260" s="126">
        <f>S260/درآمد!$F$13</f>
        <v>6.4424053538069412E-3</v>
      </c>
      <c r="X260" s="119"/>
    </row>
    <row r="261" spans="1:24" ht="19.5" customHeight="1">
      <c r="A261" s="24" t="s">
        <v>440</v>
      </c>
      <c r="C261" s="117">
        <v>0</v>
      </c>
      <c r="D261" s="116"/>
      <c r="E261" s="117">
        <v>0</v>
      </c>
      <c r="F261" s="116"/>
      <c r="G261" s="117">
        <v>0</v>
      </c>
      <c r="H261" s="116"/>
      <c r="I261" s="117">
        <f t="shared" si="11"/>
        <v>0</v>
      </c>
      <c r="J261" s="116"/>
      <c r="K261" s="124">
        <f>I261/درآمد!$F$13</f>
        <v>0</v>
      </c>
      <c r="L261" s="116"/>
      <c r="M261" s="117">
        <v>0</v>
      </c>
      <c r="N261" s="116"/>
      <c r="O261" s="117">
        <v>0</v>
      </c>
      <c r="P261" s="116"/>
      <c r="Q261" s="117">
        <v>79661327</v>
      </c>
      <c r="R261" s="116"/>
      <c r="S261" s="117">
        <f t="shared" si="9"/>
        <v>79661327</v>
      </c>
      <c r="T261" s="118"/>
      <c r="U261" s="126">
        <f>S261/درآمد!$F$13</f>
        <v>5.3990534621798332E-5</v>
      </c>
      <c r="X261" s="119"/>
    </row>
    <row r="262" spans="1:24" ht="19.5" customHeight="1">
      <c r="A262" s="24" t="s">
        <v>441</v>
      </c>
      <c r="C262" s="117">
        <v>0</v>
      </c>
      <c r="D262" s="116"/>
      <c r="E262" s="117">
        <v>0</v>
      </c>
      <c r="F262" s="116"/>
      <c r="G262" s="117">
        <v>0</v>
      </c>
      <c r="H262" s="116"/>
      <c r="I262" s="117">
        <f t="shared" si="11"/>
        <v>0</v>
      </c>
      <c r="J262" s="116"/>
      <c r="K262" s="124">
        <f>I262/درآمد!$F$13</f>
        <v>0</v>
      </c>
      <c r="L262" s="116"/>
      <c r="M262" s="117">
        <v>0</v>
      </c>
      <c r="N262" s="116"/>
      <c r="O262" s="117">
        <v>0</v>
      </c>
      <c r="P262" s="116"/>
      <c r="Q262" s="117">
        <v>17035613</v>
      </c>
      <c r="R262" s="116"/>
      <c r="S262" s="117">
        <f t="shared" si="9"/>
        <v>17035613</v>
      </c>
      <c r="T262" s="118"/>
      <c r="U262" s="126">
        <f>S262/درآمد!$F$13</f>
        <v>1.1545901733221916E-5</v>
      </c>
      <c r="X262" s="119"/>
    </row>
    <row r="263" spans="1:24" ht="19.5" customHeight="1">
      <c r="A263" s="24" t="s">
        <v>442</v>
      </c>
      <c r="C263" s="117">
        <v>0</v>
      </c>
      <c r="D263" s="116"/>
      <c r="E263" s="117">
        <v>0</v>
      </c>
      <c r="F263" s="116"/>
      <c r="G263" s="117">
        <v>0</v>
      </c>
      <c r="H263" s="116"/>
      <c r="I263" s="117">
        <f t="shared" si="11"/>
        <v>0</v>
      </c>
      <c r="J263" s="116"/>
      <c r="K263" s="124">
        <f>I263/درآمد!$F$13</f>
        <v>0</v>
      </c>
      <c r="L263" s="116"/>
      <c r="M263" s="117">
        <v>0</v>
      </c>
      <c r="N263" s="116"/>
      <c r="O263" s="117">
        <v>0</v>
      </c>
      <c r="P263" s="116"/>
      <c r="Q263" s="117">
        <v>3599073</v>
      </c>
      <c r="R263" s="116"/>
      <c r="S263" s="117">
        <f t="shared" si="9"/>
        <v>3599073</v>
      </c>
      <c r="T263" s="118"/>
      <c r="U263" s="126">
        <f>S263/درآمد!$F$13</f>
        <v>2.4392748995115234E-6</v>
      </c>
      <c r="X263" s="119"/>
    </row>
    <row r="264" spans="1:24" ht="19.5" customHeight="1">
      <c r="A264" s="24" t="s">
        <v>443</v>
      </c>
      <c r="C264" s="117">
        <v>0</v>
      </c>
      <c r="D264" s="116"/>
      <c r="E264" s="117">
        <v>0</v>
      </c>
      <c r="F264" s="116"/>
      <c r="G264" s="117">
        <v>0</v>
      </c>
      <c r="H264" s="116"/>
      <c r="I264" s="117">
        <f t="shared" si="11"/>
        <v>0</v>
      </c>
      <c r="J264" s="116"/>
      <c r="K264" s="124">
        <f>I264/درآمد!$F$13</f>
        <v>0</v>
      </c>
      <c r="L264" s="116"/>
      <c r="M264" s="117">
        <v>0</v>
      </c>
      <c r="N264" s="116"/>
      <c r="O264" s="117">
        <v>0</v>
      </c>
      <c r="P264" s="116"/>
      <c r="Q264" s="117">
        <v>20994593</v>
      </c>
      <c r="R264" s="116"/>
      <c r="S264" s="117">
        <f t="shared" si="9"/>
        <v>20994593</v>
      </c>
      <c r="T264" s="118"/>
      <c r="U264" s="126">
        <f>S264/درآمد!$F$13</f>
        <v>1.4229103919359326E-5</v>
      </c>
      <c r="X264" s="119"/>
    </row>
    <row r="265" spans="1:24" ht="19.5" customHeight="1">
      <c r="A265" s="24" t="s">
        <v>444</v>
      </c>
      <c r="C265" s="117">
        <v>0</v>
      </c>
      <c r="D265" s="116"/>
      <c r="E265" s="117">
        <v>0</v>
      </c>
      <c r="F265" s="116"/>
      <c r="G265" s="117">
        <v>0</v>
      </c>
      <c r="H265" s="116"/>
      <c r="I265" s="117">
        <f t="shared" si="11"/>
        <v>0</v>
      </c>
      <c r="J265" s="116"/>
      <c r="K265" s="124">
        <f>I265/درآمد!$F$13</f>
        <v>0</v>
      </c>
      <c r="L265" s="116"/>
      <c r="M265" s="117">
        <v>0</v>
      </c>
      <c r="N265" s="116"/>
      <c r="O265" s="117">
        <v>0</v>
      </c>
      <c r="P265" s="116"/>
      <c r="Q265" s="117">
        <v>639836</v>
      </c>
      <c r="R265" s="116"/>
      <c r="S265" s="117">
        <f t="shared" si="9"/>
        <v>639836</v>
      </c>
      <c r="T265" s="118"/>
      <c r="U265" s="126">
        <f>S265/درآمد!$F$13</f>
        <v>4.3364941322497625E-7</v>
      </c>
      <c r="X265" s="119"/>
    </row>
    <row r="266" spans="1:24" ht="19.5" customHeight="1">
      <c r="A266" s="24" t="s">
        <v>445</v>
      </c>
      <c r="C266" s="117">
        <v>0</v>
      </c>
      <c r="D266" s="116"/>
      <c r="E266" s="117">
        <v>0</v>
      </c>
      <c r="F266" s="116"/>
      <c r="G266" s="117">
        <v>0</v>
      </c>
      <c r="H266" s="116"/>
      <c r="I266" s="117">
        <f t="shared" si="11"/>
        <v>0</v>
      </c>
      <c r="J266" s="116"/>
      <c r="K266" s="124">
        <f>I266/درآمد!$F$13</f>
        <v>0</v>
      </c>
      <c r="L266" s="116"/>
      <c r="M266" s="117">
        <v>0</v>
      </c>
      <c r="N266" s="116"/>
      <c r="O266" s="117">
        <v>0</v>
      </c>
      <c r="P266" s="116"/>
      <c r="Q266" s="117">
        <v>67752550</v>
      </c>
      <c r="R266" s="116"/>
      <c r="S266" s="117">
        <f t="shared" ref="S266:S329" si="12">M266+O266+Q266</f>
        <v>67752550</v>
      </c>
      <c r="T266" s="118"/>
      <c r="U266" s="126">
        <f>S266/درآمد!$F$13</f>
        <v>4.5919350508561363E-5</v>
      </c>
      <c r="X266" s="119"/>
    </row>
    <row r="267" spans="1:24" ht="19.5" customHeight="1">
      <c r="A267" s="24" t="s">
        <v>446</v>
      </c>
      <c r="C267" s="117">
        <v>0</v>
      </c>
      <c r="D267" s="116"/>
      <c r="E267" s="117">
        <v>0</v>
      </c>
      <c r="F267" s="116"/>
      <c r="G267" s="117">
        <v>0</v>
      </c>
      <c r="H267" s="116"/>
      <c r="I267" s="117">
        <f t="shared" si="11"/>
        <v>0</v>
      </c>
      <c r="J267" s="116"/>
      <c r="K267" s="124">
        <f>I267/درآمد!$F$13</f>
        <v>0</v>
      </c>
      <c r="L267" s="116"/>
      <c r="M267" s="117">
        <v>0</v>
      </c>
      <c r="N267" s="116"/>
      <c r="O267" s="117">
        <v>0</v>
      </c>
      <c r="P267" s="116"/>
      <c r="Q267" s="117">
        <v>30000</v>
      </c>
      <c r="R267" s="116"/>
      <c r="S267" s="117">
        <f t="shared" si="12"/>
        <v>30000</v>
      </c>
      <c r="T267" s="118"/>
      <c r="U267" s="126">
        <f>S267/درآمد!$F$13</f>
        <v>2.0332526454824812E-8</v>
      </c>
      <c r="X267" s="119"/>
    </row>
    <row r="268" spans="1:24" ht="19.5" customHeight="1">
      <c r="A268" s="24" t="s">
        <v>447</v>
      </c>
      <c r="C268" s="117">
        <v>0</v>
      </c>
      <c r="D268" s="116"/>
      <c r="E268" s="117">
        <v>0</v>
      </c>
      <c r="F268" s="116"/>
      <c r="G268" s="117">
        <v>0</v>
      </c>
      <c r="H268" s="116"/>
      <c r="I268" s="117">
        <f t="shared" si="11"/>
        <v>0</v>
      </c>
      <c r="J268" s="116"/>
      <c r="K268" s="124">
        <f>I268/درآمد!$F$13</f>
        <v>0</v>
      </c>
      <c r="L268" s="116"/>
      <c r="M268" s="117">
        <v>0</v>
      </c>
      <c r="N268" s="116"/>
      <c r="O268" s="117">
        <v>0</v>
      </c>
      <c r="P268" s="116"/>
      <c r="Q268" s="117">
        <v>158366967</v>
      </c>
      <c r="R268" s="116"/>
      <c r="S268" s="117">
        <f t="shared" si="12"/>
        <v>158366967</v>
      </c>
      <c r="T268" s="118"/>
      <c r="U268" s="126">
        <f>S268/درآمد!$F$13</f>
        <v>1.0733335153659559E-4</v>
      </c>
      <c r="X268" s="119"/>
    </row>
    <row r="269" spans="1:24" ht="19.5" customHeight="1">
      <c r="A269" s="24" t="s">
        <v>448</v>
      </c>
      <c r="C269" s="117">
        <v>0</v>
      </c>
      <c r="D269" s="116"/>
      <c r="E269" s="117">
        <v>0</v>
      </c>
      <c r="F269" s="116"/>
      <c r="G269" s="117">
        <v>0</v>
      </c>
      <c r="H269" s="116"/>
      <c r="I269" s="117">
        <f t="shared" si="11"/>
        <v>0</v>
      </c>
      <c r="J269" s="116"/>
      <c r="K269" s="124">
        <f>I269/درآمد!$F$13</f>
        <v>0</v>
      </c>
      <c r="L269" s="116"/>
      <c r="M269" s="117">
        <v>0</v>
      </c>
      <c r="N269" s="116"/>
      <c r="O269" s="117">
        <v>0</v>
      </c>
      <c r="P269" s="116"/>
      <c r="Q269" s="117">
        <v>48541550</v>
      </c>
      <c r="R269" s="116"/>
      <c r="S269" s="117">
        <f t="shared" si="12"/>
        <v>48541550</v>
      </c>
      <c r="T269" s="118"/>
      <c r="U269" s="126">
        <f>S269/درآمد!$F$13</f>
        <v>3.289907831777338E-5</v>
      </c>
      <c r="X269" s="119"/>
    </row>
    <row r="270" spans="1:24" ht="19.5" customHeight="1">
      <c r="A270" s="24" t="s">
        <v>449</v>
      </c>
      <c r="C270" s="117">
        <v>0</v>
      </c>
      <c r="D270" s="116"/>
      <c r="E270" s="117">
        <v>0</v>
      </c>
      <c r="F270" s="116"/>
      <c r="G270" s="117">
        <v>0</v>
      </c>
      <c r="H270" s="116"/>
      <c r="I270" s="117">
        <f t="shared" si="11"/>
        <v>0</v>
      </c>
      <c r="J270" s="116"/>
      <c r="K270" s="124">
        <f>I270/درآمد!$F$13</f>
        <v>0</v>
      </c>
      <c r="L270" s="116"/>
      <c r="M270" s="117">
        <v>0</v>
      </c>
      <c r="N270" s="116"/>
      <c r="O270" s="117">
        <v>0</v>
      </c>
      <c r="P270" s="116"/>
      <c r="Q270" s="117">
        <v>1338602780</v>
      </c>
      <c r="R270" s="116"/>
      <c r="S270" s="117">
        <f t="shared" si="12"/>
        <v>1338602780</v>
      </c>
      <c r="T270" s="118"/>
      <c r="U270" s="126">
        <f>S270/درآمد!$F$13</f>
        <v>9.072392145617346E-4</v>
      </c>
      <c r="X270" s="119"/>
    </row>
    <row r="271" spans="1:24" ht="19.5" customHeight="1">
      <c r="A271" s="24" t="s">
        <v>450</v>
      </c>
      <c r="C271" s="117">
        <v>0</v>
      </c>
      <c r="D271" s="116"/>
      <c r="E271" s="117">
        <v>0</v>
      </c>
      <c r="F271" s="116"/>
      <c r="G271" s="117">
        <v>0</v>
      </c>
      <c r="H271" s="116"/>
      <c r="I271" s="117">
        <f t="shared" si="11"/>
        <v>0</v>
      </c>
      <c r="J271" s="116"/>
      <c r="K271" s="124">
        <f>I271/درآمد!$F$13</f>
        <v>0</v>
      </c>
      <c r="L271" s="116"/>
      <c r="M271" s="117">
        <v>0</v>
      </c>
      <c r="N271" s="116"/>
      <c r="O271" s="117">
        <v>0</v>
      </c>
      <c r="P271" s="116"/>
      <c r="Q271" s="117">
        <v>31438011</v>
      </c>
      <c r="R271" s="116"/>
      <c r="S271" s="117">
        <f t="shared" si="12"/>
        <v>31438011</v>
      </c>
      <c r="T271" s="118"/>
      <c r="U271" s="126">
        <f>S271/درآمد!$F$13</f>
        <v>2.1307139678152448E-5</v>
      </c>
      <c r="X271" s="119"/>
    </row>
    <row r="272" spans="1:24" ht="19.5" customHeight="1">
      <c r="A272" s="24" t="s">
        <v>451</v>
      </c>
      <c r="C272" s="117">
        <v>0</v>
      </c>
      <c r="D272" s="116"/>
      <c r="E272" s="117">
        <v>0</v>
      </c>
      <c r="F272" s="116"/>
      <c r="G272" s="117">
        <v>0</v>
      </c>
      <c r="H272" s="116"/>
      <c r="I272" s="117">
        <f t="shared" si="11"/>
        <v>0</v>
      </c>
      <c r="J272" s="116"/>
      <c r="K272" s="124">
        <f>I272/درآمد!$F$13</f>
        <v>0</v>
      </c>
      <c r="L272" s="116"/>
      <c r="M272" s="117">
        <v>0</v>
      </c>
      <c r="N272" s="116"/>
      <c r="O272" s="117">
        <v>0</v>
      </c>
      <c r="P272" s="116"/>
      <c r="Q272" s="117">
        <v>1897622254</v>
      </c>
      <c r="R272" s="116"/>
      <c r="S272" s="117">
        <f t="shared" si="12"/>
        <v>1897622254</v>
      </c>
      <c r="T272" s="118"/>
      <c r="U272" s="126">
        <f>S272/درآمد!$F$13</f>
        <v>1.2861151560239763E-3</v>
      </c>
      <c r="X272" s="119"/>
    </row>
    <row r="273" spans="1:24" ht="19.5" customHeight="1">
      <c r="A273" s="24" t="s">
        <v>452</v>
      </c>
      <c r="C273" s="117">
        <v>0</v>
      </c>
      <c r="D273" s="116"/>
      <c r="E273" s="117">
        <v>0</v>
      </c>
      <c r="F273" s="116"/>
      <c r="G273" s="117">
        <v>0</v>
      </c>
      <c r="H273" s="116"/>
      <c r="I273" s="117">
        <f t="shared" si="11"/>
        <v>0</v>
      </c>
      <c r="J273" s="116"/>
      <c r="K273" s="124">
        <f>I273/درآمد!$F$13</f>
        <v>0</v>
      </c>
      <c r="L273" s="116"/>
      <c r="M273" s="117">
        <v>0</v>
      </c>
      <c r="N273" s="116"/>
      <c r="O273" s="117">
        <v>0</v>
      </c>
      <c r="P273" s="116"/>
      <c r="Q273" s="117">
        <v>17461011038</v>
      </c>
      <c r="R273" s="116"/>
      <c r="S273" s="117">
        <f t="shared" si="12"/>
        <v>17461011038</v>
      </c>
      <c r="T273" s="118"/>
      <c r="U273" s="126">
        <f>S273/درآمد!$F$13</f>
        <v>1.1834215628604101E-2</v>
      </c>
      <c r="X273" s="119"/>
    </row>
    <row r="274" spans="1:24" ht="19.5" customHeight="1">
      <c r="A274" s="24" t="s">
        <v>453</v>
      </c>
      <c r="C274" s="117">
        <v>0</v>
      </c>
      <c r="D274" s="116"/>
      <c r="E274" s="117">
        <v>0</v>
      </c>
      <c r="F274" s="116"/>
      <c r="G274" s="117">
        <v>0</v>
      </c>
      <c r="H274" s="116"/>
      <c r="I274" s="117">
        <f t="shared" si="11"/>
        <v>0</v>
      </c>
      <c r="J274" s="116"/>
      <c r="K274" s="124">
        <f>I274/درآمد!$F$13</f>
        <v>0</v>
      </c>
      <c r="L274" s="116"/>
      <c r="M274" s="117">
        <v>0</v>
      </c>
      <c r="N274" s="116"/>
      <c r="O274" s="117">
        <v>0</v>
      </c>
      <c r="P274" s="116"/>
      <c r="Q274" s="117">
        <v>7388136732</v>
      </c>
      <c r="R274" s="116"/>
      <c r="S274" s="117">
        <f t="shared" si="12"/>
        <v>7388136732</v>
      </c>
      <c r="T274" s="118"/>
      <c r="U274" s="126">
        <f>S274/درآمد!$F$13</f>
        <v>5.0073161851750978E-3</v>
      </c>
      <c r="X274" s="119"/>
    </row>
    <row r="275" spans="1:24" ht="19.5" customHeight="1">
      <c r="A275" s="24" t="s">
        <v>454</v>
      </c>
      <c r="C275" s="117">
        <v>0</v>
      </c>
      <c r="D275" s="116"/>
      <c r="E275" s="117">
        <v>0</v>
      </c>
      <c r="F275" s="116"/>
      <c r="G275" s="117">
        <v>0</v>
      </c>
      <c r="H275" s="116"/>
      <c r="I275" s="117">
        <f t="shared" si="11"/>
        <v>0</v>
      </c>
      <c r="J275" s="116"/>
      <c r="K275" s="124">
        <f>I275/درآمد!$F$13</f>
        <v>0</v>
      </c>
      <c r="L275" s="116"/>
      <c r="M275" s="117">
        <v>0</v>
      </c>
      <c r="N275" s="116"/>
      <c r="O275" s="117">
        <v>0</v>
      </c>
      <c r="P275" s="116"/>
      <c r="Q275" s="117">
        <v>973307676</v>
      </c>
      <c r="R275" s="116"/>
      <c r="S275" s="117">
        <f t="shared" si="12"/>
        <v>973307676</v>
      </c>
      <c r="T275" s="118"/>
      <c r="U275" s="126">
        <f>S275/درآمد!$F$13</f>
        <v>6.5966013569846858E-4</v>
      </c>
      <c r="X275" s="119"/>
    </row>
    <row r="276" spans="1:24" ht="19.5" customHeight="1">
      <c r="A276" s="24" t="s">
        <v>455</v>
      </c>
      <c r="C276" s="117">
        <v>0</v>
      </c>
      <c r="D276" s="116"/>
      <c r="E276" s="117">
        <v>0</v>
      </c>
      <c r="F276" s="116"/>
      <c r="G276" s="117">
        <v>0</v>
      </c>
      <c r="H276" s="116"/>
      <c r="I276" s="117">
        <f t="shared" si="11"/>
        <v>0</v>
      </c>
      <c r="J276" s="116"/>
      <c r="K276" s="124">
        <f>I276/درآمد!$F$13</f>
        <v>0</v>
      </c>
      <c r="L276" s="116"/>
      <c r="M276" s="117">
        <v>0</v>
      </c>
      <c r="N276" s="116"/>
      <c r="O276" s="117">
        <v>0</v>
      </c>
      <c r="P276" s="116"/>
      <c r="Q276" s="117">
        <v>8233773</v>
      </c>
      <c r="R276" s="116"/>
      <c r="S276" s="117">
        <f t="shared" si="12"/>
        <v>8233773</v>
      </c>
      <c r="T276" s="118"/>
      <c r="U276" s="126">
        <f>S276/درآمد!$F$13</f>
        <v>5.5804469115174088E-6</v>
      </c>
      <c r="X276" s="119"/>
    </row>
    <row r="277" spans="1:24" ht="19.5" customHeight="1">
      <c r="A277" s="24" t="s">
        <v>456</v>
      </c>
      <c r="C277" s="117">
        <v>0</v>
      </c>
      <c r="D277" s="116"/>
      <c r="E277" s="117">
        <v>0</v>
      </c>
      <c r="F277" s="116"/>
      <c r="G277" s="117">
        <v>0</v>
      </c>
      <c r="H277" s="116"/>
      <c r="I277" s="117">
        <f t="shared" si="11"/>
        <v>0</v>
      </c>
      <c r="J277" s="116"/>
      <c r="K277" s="124">
        <f>I277/درآمد!$F$13</f>
        <v>0</v>
      </c>
      <c r="L277" s="116"/>
      <c r="M277" s="117">
        <v>0</v>
      </c>
      <c r="N277" s="116"/>
      <c r="O277" s="117">
        <v>0</v>
      </c>
      <c r="P277" s="116"/>
      <c r="Q277" s="117">
        <v>536322189</v>
      </c>
      <c r="R277" s="116"/>
      <c r="S277" s="117">
        <f t="shared" si="12"/>
        <v>536322189</v>
      </c>
      <c r="T277" s="118"/>
      <c r="U277" s="126">
        <f>S277/درآمد!$F$13</f>
        <v>3.6349283653840174E-4</v>
      </c>
      <c r="X277" s="119"/>
    </row>
    <row r="278" spans="1:24" ht="19.5" customHeight="1">
      <c r="A278" s="24" t="s">
        <v>457</v>
      </c>
      <c r="C278" s="117">
        <v>0</v>
      </c>
      <c r="D278" s="116"/>
      <c r="E278" s="117">
        <v>0</v>
      </c>
      <c r="F278" s="116"/>
      <c r="G278" s="117">
        <v>0</v>
      </c>
      <c r="H278" s="116"/>
      <c r="I278" s="117">
        <f t="shared" si="11"/>
        <v>0</v>
      </c>
      <c r="J278" s="116"/>
      <c r="K278" s="124">
        <f>I278/درآمد!$F$13</f>
        <v>0</v>
      </c>
      <c r="L278" s="116"/>
      <c r="M278" s="117">
        <v>0</v>
      </c>
      <c r="N278" s="116"/>
      <c r="O278" s="117">
        <v>0</v>
      </c>
      <c r="P278" s="116"/>
      <c r="Q278" s="117">
        <v>201088312</v>
      </c>
      <c r="R278" s="116"/>
      <c r="S278" s="117">
        <f t="shared" si="12"/>
        <v>201088312</v>
      </c>
      <c r="T278" s="118"/>
      <c r="U278" s="126">
        <f>S278/درآمد!$F$13</f>
        <v>1.3628778078320219E-4</v>
      </c>
      <c r="X278" s="119"/>
    </row>
    <row r="279" spans="1:24" ht="19.5" customHeight="1">
      <c r="A279" s="24" t="s">
        <v>458</v>
      </c>
      <c r="C279" s="117">
        <v>0</v>
      </c>
      <c r="D279" s="116"/>
      <c r="E279" s="117">
        <v>-1</v>
      </c>
      <c r="F279" s="116"/>
      <c r="G279" s="117">
        <v>0</v>
      </c>
      <c r="H279" s="116"/>
      <c r="I279" s="117">
        <f t="shared" si="11"/>
        <v>-1</v>
      </c>
      <c r="J279" s="116"/>
      <c r="K279" s="124">
        <f>I279/درآمد!$F$13</f>
        <v>-6.7775088182749376E-13</v>
      </c>
      <c r="L279" s="116"/>
      <c r="M279" s="117">
        <v>0</v>
      </c>
      <c r="N279" s="116"/>
      <c r="O279" s="117">
        <v>0</v>
      </c>
      <c r="P279" s="116"/>
      <c r="Q279" s="117">
        <v>185573312</v>
      </c>
      <c r="R279" s="116"/>
      <c r="S279" s="117">
        <f t="shared" si="12"/>
        <v>185573312</v>
      </c>
      <c r="T279" s="118"/>
      <c r="U279" s="126">
        <f>S279/درآمد!$F$13</f>
        <v>1.2577247585164863E-4</v>
      </c>
      <c r="X279" s="119"/>
    </row>
    <row r="280" spans="1:24" ht="19.5" customHeight="1">
      <c r="A280" s="24" t="s">
        <v>459</v>
      </c>
      <c r="C280" s="117">
        <v>0</v>
      </c>
      <c r="D280" s="116"/>
      <c r="E280" s="117">
        <v>1</v>
      </c>
      <c r="F280" s="116"/>
      <c r="G280" s="117">
        <v>-2</v>
      </c>
      <c r="H280" s="116"/>
      <c r="I280" s="117">
        <f t="shared" si="11"/>
        <v>-1</v>
      </c>
      <c r="J280" s="116"/>
      <c r="K280" s="124">
        <f>I280/درآمد!$F$13</f>
        <v>-6.7775088182749376E-13</v>
      </c>
      <c r="L280" s="116"/>
      <c r="M280" s="117">
        <v>0</v>
      </c>
      <c r="N280" s="116"/>
      <c r="O280" s="117">
        <v>0</v>
      </c>
      <c r="P280" s="116"/>
      <c r="Q280" s="117">
        <v>220204550</v>
      </c>
      <c r="R280" s="116"/>
      <c r="S280" s="117">
        <f t="shared" si="12"/>
        <v>220204550</v>
      </c>
      <c r="T280" s="118"/>
      <c r="U280" s="126">
        <f>S280/درآمد!$F$13</f>
        <v>1.4924382794492642E-4</v>
      </c>
      <c r="X280" s="119"/>
    </row>
    <row r="281" spans="1:24" ht="19.5" customHeight="1">
      <c r="A281" s="24" t="s">
        <v>460</v>
      </c>
      <c r="C281" s="117">
        <v>0</v>
      </c>
      <c r="D281" s="116"/>
      <c r="E281" s="117">
        <v>0</v>
      </c>
      <c r="F281" s="116"/>
      <c r="G281" s="117">
        <v>0</v>
      </c>
      <c r="H281" s="116"/>
      <c r="I281" s="117">
        <f t="shared" si="11"/>
        <v>0</v>
      </c>
      <c r="J281" s="116"/>
      <c r="K281" s="124">
        <f>I281/درآمد!$F$13</f>
        <v>0</v>
      </c>
      <c r="L281" s="116"/>
      <c r="M281" s="117">
        <v>0</v>
      </c>
      <c r="N281" s="116"/>
      <c r="O281" s="117">
        <v>0</v>
      </c>
      <c r="P281" s="116"/>
      <c r="Q281" s="117">
        <v>4674130766</v>
      </c>
      <c r="R281" s="116"/>
      <c r="S281" s="117">
        <f t="shared" si="12"/>
        <v>4674130766</v>
      </c>
      <c r="T281" s="118"/>
      <c r="U281" s="126">
        <f>S281/درآمد!$F$13</f>
        <v>3.1678962484335189E-3</v>
      </c>
      <c r="X281" s="119"/>
    </row>
    <row r="282" spans="1:24" ht="19.5" customHeight="1">
      <c r="A282" s="24" t="s">
        <v>461</v>
      </c>
      <c r="C282" s="117">
        <v>0</v>
      </c>
      <c r="D282" s="116"/>
      <c r="E282" s="117">
        <v>0</v>
      </c>
      <c r="F282" s="116"/>
      <c r="G282" s="117">
        <v>0</v>
      </c>
      <c r="H282" s="116"/>
      <c r="I282" s="117">
        <f t="shared" si="11"/>
        <v>0</v>
      </c>
      <c r="J282" s="116"/>
      <c r="K282" s="124">
        <f>I282/درآمد!$F$13</f>
        <v>0</v>
      </c>
      <c r="L282" s="116"/>
      <c r="M282" s="117">
        <v>0</v>
      </c>
      <c r="N282" s="116"/>
      <c r="O282" s="117">
        <v>0</v>
      </c>
      <c r="P282" s="116"/>
      <c r="Q282" s="117">
        <v>57415766</v>
      </c>
      <c r="R282" s="116"/>
      <c r="S282" s="117">
        <f t="shared" si="12"/>
        <v>57415766</v>
      </c>
      <c r="T282" s="118"/>
      <c r="U282" s="126">
        <f>S282/درآمد!$F$13</f>
        <v>3.8913586037301028E-5</v>
      </c>
      <c r="X282" s="119"/>
    </row>
    <row r="283" spans="1:24" ht="19.5" customHeight="1">
      <c r="A283" s="24" t="s">
        <v>462</v>
      </c>
      <c r="C283" s="117">
        <v>0</v>
      </c>
      <c r="D283" s="116"/>
      <c r="E283" s="117">
        <v>0</v>
      </c>
      <c r="F283" s="116"/>
      <c r="G283" s="117">
        <v>0</v>
      </c>
      <c r="H283" s="116"/>
      <c r="I283" s="117">
        <f t="shared" si="11"/>
        <v>0</v>
      </c>
      <c r="J283" s="116"/>
      <c r="K283" s="124">
        <f>I283/درآمد!$F$13</f>
        <v>0</v>
      </c>
      <c r="L283" s="116"/>
      <c r="M283" s="117">
        <v>0</v>
      </c>
      <c r="N283" s="116"/>
      <c r="O283" s="117">
        <v>0</v>
      </c>
      <c r="P283" s="116"/>
      <c r="Q283" s="117">
        <v>120578179</v>
      </c>
      <c r="R283" s="116"/>
      <c r="S283" s="117">
        <f t="shared" si="12"/>
        <v>120578179</v>
      </c>
      <c r="T283" s="118"/>
      <c r="U283" s="126">
        <f>S283/درآمد!$F$13</f>
        <v>8.1721967146403381E-5</v>
      </c>
      <c r="X283" s="119"/>
    </row>
    <row r="284" spans="1:24" ht="19.5" customHeight="1">
      <c r="A284" s="24" t="s">
        <v>463</v>
      </c>
      <c r="C284" s="117">
        <v>0</v>
      </c>
      <c r="D284" s="116"/>
      <c r="E284" s="117">
        <v>0</v>
      </c>
      <c r="F284" s="116"/>
      <c r="G284" s="117">
        <v>0</v>
      </c>
      <c r="H284" s="116"/>
      <c r="I284" s="117">
        <f t="shared" si="11"/>
        <v>0</v>
      </c>
      <c r="J284" s="116"/>
      <c r="K284" s="124">
        <f>I284/درآمد!$F$13</f>
        <v>0</v>
      </c>
      <c r="L284" s="116"/>
      <c r="M284" s="117">
        <v>0</v>
      </c>
      <c r="N284" s="116"/>
      <c r="O284" s="117">
        <v>0</v>
      </c>
      <c r="P284" s="116"/>
      <c r="Q284" s="117">
        <v>1818800</v>
      </c>
      <c r="R284" s="116"/>
      <c r="S284" s="117">
        <f t="shared" si="12"/>
        <v>1818800</v>
      </c>
      <c r="T284" s="118"/>
      <c r="U284" s="126">
        <f>S284/درآمد!$F$13</f>
        <v>1.2326933038678456E-6</v>
      </c>
      <c r="X284" s="119"/>
    </row>
    <row r="285" spans="1:24" ht="19.5" customHeight="1">
      <c r="A285" s="24" t="s">
        <v>464</v>
      </c>
      <c r="C285" s="117">
        <v>0</v>
      </c>
      <c r="D285" s="116"/>
      <c r="E285" s="117">
        <v>0</v>
      </c>
      <c r="F285" s="116"/>
      <c r="G285" s="117">
        <v>0</v>
      </c>
      <c r="H285" s="116"/>
      <c r="I285" s="117">
        <f t="shared" si="11"/>
        <v>0</v>
      </c>
      <c r="J285" s="116"/>
      <c r="K285" s="124">
        <f>I285/درآمد!$F$13</f>
        <v>0</v>
      </c>
      <c r="L285" s="116"/>
      <c r="M285" s="117">
        <v>0</v>
      </c>
      <c r="N285" s="116"/>
      <c r="O285" s="117">
        <v>0</v>
      </c>
      <c r="P285" s="116"/>
      <c r="Q285" s="117">
        <v>54811108</v>
      </c>
      <c r="R285" s="116"/>
      <c r="S285" s="117">
        <f t="shared" si="12"/>
        <v>54811108</v>
      </c>
      <c r="T285" s="118"/>
      <c r="U285" s="126">
        <f>S285/درآمد!$F$13</f>
        <v>3.7148276780941994E-5</v>
      </c>
      <c r="X285" s="119"/>
    </row>
    <row r="286" spans="1:24" ht="19.5" customHeight="1">
      <c r="A286" s="24" t="s">
        <v>465</v>
      </c>
      <c r="C286" s="117">
        <v>0</v>
      </c>
      <c r="D286" s="116"/>
      <c r="E286" s="117">
        <v>0</v>
      </c>
      <c r="F286" s="116"/>
      <c r="G286" s="117">
        <v>0</v>
      </c>
      <c r="H286" s="116"/>
      <c r="I286" s="117">
        <f t="shared" si="11"/>
        <v>0</v>
      </c>
      <c r="J286" s="116"/>
      <c r="K286" s="124">
        <f>I286/درآمد!$F$13</f>
        <v>0</v>
      </c>
      <c r="L286" s="116"/>
      <c r="M286" s="117">
        <v>0</v>
      </c>
      <c r="N286" s="116"/>
      <c r="O286" s="117">
        <v>0</v>
      </c>
      <c r="P286" s="116"/>
      <c r="Q286" s="117">
        <v>13940485</v>
      </c>
      <c r="R286" s="116"/>
      <c r="S286" s="117">
        <f t="shared" si="12"/>
        <v>13940485</v>
      </c>
      <c r="T286" s="118"/>
      <c r="U286" s="126">
        <f>S286/درآمد!$F$13</f>
        <v>9.4481760018529487E-6</v>
      </c>
      <c r="X286" s="119"/>
    </row>
    <row r="287" spans="1:24" ht="19.5" customHeight="1">
      <c r="A287" s="24" t="s">
        <v>466</v>
      </c>
      <c r="C287" s="117">
        <v>0</v>
      </c>
      <c r="D287" s="116"/>
      <c r="E287" s="117">
        <v>0</v>
      </c>
      <c r="F287" s="116"/>
      <c r="G287" s="117">
        <v>0</v>
      </c>
      <c r="H287" s="116"/>
      <c r="I287" s="117">
        <f t="shared" si="11"/>
        <v>0</v>
      </c>
      <c r="J287" s="116"/>
      <c r="K287" s="124">
        <f>I287/درآمد!$F$13</f>
        <v>0</v>
      </c>
      <c r="L287" s="116"/>
      <c r="M287" s="117">
        <v>0</v>
      </c>
      <c r="N287" s="116"/>
      <c r="O287" s="117">
        <v>0</v>
      </c>
      <c r="P287" s="116"/>
      <c r="Q287" s="117">
        <v>70825</v>
      </c>
      <c r="R287" s="116"/>
      <c r="S287" s="117">
        <f t="shared" si="12"/>
        <v>70825</v>
      </c>
      <c r="T287" s="118"/>
      <c r="U287" s="126">
        <f>S287/درآمد!$F$13</f>
        <v>4.8001706205432245E-8</v>
      </c>
      <c r="X287" s="119"/>
    </row>
    <row r="288" spans="1:24" ht="19.5" customHeight="1">
      <c r="A288" s="24" t="s">
        <v>467</v>
      </c>
      <c r="C288" s="117">
        <v>0</v>
      </c>
      <c r="D288" s="116"/>
      <c r="E288" s="117">
        <v>0</v>
      </c>
      <c r="F288" s="116"/>
      <c r="G288" s="117">
        <v>0</v>
      </c>
      <c r="H288" s="116"/>
      <c r="I288" s="117">
        <f t="shared" si="11"/>
        <v>0</v>
      </c>
      <c r="J288" s="116"/>
      <c r="K288" s="124">
        <f>I288/درآمد!$F$13</f>
        <v>0</v>
      </c>
      <c r="L288" s="116"/>
      <c r="M288" s="117">
        <v>0</v>
      </c>
      <c r="N288" s="116"/>
      <c r="O288" s="117">
        <v>0</v>
      </c>
      <c r="P288" s="116"/>
      <c r="Q288" s="117">
        <v>862426826</v>
      </c>
      <c r="R288" s="116"/>
      <c r="S288" s="117">
        <f t="shared" si="12"/>
        <v>862426826</v>
      </c>
      <c r="T288" s="118"/>
      <c r="U288" s="126">
        <f>S288/درآمد!$F$13</f>
        <v>5.845105418331865E-4</v>
      </c>
      <c r="X288" s="119"/>
    </row>
    <row r="289" spans="1:24" ht="19.5" customHeight="1">
      <c r="A289" s="24" t="s">
        <v>468</v>
      </c>
      <c r="C289" s="117">
        <v>0</v>
      </c>
      <c r="D289" s="116"/>
      <c r="E289" s="117">
        <v>0</v>
      </c>
      <c r="F289" s="116"/>
      <c r="G289" s="117">
        <v>0</v>
      </c>
      <c r="H289" s="116"/>
      <c r="I289" s="117">
        <f t="shared" si="11"/>
        <v>0</v>
      </c>
      <c r="J289" s="116"/>
      <c r="K289" s="124">
        <f>I289/درآمد!$F$13</f>
        <v>0</v>
      </c>
      <c r="L289" s="116"/>
      <c r="M289" s="117">
        <v>0</v>
      </c>
      <c r="N289" s="116"/>
      <c r="O289" s="117">
        <v>0</v>
      </c>
      <c r="P289" s="116"/>
      <c r="Q289" s="117">
        <v>64655486</v>
      </c>
      <c r="R289" s="116"/>
      <c r="S289" s="117">
        <f t="shared" si="12"/>
        <v>64655486</v>
      </c>
      <c r="T289" s="118"/>
      <c r="U289" s="126">
        <f>S289/درآمد!$F$13</f>
        <v>4.3820312651485177E-5</v>
      </c>
      <c r="X289" s="119"/>
    </row>
    <row r="290" spans="1:24" ht="19.5" customHeight="1">
      <c r="A290" s="24" t="s">
        <v>469</v>
      </c>
      <c r="C290" s="117">
        <v>0</v>
      </c>
      <c r="D290" s="116"/>
      <c r="E290" s="117">
        <v>0</v>
      </c>
      <c r="F290" s="116"/>
      <c r="G290" s="117">
        <v>0</v>
      </c>
      <c r="H290" s="116"/>
      <c r="I290" s="117">
        <f t="shared" si="11"/>
        <v>0</v>
      </c>
      <c r="J290" s="116"/>
      <c r="K290" s="124">
        <f>I290/درآمد!$F$13</f>
        <v>0</v>
      </c>
      <c r="L290" s="116"/>
      <c r="M290" s="117">
        <v>0</v>
      </c>
      <c r="N290" s="116"/>
      <c r="O290" s="117">
        <v>0</v>
      </c>
      <c r="P290" s="116"/>
      <c r="Q290" s="117">
        <v>-20891247</v>
      </c>
      <c r="R290" s="116"/>
      <c r="S290" s="117">
        <f t="shared" si="12"/>
        <v>-20891247</v>
      </c>
      <c r="T290" s="118"/>
      <c r="U290" s="126">
        <f>S290/درآمد!$F$13</f>
        <v>-1.4159061076725982E-5</v>
      </c>
      <c r="X290" s="119"/>
    </row>
    <row r="291" spans="1:24" ht="19.5" customHeight="1">
      <c r="A291" s="24" t="s">
        <v>470</v>
      </c>
      <c r="C291" s="117">
        <v>0</v>
      </c>
      <c r="D291" s="116"/>
      <c r="E291" s="117">
        <v>0</v>
      </c>
      <c r="F291" s="116"/>
      <c r="G291" s="117">
        <v>0</v>
      </c>
      <c r="H291" s="116"/>
      <c r="I291" s="117">
        <f t="shared" si="11"/>
        <v>0</v>
      </c>
      <c r="J291" s="116"/>
      <c r="K291" s="124">
        <f>I291/درآمد!$F$13</f>
        <v>0</v>
      </c>
      <c r="L291" s="116"/>
      <c r="M291" s="117">
        <v>0</v>
      </c>
      <c r="N291" s="116"/>
      <c r="O291" s="117">
        <v>0</v>
      </c>
      <c r="P291" s="116"/>
      <c r="Q291" s="117">
        <v>669247914</v>
      </c>
      <c r="R291" s="116"/>
      <c r="S291" s="117">
        <f t="shared" si="12"/>
        <v>669247914</v>
      </c>
      <c r="T291" s="118"/>
      <c r="U291" s="126">
        <f>S291/درآمد!$F$13</f>
        <v>4.5358336387471066E-4</v>
      </c>
      <c r="X291" s="119"/>
    </row>
    <row r="292" spans="1:24" ht="19.5" customHeight="1">
      <c r="A292" s="24" t="s">
        <v>471</v>
      </c>
      <c r="C292" s="117">
        <v>0</v>
      </c>
      <c r="D292" s="116"/>
      <c r="E292" s="117">
        <v>0</v>
      </c>
      <c r="F292" s="116"/>
      <c r="G292" s="117">
        <v>0</v>
      </c>
      <c r="H292" s="116"/>
      <c r="I292" s="117">
        <f t="shared" si="11"/>
        <v>0</v>
      </c>
      <c r="J292" s="116"/>
      <c r="K292" s="124">
        <f>I292/درآمد!$F$13</f>
        <v>0</v>
      </c>
      <c r="L292" s="116"/>
      <c r="M292" s="117">
        <v>0</v>
      </c>
      <c r="N292" s="116"/>
      <c r="O292" s="117">
        <v>0</v>
      </c>
      <c r="P292" s="116"/>
      <c r="Q292" s="117">
        <v>-3376386333</v>
      </c>
      <c r="R292" s="116"/>
      <c r="S292" s="117">
        <f t="shared" si="12"/>
        <v>-3376386333</v>
      </c>
      <c r="T292" s="118"/>
      <c r="U292" s="126">
        <f>S292/درآمد!$F$13</f>
        <v>-2.288348814581048E-3</v>
      </c>
      <c r="X292" s="119"/>
    </row>
    <row r="293" spans="1:24" ht="19.5" customHeight="1">
      <c r="A293" s="24" t="s">
        <v>472</v>
      </c>
      <c r="C293" s="117">
        <v>0</v>
      </c>
      <c r="D293" s="116"/>
      <c r="E293" s="117">
        <v>0</v>
      </c>
      <c r="F293" s="116"/>
      <c r="G293" s="117">
        <v>0</v>
      </c>
      <c r="H293" s="116"/>
      <c r="I293" s="117">
        <f t="shared" si="11"/>
        <v>0</v>
      </c>
      <c r="J293" s="116"/>
      <c r="K293" s="124">
        <f>I293/درآمد!$F$13</f>
        <v>0</v>
      </c>
      <c r="L293" s="116"/>
      <c r="M293" s="117">
        <v>0</v>
      </c>
      <c r="N293" s="116"/>
      <c r="O293" s="117">
        <v>0</v>
      </c>
      <c r="P293" s="116"/>
      <c r="Q293" s="117">
        <v>28947223</v>
      </c>
      <c r="R293" s="116"/>
      <c r="S293" s="117">
        <f t="shared" si="12"/>
        <v>28947223</v>
      </c>
      <c r="T293" s="118"/>
      <c r="U293" s="126">
        <f>S293/درآمد!$F$13</f>
        <v>1.9619005914707109E-5</v>
      </c>
      <c r="X293" s="119"/>
    </row>
    <row r="294" spans="1:24" ht="19.5" customHeight="1">
      <c r="A294" s="24" t="s">
        <v>473</v>
      </c>
      <c r="C294" s="117">
        <v>0</v>
      </c>
      <c r="D294" s="116"/>
      <c r="E294" s="117">
        <v>0</v>
      </c>
      <c r="F294" s="116"/>
      <c r="G294" s="117">
        <v>0</v>
      </c>
      <c r="H294" s="116"/>
      <c r="I294" s="117">
        <f t="shared" si="11"/>
        <v>0</v>
      </c>
      <c r="J294" s="116"/>
      <c r="K294" s="124">
        <f>I294/درآمد!$F$13</f>
        <v>0</v>
      </c>
      <c r="L294" s="116"/>
      <c r="M294" s="117">
        <v>0</v>
      </c>
      <c r="N294" s="116"/>
      <c r="O294" s="117">
        <v>0</v>
      </c>
      <c r="P294" s="116"/>
      <c r="Q294" s="117">
        <v>232824</v>
      </c>
      <c r="R294" s="116"/>
      <c r="S294" s="117">
        <f t="shared" si="12"/>
        <v>232824</v>
      </c>
      <c r="T294" s="118"/>
      <c r="U294" s="126">
        <f>S294/درآمد!$F$13</f>
        <v>1.5779667131060441E-7</v>
      </c>
      <c r="X294" s="119"/>
    </row>
    <row r="295" spans="1:24" ht="19.5" customHeight="1">
      <c r="A295" s="24" t="s">
        <v>474</v>
      </c>
      <c r="C295" s="117">
        <v>0</v>
      </c>
      <c r="D295" s="116"/>
      <c r="E295" s="117">
        <v>0</v>
      </c>
      <c r="F295" s="116"/>
      <c r="G295" s="117">
        <v>0</v>
      </c>
      <c r="H295" s="116"/>
      <c r="I295" s="117">
        <f t="shared" si="11"/>
        <v>0</v>
      </c>
      <c r="J295" s="116"/>
      <c r="K295" s="124">
        <f>I295/درآمد!$F$13</f>
        <v>0</v>
      </c>
      <c r="L295" s="116"/>
      <c r="M295" s="117">
        <v>0</v>
      </c>
      <c r="N295" s="116"/>
      <c r="O295" s="117">
        <v>0</v>
      </c>
      <c r="P295" s="116"/>
      <c r="Q295" s="117">
        <v>-279692006</v>
      </c>
      <c r="R295" s="116"/>
      <c r="S295" s="117">
        <f t="shared" si="12"/>
        <v>-279692006</v>
      </c>
      <c r="T295" s="118"/>
      <c r="U295" s="126">
        <f>S295/درآمد!$F$13</f>
        <v>-1.8956150370660066E-4</v>
      </c>
      <c r="X295" s="119"/>
    </row>
    <row r="296" spans="1:24" ht="19.5" customHeight="1">
      <c r="A296" s="24" t="s">
        <v>475</v>
      </c>
      <c r="C296" s="117">
        <v>0</v>
      </c>
      <c r="D296" s="116"/>
      <c r="E296" s="117">
        <v>0</v>
      </c>
      <c r="F296" s="116"/>
      <c r="G296" s="117">
        <v>0</v>
      </c>
      <c r="H296" s="116"/>
      <c r="I296" s="117">
        <f t="shared" si="11"/>
        <v>0</v>
      </c>
      <c r="J296" s="116"/>
      <c r="K296" s="124">
        <f>I296/درآمد!$F$13</f>
        <v>0</v>
      </c>
      <c r="L296" s="116"/>
      <c r="M296" s="117">
        <v>0</v>
      </c>
      <c r="N296" s="116"/>
      <c r="O296" s="117">
        <v>0</v>
      </c>
      <c r="P296" s="116"/>
      <c r="Q296" s="117">
        <v>5071714683</v>
      </c>
      <c r="R296" s="116"/>
      <c r="S296" s="117">
        <f t="shared" si="12"/>
        <v>5071714683</v>
      </c>
      <c r="T296" s="118"/>
      <c r="U296" s="126">
        <f>S296/درآمد!$F$13</f>
        <v>3.4373590987806977E-3</v>
      </c>
      <c r="X296" s="119"/>
    </row>
    <row r="297" spans="1:24" ht="19.5" customHeight="1">
      <c r="A297" s="24" t="s">
        <v>476</v>
      </c>
      <c r="C297" s="117">
        <v>0</v>
      </c>
      <c r="D297" s="116"/>
      <c r="E297" s="117">
        <v>0</v>
      </c>
      <c r="F297" s="116"/>
      <c r="G297" s="117">
        <v>0</v>
      </c>
      <c r="H297" s="116"/>
      <c r="I297" s="117">
        <f t="shared" si="11"/>
        <v>0</v>
      </c>
      <c r="J297" s="116"/>
      <c r="K297" s="124">
        <f>I297/درآمد!$F$13</f>
        <v>0</v>
      </c>
      <c r="L297" s="116"/>
      <c r="M297" s="117">
        <v>0</v>
      </c>
      <c r="N297" s="116"/>
      <c r="O297" s="117">
        <v>0</v>
      </c>
      <c r="P297" s="116"/>
      <c r="Q297" s="117">
        <v>13824822</v>
      </c>
      <c r="R297" s="116"/>
      <c r="S297" s="117">
        <f t="shared" si="12"/>
        <v>13824822</v>
      </c>
      <c r="T297" s="118"/>
      <c r="U297" s="126">
        <f>S297/درآمد!$F$13</f>
        <v>9.3697853016081362E-6</v>
      </c>
      <c r="X297" s="119"/>
    </row>
    <row r="298" spans="1:24" ht="19.5" customHeight="1">
      <c r="A298" s="24" t="s">
        <v>477</v>
      </c>
      <c r="C298" s="117">
        <v>0</v>
      </c>
      <c r="D298" s="116"/>
      <c r="E298" s="117">
        <v>0</v>
      </c>
      <c r="F298" s="116"/>
      <c r="G298" s="117">
        <v>0</v>
      </c>
      <c r="H298" s="116"/>
      <c r="I298" s="117">
        <f t="shared" si="11"/>
        <v>0</v>
      </c>
      <c r="J298" s="116"/>
      <c r="K298" s="124">
        <f>I298/درآمد!$F$13</f>
        <v>0</v>
      </c>
      <c r="L298" s="116"/>
      <c r="M298" s="117">
        <v>0</v>
      </c>
      <c r="N298" s="116"/>
      <c r="O298" s="117">
        <v>0</v>
      </c>
      <c r="P298" s="116"/>
      <c r="Q298" s="117">
        <v>3234886000</v>
      </c>
      <c r="R298" s="116"/>
      <c r="S298" s="117">
        <f t="shared" si="12"/>
        <v>3234886000</v>
      </c>
      <c r="T298" s="118"/>
      <c r="U298" s="126">
        <f>S298/درآمد!$F$13</f>
        <v>2.1924468391114138E-3</v>
      </c>
      <c r="X298" s="119"/>
    </row>
    <row r="299" spans="1:24" ht="19.5" customHeight="1">
      <c r="A299" s="24" t="s">
        <v>478</v>
      </c>
      <c r="C299" s="117">
        <v>0</v>
      </c>
      <c r="D299" s="116"/>
      <c r="E299" s="117">
        <v>0</v>
      </c>
      <c r="F299" s="116"/>
      <c r="G299" s="117">
        <v>0</v>
      </c>
      <c r="H299" s="116"/>
      <c r="I299" s="117">
        <f t="shared" si="11"/>
        <v>0</v>
      </c>
      <c r="J299" s="116"/>
      <c r="K299" s="124">
        <f>I299/درآمد!$F$13</f>
        <v>0</v>
      </c>
      <c r="L299" s="116"/>
      <c r="M299" s="117">
        <v>0</v>
      </c>
      <c r="N299" s="116"/>
      <c r="O299" s="117">
        <v>0</v>
      </c>
      <c r="P299" s="116"/>
      <c r="Q299" s="117">
        <v>287440000</v>
      </c>
      <c r="R299" s="116"/>
      <c r="S299" s="117">
        <f t="shared" si="12"/>
        <v>287440000</v>
      </c>
      <c r="T299" s="118"/>
      <c r="U299" s="126">
        <f>S299/درآمد!$F$13</f>
        <v>1.9481271347249481E-4</v>
      </c>
      <c r="X299" s="119"/>
    </row>
    <row r="300" spans="1:24" ht="19.5" customHeight="1">
      <c r="A300" s="24" t="s">
        <v>479</v>
      </c>
      <c r="C300" s="117">
        <v>0</v>
      </c>
      <c r="D300" s="116"/>
      <c r="E300" s="117">
        <v>0</v>
      </c>
      <c r="F300" s="116"/>
      <c r="G300" s="117">
        <v>0</v>
      </c>
      <c r="H300" s="116"/>
      <c r="I300" s="117">
        <f t="shared" si="11"/>
        <v>0</v>
      </c>
      <c r="J300" s="116"/>
      <c r="K300" s="124">
        <f>I300/درآمد!$F$13</f>
        <v>0</v>
      </c>
      <c r="L300" s="116"/>
      <c r="M300" s="117">
        <v>0</v>
      </c>
      <c r="N300" s="116"/>
      <c r="O300" s="117">
        <v>0</v>
      </c>
      <c r="P300" s="116"/>
      <c r="Q300" s="117">
        <v>1010014465</v>
      </c>
      <c r="R300" s="116"/>
      <c r="S300" s="117">
        <f t="shared" si="12"/>
        <v>1010014465</v>
      </c>
      <c r="T300" s="118"/>
      <c r="U300" s="126">
        <f>S300/درآمد!$F$13</f>
        <v>6.8453819431227433E-4</v>
      </c>
      <c r="X300" s="119"/>
    </row>
    <row r="301" spans="1:24" ht="19.5" customHeight="1">
      <c r="A301" s="24" t="s">
        <v>480</v>
      </c>
      <c r="C301" s="117">
        <v>0</v>
      </c>
      <c r="D301" s="116"/>
      <c r="E301" s="117">
        <v>0</v>
      </c>
      <c r="F301" s="116"/>
      <c r="G301" s="117">
        <v>0</v>
      </c>
      <c r="H301" s="116"/>
      <c r="I301" s="117">
        <f t="shared" si="11"/>
        <v>0</v>
      </c>
      <c r="J301" s="116"/>
      <c r="K301" s="124">
        <f>I301/درآمد!$F$13</f>
        <v>0</v>
      </c>
      <c r="L301" s="116"/>
      <c r="M301" s="117">
        <v>0</v>
      </c>
      <c r="N301" s="116"/>
      <c r="O301" s="117">
        <v>0</v>
      </c>
      <c r="P301" s="116"/>
      <c r="Q301" s="117">
        <v>95561431</v>
      </c>
      <c r="R301" s="116"/>
      <c r="S301" s="117">
        <f t="shared" si="12"/>
        <v>95561431</v>
      </c>
      <c r="T301" s="118"/>
      <c r="U301" s="126">
        <f>S301/درآمد!$F$13</f>
        <v>6.4766844128947198E-5</v>
      </c>
      <c r="X301" s="119"/>
    </row>
    <row r="302" spans="1:24" ht="19.5" customHeight="1">
      <c r="A302" s="24" t="s">
        <v>481</v>
      </c>
      <c r="C302" s="117">
        <v>0</v>
      </c>
      <c r="D302" s="116"/>
      <c r="E302" s="117">
        <v>0</v>
      </c>
      <c r="F302" s="116"/>
      <c r="G302" s="117">
        <v>0</v>
      </c>
      <c r="H302" s="116"/>
      <c r="I302" s="117">
        <f t="shared" si="11"/>
        <v>0</v>
      </c>
      <c r="J302" s="116"/>
      <c r="K302" s="124">
        <f>I302/درآمد!$F$13</f>
        <v>0</v>
      </c>
      <c r="L302" s="116"/>
      <c r="M302" s="117">
        <v>0</v>
      </c>
      <c r="N302" s="116"/>
      <c r="O302" s="117">
        <v>0</v>
      </c>
      <c r="P302" s="116"/>
      <c r="Q302" s="117">
        <v>-17425347</v>
      </c>
      <c r="R302" s="116"/>
      <c r="S302" s="117">
        <f t="shared" si="12"/>
        <v>-17425347</v>
      </c>
      <c r="T302" s="118"/>
      <c r="U302" s="126">
        <f>S302/درآمد!$F$13</f>
        <v>-1.1810044295400073E-5</v>
      </c>
      <c r="X302" s="119"/>
    </row>
    <row r="303" spans="1:24" ht="19.5" customHeight="1">
      <c r="A303" s="24" t="s">
        <v>482</v>
      </c>
      <c r="C303" s="117">
        <v>0</v>
      </c>
      <c r="D303" s="116"/>
      <c r="E303" s="117">
        <v>0</v>
      </c>
      <c r="F303" s="116"/>
      <c r="G303" s="117">
        <v>0</v>
      </c>
      <c r="H303" s="116"/>
      <c r="I303" s="117">
        <f t="shared" si="11"/>
        <v>0</v>
      </c>
      <c r="J303" s="116"/>
      <c r="K303" s="124">
        <f>I303/درآمد!$F$13</f>
        <v>0</v>
      </c>
      <c r="L303" s="116"/>
      <c r="M303" s="117">
        <v>0</v>
      </c>
      <c r="N303" s="116"/>
      <c r="O303" s="117">
        <v>0</v>
      </c>
      <c r="P303" s="116"/>
      <c r="Q303" s="117">
        <v>1020794737</v>
      </c>
      <c r="R303" s="116"/>
      <c r="S303" s="117">
        <f t="shared" si="12"/>
        <v>1020794737</v>
      </c>
      <c r="T303" s="118"/>
      <c r="U303" s="126">
        <f>S303/درآمد!$F$13</f>
        <v>6.9184453316661453E-4</v>
      </c>
      <c r="X303" s="119"/>
    </row>
    <row r="304" spans="1:24" ht="19.5" customHeight="1">
      <c r="A304" s="24" t="s">
        <v>483</v>
      </c>
      <c r="C304" s="117">
        <v>0</v>
      </c>
      <c r="D304" s="116"/>
      <c r="E304" s="117">
        <v>0</v>
      </c>
      <c r="F304" s="116"/>
      <c r="G304" s="117">
        <v>0</v>
      </c>
      <c r="H304" s="116"/>
      <c r="I304" s="117">
        <f t="shared" si="11"/>
        <v>0</v>
      </c>
      <c r="J304" s="116"/>
      <c r="K304" s="124">
        <f>I304/درآمد!$F$13</f>
        <v>0</v>
      </c>
      <c r="L304" s="116"/>
      <c r="M304" s="117">
        <v>0</v>
      </c>
      <c r="N304" s="116"/>
      <c r="O304" s="117">
        <v>0</v>
      </c>
      <c r="P304" s="116"/>
      <c r="Q304" s="117">
        <v>332999496</v>
      </c>
      <c r="R304" s="116"/>
      <c r="S304" s="117">
        <f t="shared" si="12"/>
        <v>332999496</v>
      </c>
      <c r="T304" s="118"/>
      <c r="U304" s="126">
        <f>S304/درآمد!$F$13</f>
        <v>2.2569070206211096E-4</v>
      </c>
      <c r="X304" s="119"/>
    </row>
    <row r="305" spans="1:24" ht="19.5" customHeight="1">
      <c r="A305" s="24" t="s">
        <v>484</v>
      </c>
      <c r="C305" s="117">
        <v>0</v>
      </c>
      <c r="D305" s="116"/>
      <c r="E305" s="117">
        <v>0</v>
      </c>
      <c r="F305" s="116"/>
      <c r="G305" s="117">
        <v>0</v>
      </c>
      <c r="H305" s="116"/>
      <c r="I305" s="117">
        <f t="shared" si="11"/>
        <v>0</v>
      </c>
      <c r="J305" s="116"/>
      <c r="K305" s="124">
        <f>I305/درآمد!$F$13</f>
        <v>0</v>
      </c>
      <c r="L305" s="116"/>
      <c r="M305" s="117">
        <v>0</v>
      </c>
      <c r="N305" s="116"/>
      <c r="O305" s="117">
        <v>0</v>
      </c>
      <c r="P305" s="116"/>
      <c r="Q305" s="117">
        <v>236617563</v>
      </c>
      <c r="R305" s="116"/>
      <c r="S305" s="117">
        <f t="shared" si="12"/>
        <v>236617563</v>
      </c>
      <c r="T305" s="118"/>
      <c r="U305" s="126">
        <f>S305/درآمد!$F$13</f>
        <v>1.6036776197912256E-4</v>
      </c>
      <c r="X305" s="119"/>
    </row>
    <row r="306" spans="1:24" ht="19.5" customHeight="1">
      <c r="A306" s="24" t="s">
        <v>485</v>
      </c>
      <c r="C306" s="117">
        <v>0</v>
      </c>
      <c r="D306" s="116"/>
      <c r="E306" s="117">
        <v>0</v>
      </c>
      <c r="F306" s="116"/>
      <c r="G306" s="117">
        <v>0</v>
      </c>
      <c r="H306" s="116"/>
      <c r="I306" s="117">
        <f t="shared" si="11"/>
        <v>0</v>
      </c>
      <c r="J306" s="116"/>
      <c r="K306" s="124">
        <f>I306/درآمد!$F$13</f>
        <v>0</v>
      </c>
      <c r="L306" s="116"/>
      <c r="M306" s="117">
        <v>0</v>
      </c>
      <c r="N306" s="116"/>
      <c r="O306" s="117">
        <v>0</v>
      </c>
      <c r="P306" s="116"/>
      <c r="Q306" s="117">
        <v>3198952290</v>
      </c>
      <c r="R306" s="116"/>
      <c r="S306" s="117">
        <f t="shared" si="12"/>
        <v>3198952290</v>
      </c>
      <c r="T306" s="118"/>
      <c r="U306" s="126">
        <f>S306/درآمد!$F$13</f>
        <v>2.1680927354715803E-3</v>
      </c>
      <c r="X306" s="119"/>
    </row>
    <row r="307" spans="1:24" ht="19.5" customHeight="1">
      <c r="A307" s="24" t="s">
        <v>486</v>
      </c>
      <c r="C307" s="117">
        <v>0</v>
      </c>
      <c r="D307" s="116"/>
      <c r="E307" s="117">
        <v>0</v>
      </c>
      <c r="F307" s="116"/>
      <c r="G307" s="117">
        <v>0</v>
      </c>
      <c r="H307" s="116"/>
      <c r="I307" s="117">
        <f t="shared" si="11"/>
        <v>0</v>
      </c>
      <c r="J307" s="116"/>
      <c r="K307" s="124">
        <f>I307/درآمد!$F$13</f>
        <v>0</v>
      </c>
      <c r="L307" s="116"/>
      <c r="M307" s="117">
        <v>0</v>
      </c>
      <c r="N307" s="116"/>
      <c r="O307" s="117">
        <v>0</v>
      </c>
      <c r="P307" s="116"/>
      <c r="Q307" s="117">
        <v>1073865864</v>
      </c>
      <c r="R307" s="116"/>
      <c r="S307" s="117">
        <f t="shared" si="12"/>
        <v>1073865864</v>
      </c>
      <c r="T307" s="118"/>
      <c r="U307" s="126">
        <f>S307/درآمد!$F$13</f>
        <v>7.2781353629044348E-4</v>
      </c>
      <c r="X307" s="119"/>
    </row>
    <row r="308" spans="1:24" ht="19.5" customHeight="1">
      <c r="A308" s="24" t="s">
        <v>487</v>
      </c>
      <c r="C308" s="117">
        <v>0</v>
      </c>
      <c r="D308" s="116"/>
      <c r="E308" s="117">
        <v>0</v>
      </c>
      <c r="F308" s="116"/>
      <c r="G308" s="117">
        <v>0</v>
      </c>
      <c r="H308" s="116"/>
      <c r="I308" s="117">
        <f t="shared" si="11"/>
        <v>0</v>
      </c>
      <c r="J308" s="116"/>
      <c r="K308" s="124">
        <f>I308/درآمد!$F$13</f>
        <v>0</v>
      </c>
      <c r="L308" s="116"/>
      <c r="M308" s="117">
        <v>0</v>
      </c>
      <c r="N308" s="116"/>
      <c r="O308" s="117">
        <v>0</v>
      </c>
      <c r="P308" s="116"/>
      <c r="Q308" s="117">
        <v>446870271</v>
      </c>
      <c r="R308" s="116"/>
      <c r="S308" s="117">
        <f t="shared" si="12"/>
        <v>446870271</v>
      </c>
      <c r="T308" s="118"/>
      <c r="U308" s="126">
        <f>S308/درآمد!$F$13</f>
        <v>3.0286672023274112E-4</v>
      </c>
      <c r="X308" s="119"/>
    </row>
    <row r="309" spans="1:24" ht="19.5" customHeight="1">
      <c r="A309" s="24" t="s">
        <v>488</v>
      </c>
      <c r="C309" s="117">
        <v>0</v>
      </c>
      <c r="D309" s="116"/>
      <c r="E309" s="117">
        <v>1</v>
      </c>
      <c r="F309" s="116"/>
      <c r="G309" s="117">
        <v>-1</v>
      </c>
      <c r="H309" s="116"/>
      <c r="I309" s="117">
        <f t="shared" si="11"/>
        <v>0</v>
      </c>
      <c r="J309" s="116"/>
      <c r="K309" s="124">
        <f>I309/درآمد!$F$13</f>
        <v>0</v>
      </c>
      <c r="L309" s="116"/>
      <c r="M309" s="117">
        <v>0</v>
      </c>
      <c r="N309" s="116"/>
      <c r="O309" s="117">
        <v>0</v>
      </c>
      <c r="P309" s="116"/>
      <c r="Q309" s="117">
        <v>558952907</v>
      </c>
      <c r="R309" s="116"/>
      <c r="S309" s="117">
        <f t="shared" si="12"/>
        <v>558952907</v>
      </c>
      <c r="T309" s="118"/>
      <c r="U309" s="126">
        <f>S309/درآمد!$F$13</f>
        <v>3.7883082561929106E-4</v>
      </c>
      <c r="X309" s="119"/>
    </row>
    <row r="310" spans="1:24" ht="19.5" customHeight="1">
      <c r="A310" s="24" t="s">
        <v>489</v>
      </c>
      <c r="C310" s="117">
        <v>0</v>
      </c>
      <c r="D310" s="116"/>
      <c r="E310" s="117">
        <v>-1</v>
      </c>
      <c r="F310" s="116"/>
      <c r="G310" s="117">
        <v>1</v>
      </c>
      <c r="H310" s="116"/>
      <c r="I310" s="117">
        <f t="shared" si="11"/>
        <v>0</v>
      </c>
      <c r="J310" s="116"/>
      <c r="K310" s="124">
        <f>I310/درآمد!$F$13</f>
        <v>0</v>
      </c>
      <c r="L310" s="116"/>
      <c r="M310" s="117">
        <v>0</v>
      </c>
      <c r="N310" s="116"/>
      <c r="O310" s="117">
        <v>0</v>
      </c>
      <c r="P310" s="116"/>
      <c r="Q310" s="117">
        <v>295577257</v>
      </c>
      <c r="R310" s="116"/>
      <c r="S310" s="117">
        <f t="shared" si="12"/>
        <v>295577257</v>
      </c>
      <c r="T310" s="118"/>
      <c r="U310" s="126">
        <f>S310/درآمد!$F$13</f>
        <v>2.0032774657990175E-4</v>
      </c>
      <c r="X310" s="119"/>
    </row>
    <row r="311" spans="1:24" ht="19.5" customHeight="1">
      <c r="A311" s="24" t="s">
        <v>91</v>
      </c>
      <c r="C311" s="117">
        <v>0</v>
      </c>
      <c r="D311" s="116"/>
      <c r="E311" s="117">
        <v>0</v>
      </c>
      <c r="F311" s="116"/>
      <c r="G311" s="117">
        <v>0</v>
      </c>
      <c r="H311" s="116"/>
      <c r="I311" s="117">
        <f t="shared" si="11"/>
        <v>0</v>
      </c>
      <c r="J311" s="116"/>
      <c r="K311" s="124">
        <f>I311/درآمد!$F$13</f>
        <v>0</v>
      </c>
      <c r="L311" s="116"/>
      <c r="M311" s="117">
        <v>0</v>
      </c>
      <c r="N311" s="116"/>
      <c r="O311" s="117">
        <v>0</v>
      </c>
      <c r="P311" s="116"/>
      <c r="Q311" s="117">
        <v>177552974</v>
      </c>
      <c r="R311" s="116"/>
      <c r="S311" s="117">
        <f t="shared" si="12"/>
        <v>177552974</v>
      </c>
      <c r="T311" s="118"/>
      <c r="U311" s="126">
        <f>S311/درآمد!$F$13</f>
        <v>1.2033668469959407E-4</v>
      </c>
      <c r="X311" s="119"/>
    </row>
    <row r="312" spans="1:24" ht="19.5" customHeight="1">
      <c r="A312" s="24" t="s">
        <v>490</v>
      </c>
      <c r="C312" s="117">
        <v>0</v>
      </c>
      <c r="D312" s="116"/>
      <c r="E312" s="117">
        <v>0</v>
      </c>
      <c r="F312" s="116"/>
      <c r="G312" s="117">
        <v>0</v>
      </c>
      <c r="H312" s="116"/>
      <c r="I312" s="117">
        <f t="shared" si="11"/>
        <v>0</v>
      </c>
      <c r="J312" s="116"/>
      <c r="K312" s="124">
        <f>I312/درآمد!$F$13</f>
        <v>0</v>
      </c>
      <c r="L312" s="116"/>
      <c r="M312" s="117">
        <v>0</v>
      </c>
      <c r="N312" s="116"/>
      <c r="O312" s="117">
        <v>0</v>
      </c>
      <c r="P312" s="116"/>
      <c r="Q312" s="117">
        <v>900298759</v>
      </c>
      <c r="R312" s="116"/>
      <c r="S312" s="117">
        <f t="shared" si="12"/>
        <v>900298759</v>
      </c>
      <c r="T312" s="118"/>
      <c r="U312" s="126">
        <f>S312/درآمد!$F$13</f>
        <v>6.1017827782044824E-4</v>
      </c>
      <c r="X312" s="119"/>
    </row>
    <row r="313" spans="1:24" ht="19.5" customHeight="1">
      <c r="A313" s="24" t="s">
        <v>491</v>
      </c>
      <c r="C313" s="117">
        <v>0</v>
      </c>
      <c r="D313" s="116"/>
      <c r="E313" s="117">
        <v>0</v>
      </c>
      <c r="F313" s="116"/>
      <c r="G313" s="117">
        <v>0</v>
      </c>
      <c r="H313" s="116"/>
      <c r="I313" s="117">
        <f t="shared" si="11"/>
        <v>0</v>
      </c>
      <c r="J313" s="116"/>
      <c r="K313" s="124">
        <f>I313/درآمد!$F$13</f>
        <v>0</v>
      </c>
      <c r="L313" s="116"/>
      <c r="M313" s="117">
        <v>0</v>
      </c>
      <c r="N313" s="116"/>
      <c r="O313" s="117">
        <v>0</v>
      </c>
      <c r="P313" s="116"/>
      <c r="Q313" s="117">
        <v>1943094173</v>
      </c>
      <c r="R313" s="116"/>
      <c r="S313" s="117">
        <f t="shared" si="12"/>
        <v>1943094173</v>
      </c>
      <c r="T313" s="118"/>
      <c r="U313" s="126">
        <f>S313/درآمد!$F$13</f>
        <v>1.3169337892246146E-3</v>
      </c>
      <c r="X313" s="119"/>
    </row>
    <row r="314" spans="1:24" ht="19.5" customHeight="1">
      <c r="A314" s="24" t="s">
        <v>492</v>
      </c>
      <c r="C314" s="117">
        <v>0</v>
      </c>
      <c r="D314" s="116"/>
      <c r="E314" s="117">
        <v>0</v>
      </c>
      <c r="F314" s="116"/>
      <c r="G314" s="117">
        <v>0</v>
      </c>
      <c r="H314" s="116"/>
      <c r="I314" s="117">
        <f t="shared" si="11"/>
        <v>0</v>
      </c>
      <c r="J314" s="116"/>
      <c r="K314" s="124">
        <f>I314/درآمد!$F$13</f>
        <v>0</v>
      </c>
      <c r="L314" s="116"/>
      <c r="M314" s="117">
        <v>0</v>
      </c>
      <c r="N314" s="116"/>
      <c r="O314" s="117">
        <v>0</v>
      </c>
      <c r="P314" s="116"/>
      <c r="Q314" s="117">
        <v>6979688551</v>
      </c>
      <c r="R314" s="116"/>
      <c r="S314" s="117">
        <f t="shared" si="12"/>
        <v>6979688551</v>
      </c>
      <c r="T314" s="118"/>
      <c r="U314" s="126">
        <f>S314/درآمد!$F$13</f>
        <v>4.730490070321512E-3</v>
      </c>
      <c r="X314" s="119"/>
    </row>
    <row r="315" spans="1:24" ht="19.5" customHeight="1">
      <c r="A315" s="24" t="s">
        <v>493</v>
      </c>
      <c r="C315" s="117">
        <v>0</v>
      </c>
      <c r="D315" s="116"/>
      <c r="E315" s="117">
        <v>0</v>
      </c>
      <c r="F315" s="116"/>
      <c r="G315" s="117">
        <v>0</v>
      </c>
      <c r="H315" s="116"/>
      <c r="I315" s="117">
        <f t="shared" ref="I315:I378" si="13">C315+E315+G315</f>
        <v>0</v>
      </c>
      <c r="J315" s="116"/>
      <c r="K315" s="124">
        <f>I315/درآمد!$F$13</f>
        <v>0</v>
      </c>
      <c r="L315" s="116"/>
      <c r="M315" s="117">
        <v>0</v>
      </c>
      <c r="N315" s="116"/>
      <c r="O315" s="117">
        <v>0</v>
      </c>
      <c r="P315" s="116"/>
      <c r="Q315" s="117">
        <v>16444938642</v>
      </c>
      <c r="R315" s="116"/>
      <c r="S315" s="117">
        <f t="shared" si="12"/>
        <v>16444938642</v>
      </c>
      <c r="T315" s="118"/>
      <c r="U315" s="126">
        <f>S315/درآمد!$F$13</f>
        <v>1.1145571666214526E-2</v>
      </c>
      <c r="X315" s="119"/>
    </row>
    <row r="316" spans="1:24" ht="19.5" customHeight="1">
      <c r="A316" s="24" t="s">
        <v>494</v>
      </c>
      <c r="C316" s="117">
        <v>0</v>
      </c>
      <c r="D316" s="116"/>
      <c r="E316" s="117">
        <v>0</v>
      </c>
      <c r="F316" s="116"/>
      <c r="G316" s="117">
        <v>0</v>
      </c>
      <c r="H316" s="116"/>
      <c r="I316" s="117">
        <f t="shared" si="13"/>
        <v>0</v>
      </c>
      <c r="J316" s="116"/>
      <c r="K316" s="124">
        <f>I316/درآمد!$F$13</f>
        <v>0</v>
      </c>
      <c r="L316" s="116"/>
      <c r="M316" s="117">
        <v>0</v>
      </c>
      <c r="N316" s="116"/>
      <c r="O316" s="117">
        <v>0</v>
      </c>
      <c r="P316" s="116"/>
      <c r="Q316" s="117">
        <v>69706371</v>
      </c>
      <c r="R316" s="116"/>
      <c r="S316" s="117">
        <f t="shared" si="12"/>
        <v>69706371</v>
      </c>
      <c r="T316" s="118"/>
      <c r="U316" s="126">
        <f>S316/درآمد!$F$13</f>
        <v>4.7243554414244435E-5</v>
      </c>
      <c r="X316" s="119"/>
    </row>
    <row r="317" spans="1:24" ht="19.5" customHeight="1">
      <c r="A317" s="24" t="s">
        <v>495</v>
      </c>
      <c r="C317" s="117">
        <v>0</v>
      </c>
      <c r="D317" s="116"/>
      <c r="E317" s="117">
        <v>0</v>
      </c>
      <c r="F317" s="116"/>
      <c r="G317" s="117">
        <v>0</v>
      </c>
      <c r="H317" s="116"/>
      <c r="I317" s="117">
        <f t="shared" si="13"/>
        <v>0</v>
      </c>
      <c r="J317" s="116"/>
      <c r="K317" s="124">
        <f>I317/درآمد!$F$13</f>
        <v>0</v>
      </c>
      <c r="L317" s="116"/>
      <c r="M317" s="117">
        <v>0</v>
      </c>
      <c r="N317" s="116"/>
      <c r="O317" s="117">
        <v>0</v>
      </c>
      <c r="P317" s="116"/>
      <c r="Q317" s="117">
        <v>2439834474</v>
      </c>
      <c r="R317" s="116"/>
      <c r="S317" s="117">
        <f t="shared" si="12"/>
        <v>2439834474</v>
      </c>
      <c r="T317" s="118"/>
      <c r="U317" s="126">
        <f>S317/درآمد!$F$13</f>
        <v>1.6535999662666192E-3</v>
      </c>
      <c r="X317" s="119"/>
    </row>
    <row r="318" spans="1:24" ht="19.5" customHeight="1">
      <c r="A318" s="24" t="s">
        <v>496</v>
      </c>
      <c r="C318" s="117">
        <v>0</v>
      </c>
      <c r="D318" s="116"/>
      <c r="E318" s="117">
        <v>0</v>
      </c>
      <c r="F318" s="116"/>
      <c r="G318" s="117">
        <v>0</v>
      </c>
      <c r="H318" s="116"/>
      <c r="I318" s="117">
        <f t="shared" si="13"/>
        <v>0</v>
      </c>
      <c r="J318" s="116"/>
      <c r="K318" s="124">
        <f>I318/درآمد!$F$13</f>
        <v>0</v>
      </c>
      <c r="L318" s="116"/>
      <c r="M318" s="117">
        <v>0</v>
      </c>
      <c r="N318" s="116"/>
      <c r="O318" s="117">
        <v>0</v>
      </c>
      <c r="P318" s="116"/>
      <c r="Q318" s="117">
        <v>22390776496</v>
      </c>
      <c r="R318" s="116"/>
      <c r="S318" s="117">
        <f t="shared" si="12"/>
        <v>22390776496</v>
      </c>
      <c r="T318" s="118"/>
      <c r="U318" s="126">
        <f>S318/درآمد!$F$13</f>
        <v>1.5175368514966319E-2</v>
      </c>
      <c r="X318" s="119"/>
    </row>
    <row r="319" spans="1:24" ht="19.5" customHeight="1">
      <c r="A319" s="24" t="s">
        <v>497</v>
      </c>
      <c r="C319" s="117">
        <v>0</v>
      </c>
      <c r="D319" s="116"/>
      <c r="E319" s="117">
        <v>0</v>
      </c>
      <c r="F319" s="116"/>
      <c r="G319" s="117">
        <v>0</v>
      </c>
      <c r="H319" s="116"/>
      <c r="I319" s="117">
        <f t="shared" si="13"/>
        <v>0</v>
      </c>
      <c r="J319" s="116"/>
      <c r="K319" s="124">
        <f>I319/درآمد!$F$13</f>
        <v>0</v>
      </c>
      <c r="L319" s="116"/>
      <c r="M319" s="117">
        <v>0</v>
      </c>
      <c r="N319" s="116"/>
      <c r="O319" s="117">
        <v>0</v>
      </c>
      <c r="P319" s="116"/>
      <c r="Q319" s="117">
        <v>16555509658</v>
      </c>
      <c r="R319" s="116"/>
      <c r="S319" s="117">
        <f t="shared" si="12"/>
        <v>16555509658</v>
      </c>
      <c r="T319" s="118"/>
      <c r="U319" s="126">
        <f>S319/درآمد!$F$13</f>
        <v>1.1220511269813089E-2</v>
      </c>
      <c r="X319" s="119"/>
    </row>
    <row r="320" spans="1:24" ht="19.5" customHeight="1">
      <c r="A320" s="24" t="s">
        <v>498</v>
      </c>
      <c r="C320" s="117">
        <v>0</v>
      </c>
      <c r="D320" s="116"/>
      <c r="E320" s="117">
        <v>0</v>
      </c>
      <c r="F320" s="116"/>
      <c r="G320" s="117">
        <v>0</v>
      </c>
      <c r="H320" s="116"/>
      <c r="I320" s="117">
        <f t="shared" si="13"/>
        <v>0</v>
      </c>
      <c r="J320" s="116"/>
      <c r="K320" s="124">
        <f>I320/درآمد!$F$13</f>
        <v>0</v>
      </c>
      <c r="L320" s="116"/>
      <c r="M320" s="117">
        <v>0</v>
      </c>
      <c r="N320" s="116"/>
      <c r="O320" s="117">
        <v>0</v>
      </c>
      <c r="P320" s="116"/>
      <c r="Q320" s="117">
        <v>20194880</v>
      </c>
      <c r="R320" s="116"/>
      <c r="S320" s="117">
        <f t="shared" si="12"/>
        <v>20194880</v>
      </c>
      <c r="T320" s="118"/>
      <c r="U320" s="126">
        <f>S320/درآمد!$F$13</f>
        <v>1.3687097728400416E-5</v>
      </c>
      <c r="X320" s="119"/>
    </row>
    <row r="321" spans="1:24" ht="19.5" customHeight="1">
      <c r="A321" s="24" t="s">
        <v>499</v>
      </c>
      <c r="C321" s="117">
        <v>0</v>
      </c>
      <c r="D321" s="116"/>
      <c r="E321" s="117">
        <v>0</v>
      </c>
      <c r="F321" s="116"/>
      <c r="G321" s="117">
        <v>0</v>
      </c>
      <c r="H321" s="116"/>
      <c r="I321" s="117">
        <f t="shared" si="13"/>
        <v>0</v>
      </c>
      <c r="J321" s="116"/>
      <c r="K321" s="124">
        <f>I321/درآمد!$F$13</f>
        <v>0</v>
      </c>
      <c r="L321" s="116"/>
      <c r="M321" s="117">
        <v>0</v>
      </c>
      <c r="N321" s="116"/>
      <c r="O321" s="117">
        <v>0</v>
      </c>
      <c r="P321" s="116"/>
      <c r="Q321" s="117">
        <v>229223854</v>
      </c>
      <c r="R321" s="116"/>
      <c r="S321" s="117">
        <f t="shared" si="12"/>
        <v>229223854</v>
      </c>
      <c r="T321" s="118"/>
      <c r="U321" s="126">
        <f>S321/درآمد!$F$13</f>
        <v>1.5535666918439667E-4</v>
      </c>
      <c r="X321" s="119"/>
    </row>
    <row r="322" spans="1:24" ht="19.5" customHeight="1">
      <c r="A322" s="24" t="s">
        <v>500</v>
      </c>
      <c r="C322" s="117">
        <v>0</v>
      </c>
      <c r="D322" s="116"/>
      <c r="E322" s="117">
        <v>0</v>
      </c>
      <c r="F322" s="116"/>
      <c r="G322" s="117">
        <v>0</v>
      </c>
      <c r="H322" s="116"/>
      <c r="I322" s="117">
        <f t="shared" si="13"/>
        <v>0</v>
      </c>
      <c r="J322" s="116"/>
      <c r="K322" s="124">
        <f>I322/درآمد!$F$13</f>
        <v>0</v>
      </c>
      <c r="L322" s="116"/>
      <c r="M322" s="117">
        <v>0</v>
      </c>
      <c r="N322" s="116"/>
      <c r="O322" s="117">
        <v>0</v>
      </c>
      <c r="P322" s="116"/>
      <c r="Q322" s="117">
        <v>-5841124526</v>
      </c>
      <c r="R322" s="116"/>
      <c r="S322" s="117">
        <f t="shared" si="12"/>
        <v>-5841124526</v>
      </c>
      <c r="T322" s="118"/>
      <c r="U322" s="126">
        <f>S322/درآمد!$F$13</f>
        <v>-3.9588272983607014E-3</v>
      </c>
      <c r="X322" s="119"/>
    </row>
    <row r="323" spans="1:24" ht="19.5" customHeight="1">
      <c r="A323" s="24" t="s">
        <v>501</v>
      </c>
      <c r="C323" s="117">
        <v>0</v>
      </c>
      <c r="D323" s="116"/>
      <c r="E323" s="117">
        <v>0</v>
      </c>
      <c r="F323" s="116"/>
      <c r="G323" s="117">
        <v>0</v>
      </c>
      <c r="H323" s="116"/>
      <c r="I323" s="117">
        <f t="shared" si="13"/>
        <v>0</v>
      </c>
      <c r="J323" s="116"/>
      <c r="K323" s="124">
        <f>I323/درآمد!$F$13</f>
        <v>0</v>
      </c>
      <c r="L323" s="116"/>
      <c r="M323" s="117">
        <v>0</v>
      </c>
      <c r="N323" s="116"/>
      <c r="O323" s="117">
        <v>0</v>
      </c>
      <c r="P323" s="116"/>
      <c r="Q323" s="117">
        <v>5723640855</v>
      </c>
      <c r="R323" s="116"/>
      <c r="S323" s="117">
        <f t="shared" si="12"/>
        <v>5723640855</v>
      </c>
      <c r="T323" s="118"/>
      <c r="U323" s="126">
        <f>S323/درآمد!$F$13</f>
        <v>3.8792026367401203E-3</v>
      </c>
      <c r="X323" s="119"/>
    </row>
    <row r="324" spans="1:24" ht="19.5" customHeight="1">
      <c r="A324" s="24" t="s">
        <v>502</v>
      </c>
      <c r="C324" s="117">
        <v>0</v>
      </c>
      <c r="D324" s="116"/>
      <c r="E324" s="117">
        <v>0</v>
      </c>
      <c r="F324" s="116"/>
      <c r="G324" s="117">
        <v>0</v>
      </c>
      <c r="H324" s="116"/>
      <c r="I324" s="117">
        <f t="shared" si="13"/>
        <v>0</v>
      </c>
      <c r="J324" s="116"/>
      <c r="K324" s="124">
        <f>I324/درآمد!$F$13</f>
        <v>0</v>
      </c>
      <c r="L324" s="116"/>
      <c r="M324" s="117">
        <v>0</v>
      </c>
      <c r="N324" s="116"/>
      <c r="O324" s="117">
        <v>0</v>
      </c>
      <c r="P324" s="116"/>
      <c r="Q324" s="117">
        <v>42321000</v>
      </c>
      <c r="R324" s="116"/>
      <c r="S324" s="117">
        <f t="shared" si="12"/>
        <v>42321000</v>
      </c>
      <c r="T324" s="118"/>
      <c r="U324" s="126">
        <f>S324/درآمد!$F$13</f>
        <v>2.8683095069821362E-5</v>
      </c>
      <c r="X324" s="119"/>
    </row>
    <row r="325" spans="1:24" ht="19.5" customHeight="1">
      <c r="A325" s="24" t="s">
        <v>503</v>
      </c>
      <c r="C325" s="117">
        <v>0</v>
      </c>
      <c r="D325" s="116"/>
      <c r="E325" s="117">
        <v>0</v>
      </c>
      <c r="F325" s="116"/>
      <c r="G325" s="117">
        <v>0</v>
      </c>
      <c r="H325" s="116"/>
      <c r="I325" s="117">
        <f t="shared" si="13"/>
        <v>0</v>
      </c>
      <c r="J325" s="116"/>
      <c r="K325" s="124">
        <f>I325/درآمد!$F$13</f>
        <v>0</v>
      </c>
      <c r="L325" s="116"/>
      <c r="M325" s="117">
        <v>0</v>
      </c>
      <c r="N325" s="116"/>
      <c r="O325" s="117">
        <v>0</v>
      </c>
      <c r="P325" s="116"/>
      <c r="Q325" s="117">
        <v>11229706892</v>
      </c>
      <c r="R325" s="116"/>
      <c r="S325" s="117">
        <f t="shared" si="12"/>
        <v>11229706892</v>
      </c>
      <c r="T325" s="118"/>
      <c r="U325" s="126">
        <f>S325/درآمد!$F$13</f>
        <v>7.6109437487172837E-3</v>
      </c>
      <c r="X325" s="119"/>
    </row>
    <row r="326" spans="1:24" ht="19.5" customHeight="1">
      <c r="A326" s="24" t="s">
        <v>504</v>
      </c>
      <c r="C326" s="117">
        <v>0</v>
      </c>
      <c r="D326" s="116"/>
      <c r="E326" s="117">
        <v>0</v>
      </c>
      <c r="F326" s="116"/>
      <c r="G326" s="117">
        <v>0</v>
      </c>
      <c r="H326" s="116"/>
      <c r="I326" s="117">
        <f t="shared" si="13"/>
        <v>0</v>
      </c>
      <c r="J326" s="116"/>
      <c r="K326" s="124">
        <f>I326/درآمد!$F$13</f>
        <v>0</v>
      </c>
      <c r="L326" s="116"/>
      <c r="M326" s="117">
        <v>0</v>
      </c>
      <c r="N326" s="116"/>
      <c r="O326" s="117">
        <v>0</v>
      </c>
      <c r="P326" s="116"/>
      <c r="Q326" s="117">
        <v>3870078259</v>
      </c>
      <c r="R326" s="116"/>
      <c r="S326" s="117">
        <f t="shared" si="12"/>
        <v>3870078259</v>
      </c>
      <c r="T326" s="118"/>
      <c r="U326" s="126">
        <f>S326/درآمد!$F$13</f>
        <v>2.6229489527786615E-3</v>
      </c>
      <c r="X326" s="119"/>
    </row>
    <row r="327" spans="1:24" ht="19.5" customHeight="1">
      <c r="A327" s="24" t="s">
        <v>505</v>
      </c>
      <c r="C327" s="117">
        <v>0</v>
      </c>
      <c r="D327" s="116"/>
      <c r="E327" s="117">
        <v>0</v>
      </c>
      <c r="F327" s="116"/>
      <c r="G327" s="117">
        <v>0</v>
      </c>
      <c r="H327" s="116"/>
      <c r="I327" s="117">
        <f t="shared" si="13"/>
        <v>0</v>
      </c>
      <c r="J327" s="116"/>
      <c r="K327" s="124">
        <f>I327/درآمد!$F$13</f>
        <v>0</v>
      </c>
      <c r="L327" s="116"/>
      <c r="M327" s="117">
        <v>0</v>
      </c>
      <c r="N327" s="116"/>
      <c r="O327" s="117">
        <v>0</v>
      </c>
      <c r="P327" s="116"/>
      <c r="Q327" s="117">
        <v>357233</v>
      </c>
      <c r="R327" s="116"/>
      <c r="S327" s="117">
        <f t="shared" si="12"/>
        <v>357233</v>
      </c>
      <c r="T327" s="118"/>
      <c r="U327" s="126">
        <f>S327/درآمد!$F$13</f>
        <v>2.4211498076788105E-7</v>
      </c>
      <c r="X327" s="119"/>
    </row>
    <row r="328" spans="1:24" ht="19.5" customHeight="1">
      <c r="A328" s="24" t="s">
        <v>506</v>
      </c>
      <c r="C328" s="117">
        <v>0</v>
      </c>
      <c r="D328" s="116"/>
      <c r="E328" s="117">
        <v>0</v>
      </c>
      <c r="F328" s="116"/>
      <c r="G328" s="117">
        <v>0</v>
      </c>
      <c r="H328" s="116"/>
      <c r="I328" s="117">
        <f t="shared" si="13"/>
        <v>0</v>
      </c>
      <c r="J328" s="116"/>
      <c r="K328" s="124">
        <f>I328/درآمد!$F$13</f>
        <v>0</v>
      </c>
      <c r="L328" s="116"/>
      <c r="M328" s="117">
        <v>0</v>
      </c>
      <c r="N328" s="116"/>
      <c r="O328" s="117">
        <v>0</v>
      </c>
      <c r="P328" s="116"/>
      <c r="Q328" s="117">
        <v>-70431</v>
      </c>
      <c r="R328" s="116"/>
      <c r="S328" s="117">
        <f t="shared" si="12"/>
        <v>-70431</v>
      </c>
      <c r="T328" s="118"/>
      <c r="U328" s="126">
        <f>S328/درآمد!$F$13</f>
        <v>-4.7734672357992207E-8</v>
      </c>
      <c r="X328" s="119"/>
    </row>
    <row r="329" spans="1:24" ht="19.5" customHeight="1">
      <c r="A329" s="24" t="s">
        <v>507</v>
      </c>
      <c r="C329" s="117">
        <v>0</v>
      </c>
      <c r="D329" s="116"/>
      <c r="E329" s="117">
        <v>0</v>
      </c>
      <c r="F329" s="116"/>
      <c r="G329" s="117">
        <v>0</v>
      </c>
      <c r="H329" s="116"/>
      <c r="I329" s="117">
        <f t="shared" si="13"/>
        <v>0</v>
      </c>
      <c r="J329" s="116"/>
      <c r="K329" s="124">
        <f>I329/درآمد!$F$13</f>
        <v>0</v>
      </c>
      <c r="L329" s="116"/>
      <c r="M329" s="117">
        <v>0</v>
      </c>
      <c r="N329" s="116"/>
      <c r="O329" s="117">
        <v>0</v>
      </c>
      <c r="P329" s="116"/>
      <c r="Q329" s="117">
        <v>357233</v>
      </c>
      <c r="R329" s="116"/>
      <c r="S329" s="117">
        <f t="shared" si="12"/>
        <v>357233</v>
      </c>
      <c r="T329" s="118"/>
      <c r="U329" s="126">
        <f>S329/درآمد!$F$13</f>
        <v>2.4211498076788105E-7</v>
      </c>
      <c r="X329" s="119"/>
    </row>
    <row r="330" spans="1:24" ht="19.5" customHeight="1">
      <c r="A330" s="24" t="s">
        <v>508</v>
      </c>
      <c r="C330" s="117">
        <v>0</v>
      </c>
      <c r="D330" s="116"/>
      <c r="E330" s="117">
        <v>0</v>
      </c>
      <c r="F330" s="116"/>
      <c r="G330" s="117">
        <v>0</v>
      </c>
      <c r="H330" s="116"/>
      <c r="I330" s="117">
        <f t="shared" si="13"/>
        <v>0</v>
      </c>
      <c r="J330" s="116"/>
      <c r="K330" s="124">
        <f>I330/درآمد!$F$13</f>
        <v>0</v>
      </c>
      <c r="L330" s="116"/>
      <c r="M330" s="117">
        <v>0</v>
      </c>
      <c r="N330" s="116"/>
      <c r="O330" s="117">
        <v>0</v>
      </c>
      <c r="P330" s="116"/>
      <c r="Q330" s="117">
        <v>8478811</v>
      </c>
      <c r="R330" s="116"/>
      <c r="S330" s="117">
        <f t="shared" ref="S330:S393" si="14">M330+O330+Q330</f>
        <v>8478811</v>
      </c>
      <c r="T330" s="118"/>
      <c r="U330" s="126">
        <f>S330/درآمد!$F$13</f>
        <v>5.7465216320986536E-6</v>
      </c>
      <c r="X330" s="119"/>
    </row>
    <row r="331" spans="1:24" ht="19.5" customHeight="1">
      <c r="A331" s="24" t="s">
        <v>509</v>
      </c>
      <c r="C331" s="117">
        <v>0</v>
      </c>
      <c r="D331" s="116"/>
      <c r="E331" s="117">
        <v>0</v>
      </c>
      <c r="F331" s="116"/>
      <c r="G331" s="117">
        <v>0</v>
      </c>
      <c r="H331" s="116"/>
      <c r="I331" s="117">
        <f t="shared" si="13"/>
        <v>0</v>
      </c>
      <c r="J331" s="116"/>
      <c r="K331" s="124">
        <f>I331/درآمد!$F$13</f>
        <v>0</v>
      </c>
      <c r="L331" s="116"/>
      <c r="M331" s="117">
        <v>0</v>
      </c>
      <c r="N331" s="116"/>
      <c r="O331" s="117">
        <v>0</v>
      </c>
      <c r="P331" s="116"/>
      <c r="Q331" s="117">
        <v>-12846853812</v>
      </c>
      <c r="R331" s="116"/>
      <c r="S331" s="117">
        <f t="shared" si="14"/>
        <v>-12846853812</v>
      </c>
      <c r="T331" s="118"/>
      <c r="U331" s="126">
        <f>S331/درآمد!$F$13</f>
        <v>-8.7069664997918989E-3</v>
      </c>
      <c r="X331" s="119"/>
    </row>
    <row r="332" spans="1:24" ht="19.5" customHeight="1">
      <c r="A332" s="24" t="s">
        <v>510</v>
      </c>
      <c r="C332" s="117">
        <v>0</v>
      </c>
      <c r="D332" s="116"/>
      <c r="E332" s="117">
        <v>0</v>
      </c>
      <c r="F332" s="116"/>
      <c r="G332" s="117">
        <v>0</v>
      </c>
      <c r="H332" s="116"/>
      <c r="I332" s="117">
        <f t="shared" si="13"/>
        <v>0</v>
      </c>
      <c r="J332" s="116"/>
      <c r="K332" s="124">
        <f>I332/درآمد!$F$13</f>
        <v>0</v>
      </c>
      <c r="L332" s="116"/>
      <c r="M332" s="117">
        <v>0</v>
      </c>
      <c r="N332" s="116"/>
      <c r="O332" s="117">
        <v>0</v>
      </c>
      <c r="P332" s="116"/>
      <c r="Q332" s="117">
        <v>4673488897</v>
      </c>
      <c r="R332" s="116"/>
      <c r="S332" s="117">
        <f t="shared" si="14"/>
        <v>4673488897</v>
      </c>
      <c r="T332" s="118"/>
      <c r="U332" s="126">
        <f>S332/درآمد!$F$13</f>
        <v>3.1674612211527509E-3</v>
      </c>
      <c r="X332" s="119"/>
    </row>
    <row r="333" spans="1:24" ht="19.5" customHeight="1">
      <c r="A333" s="24" t="s">
        <v>511</v>
      </c>
      <c r="C333" s="117">
        <v>0</v>
      </c>
      <c r="D333" s="116"/>
      <c r="E333" s="117">
        <v>0</v>
      </c>
      <c r="F333" s="116"/>
      <c r="G333" s="117">
        <v>0</v>
      </c>
      <c r="H333" s="116"/>
      <c r="I333" s="117">
        <f t="shared" si="13"/>
        <v>0</v>
      </c>
      <c r="J333" s="116"/>
      <c r="K333" s="124">
        <f>I333/درآمد!$F$13</f>
        <v>0</v>
      </c>
      <c r="L333" s="116"/>
      <c r="M333" s="117">
        <v>0</v>
      </c>
      <c r="N333" s="116"/>
      <c r="O333" s="117">
        <v>0</v>
      </c>
      <c r="P333" s="116"/>
      <c r="Q333" s="117">
        <v>2141071056</v>
      </c>
      <c r="R333" s="116"/>
      <c r="S333" s="117">
        <f t="shared" si="14"/>
        <v>2141071056</v>
      </c>
      <c r="T333" s="118"/>
      <c r="U333" s="126">
        <f>S333/درآمد!$F$13</f>
        <v>1.4511127962593231E-3</v>
      </c>
      <c r="X333" s="119"/>
    </row>
    <row r="334" spans="1:24" ht="19.5" customHeight="1">
      <c r="A334" s="24" t="s">
        <v>512</v>
      </c>
      <c r="C334" s="117">
        <v>0</v>
      </c>
      <c r="D334" s="116"/>
      <c r="E334" s="117">
        <v>0</v>
      </c>
      <c r="F334" s="116"/>
      <c r="G334" s="117">
        <v>0</v>
      </c>
      <c r="H334" s="116"/>
      <c r="I334" s="117">
        <f t="shared" si="13"/>
        <v>0</v>
      </c>
      <c r="J334" s="116"/>
      <c r="K334" s="124">
        <f>I334/درآمد!$F$13</f>
        <v>0</v>
      </c>
      <c r="L334" s="116"/>
      <c r="M334" s="117">
        <v>0</v>
      </c>
      <c r="N334" s="116"/>
      <c r="O334" s="117">
        <v>0</v>
      </c>
      <c r="P334" s="116"/>
      <c r="Q334" s="117">
        <v>-40882152</v>
      </c>
      <c r="R334" s="116"/>
      <c r="S334" s="117">
        <f t="shared" si="14"/>
        <v>-40882152</v>
      </c>
      <c r="T334" s="118"/>
      <c r="U334" s="126">
        <f>S334/درآمد!$F$13</f>
        <v>-2.7707914569005635E-5</v>
      </c>
      <c r="X334" s="119"/>
    </row>
    <row r="335" spans="1:24" ht="19.5" customHeight="1">
      <c r="A335" s="24" t="s">
        <v>513</v>
      </c>
      <c r="C335" s="117">
        <v>0</v>
      </c>
      <c r="D335" s="116"/>
      <c r="E335" s="117">
        <v>0</v>
      </c>
      <c r="F335" s="116"/>
      <c r="G335" s="117">
        <v>0</v>
      </c>
      <c r="H335" s="116"/>
      <c r="I335" s="117">
        <f t="shared" si="13"/>
        <v>0</v>
      </c>
      <c r="J335" s="116"/>
      <c r="K335" s="124">
        <f>I335/درآمد!$F$13</f>
        <v>0</v>
      </c>
      <c r="L335" s="116"/>
      <c r="M335" s="117">
        <v>0</v>
      </c>
      <c r="N335" s="116"/>
      <c r="O335" s="117">
        <v>0</v>
      </c>
      <c r="P335" s="116"/>
      <c r="Q335" s="117">
        <v>-192772</v>
      </c>
      <c r="R335" s="116"/>
      <c r="S335" s="117">
        <f t="shared" si="14"/>
        <v>-192772</v>
      </c>
      <c r="T335" s="118"/>
      <c r="U335" s="126">
        <f>S335/درآمد!$F$13</f>
        <v>-1.3065139299164962E-7</v>
      </c>
      <c r="X335" s="119"/>
    </row>
    <row r="336" spans="1:24" ht="19.5" customHeight="1">
      <c r="A336" s="24" t="s">
        <v>514</v>
      </c>
      <c r="C336" s="117">
        <v>0</v>
      </c>
      <c r="D336" s="116"/>
      <c r="E336" s="117">
        <v>0</v>
      </c>
      <c r="F336" s="116"/>
      <c r="G336" s="117">
        <v>0</v>
      </c>
      <c r="H336" s="116"/>
      <c r="I336" s="117">
        <f t="shared" si="13"/>
        <v>0</v>
      </c>
      <c r="J336" s="116"/>
      <c r="K336" s="124">
        <f>I336/درآمد!$F$13</f>
        <v>0</v>
      </c>
      <c r="L336" s="116"/>
      <c r="M336" s="117">
        <v>0</v>
      </c>
      <c r="N336" s="116"/>
      <c r="O336" s="117">
        <v>0</v>
      </c>
      <c r="P336" s="116"/>
      <c r="Q336" s="117">
        <v>-5751836730</v>
      </c>
      <c r="R336" s="116"/>
      <c r="S336" s="117">
        <f t="shared" si="14"/>
        <v>-5751836730</v>
      </c>
      <c r="T336" s="118"/>
      <c r="U336" s="126">
        <f>S336/درآمد!$F$13</f>
        <v>-3.8983124158852678E-3</v>
      </c>
      <c r="X336" s="119"/>
    </row>
    <row r="337" spans="1:24" ht="19.5" customHeight="1">
      <c r="A337" s="24" t="s">
        <v>515</v>
      </c>
      <c r="C337" s="117">
        <v>0</v>
      </c>
      <c r="D337" s="116"/>
      <c r="E337" s="117">
        <v>0</v>
      </c>
      <c r="F337" s="116"/>
      <c r="G337" s="117">
        <v>0</v>
      </c>
      <c r="H337" s="116"/>
      <c r="I337" s="117">
        <f t="shared" si="13"/>
        <v>0</v>
      </c>
      <c r="J337" s="116"/>
      <c r="K337" s="124">
        <f>I337/درآمد!$F$13</f>
        <v>0</v>
      </c>
      <c r="L337" s="116"/>
      <c r="M337" s="117">
        <v>0</v>
      </c>
      <c r="N337" s="116"/>
      <c r="O337" s="117">
        <v>0</v>
      </c>
      <c r="P337" s="116"/>
      <c r="Q337" s="117">
        <v>-2980321221</v>
      </c>
      <c r="R337" s="116"/>
      <c r="S337" s="117">
        <f t="shared" si="14"/>
        <v>-2980321221</v>
      </c>
      <c r="T337" s="118"/>
      <c r="U337" s="126">
        <f>S337/درآمد!$F$13</f>
        <v>-2.0199153356619429E-3</v>
      </c>
      <c r="X337" s="119"/>
    </row>
    <row r="338" spans="1:24" ht="19.5" customHeight="1">
      <c r="A338" s="24" t="s">
        <v>516</v>
      </c>
      <c r="C338" s="117">
        <v>0</v>
      </c>
      <c r="D338" s="116"/>
      <c r="E338" s="117">
        <v>0</v>
      </c>
      <c r="F338" s="116"/>
      <c r="G338" s="117">
        <v>0</v>
      </c>
      <c r="H338" s="116"/>
      <c r="I338" s="117">
        <f t="shared" si="13"/>
        <v>0</v>
      </c>
      <c r="J338" s="116"/>
      <c r="K338" s="124">
        <f>I338/درآمد!$F$13</f>
        <v>0</v>
      </c>
      <c r="L338" s="116"/>
      <c r="M338" s="117">
        <v>0</v>
      </c>
      <c r="N338" s="116"/>
      <c r="O338" s="117">
        <v>0</v>
      </c>
      <c r="P338" s="116"/>
      <c r="Q338" s="117">
        <v>-2334873624</v>
      </c>
      <c r="R338" s="116"/>
      <c r="S338" s="117">
        <f t="shared" si="14"/>
        <v>-2334873624</v>
      </c>
      <c r="T338" s="118"/>
      <c r="U338" s="126">
        <f>S338/درآمد!$F$13</f>
        <v>-1.5824626576217561E-3</v>
      </c>
      <c r="X338" s="119"/>
    </row>
    <row r="339" spans="1:24" ht="19.5" customHeight="1">
      <c r="A339" s="24" t="s">
        <v>517</v>
      </c>
      <c r="C339" s="117">
        <v>0</v>
      </c>
      <c r="D339" s="116"/>
      <c r="E339" s="117">
        <v>0</v>
      </c>
      <c r="F339" s="116"/>
      <c r="G339" s="117">
        <v>0</v>
      </c>
      <c r="H339" s="116"/>
      <c r="I339" s="117">
        <f t="shared" si="13"/>
        <v>0</v>
      </c>
      <c r="J339" s="116"/>
      <c r="K339" s="124">
        <f>I339/درآمد!$F$13</f>
        <v>0</v>
      </c>
      <c r="L339" s="116"/>
      <c r="M339" s="117">
        <v>0</v>
      </c>
      <c r="N339" s="116"/>
      <c r="O339" s="117">
        <v>0</v>
      </c>
      <c r="P339" s="116"/>
      <c r="Q339" s="117">
        <v>-200367293</v>
      </c>
      <c r="R339" s="116"/>
      <c r="S339" s="117">
        <f t="shared" si="14"/>
        <v>-200367293</v>
      </c>
      <c r="T339" s="118"/>
      <c r="U339" s="126">
        <f>S339/درآمد!$F$13</f>
        <v>-1.3579910952013781E-4</v>
      </c>
      <c r="X339" s="119"/>
    </row>
    <row r="340" spans="1:24" ht="19.5" customHeight="1">
      <c r="A340" s="24" t="s">
        <v>518</v>
      </c>
      <c r="C340" s="117">
        <v>0</v>
      </c>
      <c r="D340" s="116"/>
      <c r="E340" s="117">
        <v>0</v>
      </c>
      <c r="F340" s="116"/>
      <c r="G340" s="117">
        <v>0</v>
      </c>
      <c r="H340" s="116"/>
      <c r="I340" s="117">
        <f t="shared" si="13"/>
        <v>0</v>
      </c>
      <c r="J340" s="116"/>
      <c r="K340" s="124">
        <f>I340/درآمد!$F$13</f>
        <v>0</v>
      </c>
      <c r="L340" s="116"/>
      <c r="M340" s="117">
        <v>0</v>
      </c>
      <c r="N340" s="116"/>
      <c r="O340" s="117">
        <v>0</v>
      </c>
      <c r="P340" s="116"/>
      <c r="Q340" s="117">
        <v>-227218</v>
      </c>
      <c r="R340" s="116"/>
      <c r="S340" s="117">
        <f t="shared" si="14"/>
        <v>-227218</v>
      </c>
      <c r="T340" s="118"/>
      <c r="U340" s="126">
        <f>S340/درآمد!$F$13</f>
        <v>-1.5399719986707947E-7</v>
      </c>
      <c r="X340" s="119"/>
    </row>
    <row r="341" spans="1:24" ht="19.5" customHeight="1">
      <c r="A341" s="24" t="s">
        <v>519</v>
      </c>
      <c r="C341" s="117">
        <v>0</v>
      </c>
      <c r="D341" s="116"/>
      <c r="E341" s="117">
        <v>0</v>
      </c>
      <c r="F341" s="116"/>
      <c r="G341" s="117">
        <v>0</v>
      </c>
      <c r="H341" s="116"/>
      <c r="I341" s="117">
        <f t="shared" si="13"/>
        <v>0</v>
      </c>
      <c r="J341" s="116"/>
      <c r="K341" s="124">
        <f>I341/درآمد!$F$13</f>
        <v>0</v>
      </c>
      <c r="L341" s="116"/>
      <c r="M341" s="117">
        <v>0</v>
      </c>
      <c r="N341" s="116"/>
      <c r="O341" s="117">
        <v>0</v>
      </c>
      <c r="P341" s="116"/>
      <c r="Q341" s="117">
        <v>1539196645</v>
      </c>
      <c r="R341" s="116"/>
      <c r="S341" s="117">
        <f t="shared" si="14"/>
        <v>1539196645</v>
      </c>
      <c r="T341" s="118"/>
      <c r="U341" s="126">
        <f>S341/درآمد!$F$13</f>
        <v>1.0431918834546698E-3</v>
      </c>
      <c r="X341" s="119"/>
    </row>
    <row r="342" spans="1:24" ht="19.5" customHeight="1">
      <c r="A342" s="24" t="s">
        <v>520</v>
      </c>
      <c r="C342" s="117">
        <v>0</v>
      </c>
      <c r="D342" s="116"/>
      <c r="E342" s="117">
        <v>0</v>
      </c>
      <c r="F342" s="116"/>
      <c r="G342" s="117">
        <v>0</v>
      </c>
      <c r="H342" s="116"/>
      <c r="I342" s="117">
        <f t="shared" si="13"/>
        <v>0</v>
      </c>
      <c r="J342" s="116"/>
      <c r="K342" s="124">
        <f>I342/درآمد!$F$13</f>
        <v>0</v>
      </c>
      <c r="L342" s="116"/>
      <c r="M342" s="117">
        <v>0</v>
      </c>
      <c r="N342" s="116"/>
      <c r="O342" s="117">
        <v>0</v>
      </c>
      <c r="P342" s="116"/>
      <c r="Q342" s="117">
        <v>-926442080</v>
      </c>
      <c r="R342" s="116"/>
      <c r="S342" s="117">
        <f t="shared" si="14"/>
        <v>-926442080</v>
      </c>
      <c r="T342" s="118"/>
      <c r="U342" s="126">
        <f>S342/درآمد!$F$13</f>
        <v>-6.2789693668209752E-4</v>
      </c>
      <c r="X342" s="119"/>
    </row>
    <row r="343" spans="1:24" ht="19.5" customHeight="1">
      <c r="A343" s="24" t="s">
        <v>521</v>
      </c>
      <c r="C343" s="117">
        <v>0</v>
      </c>
      <c r="D343" s="116"/>
      <c r="E343" s="117">
        <v>0</v>
      </c>
      <c r="F343" s="116"/>
      <c r="G343" s="117">
        <v>0</v>
      </c>
      <c r="H343" s="116"/>
      <c r="I343" s="117">
        <f t="shared" si="13"/>
        <v>0</v>
      </c>
      <c r="J343" s="116"/>
      <c r="K343" s="124">
        <f>I343/درآمد!$F$13</f>
        <v>0</v>
      </c>
      <c r="L343" s="116"/>
      <c r="M343" s="117">
        <v>0</v>
      </c>
      <c r="N343" s="116"/>
      <c r="O343" s="117">
        <v>0</v>
      </c>
      <c r="P343" s="116"/>
      <c r="Q343" s="117">
        <v>-8734603178</v>
      </c>
      <c r="R343" s="116"/>
      <c r="S343" s="117">
        <f t="shared" si="14"/>
        <v>-8734603178</v>
      </c>
      <c r="T343" s="118"/>
      <c r="U343" s="126">
        <f>S343/درآمد!$F$13</f>
        <v>-5.9198850063027289E-3</v>
      </c>
      <c r="X343" s="119"/>
    </row>
    <row r="344" spans="1:24" ht="19.5" customHeight="1">
      <c r="A344" s="24" t="s">
        <v>522</v>
      </c>
      <c r="C344" s="117">
        <v>0</v>
      </c>
      <c r="D344" s="116"/>
      <c r="E344" s="117">
        <v>0</v>
      </c>
      <c r="F344" s="116"/>
      <c r="G344" s="117">
        <v>0</v>
      </c>
      <c r="H344" s="116"/>
      <c r="I344" s="117">
        <f t="shared" si="13"/>
        <v>0</v>
      </c>
      <c r="J344" s="116"/>
      <c r="K344" s="124">
        <f>I344/درآمد!$F$13</f>
        <v>0</v>
      </c>
      <c r="L344" s="116"/>
      <c r="M344" s="117">
        <v>0</v>
      </c>
      <c r="N344" s="116"/>
      <c r="O344" s="117">
        <v>0</v>
      </c>
      <c r="P344" s="116"/>
      <c r="Q344" s="117">
        <v>-2438452324</v>
      </c>
      <c r="R344" s="116"/>
      <c r="S344" s="117">
        <f t="shared" si="14"/>
        <v>-2438452324</v>
      </c>
      <c r="T344" s="118"/>
      <c r="U344" s="126">
        <f>S344/درآمد!$F$13</f>
        <v>-1.6526632128853014E-3</v>
      </c>
      <c r="X344" s="119"/>
    </row>
    <row r="345" spans="1:24" ht="19.5" customHeight="1">
      <c r="A345" s="24" t="s">
        <v>523</v>
      </c>
      <c r="C345" s="117">
        <v>0</v>
      </c>
      <c r="D345" s="116"/>
      <c r="E345" s="117">
        <v>0</v>
      </c>
      <c r="F345" s="116"/>
      <c r="G345" s="117">
        <v>0</v>
      </c>
      <c r="H345" s="116"/>
      <c r="I345" s="117">
        <f t="shared" si="13"/>
        <v>0</v>
      </c>
      <c r="J345" s="116"/>
      <c r="K345" s="124">
        <f>I345/درآمد!$F$13</f>
        <v>0</v>
      </c>
      <c r="L345" s="116"/>
      <c r="M345" s="117">
        <v>0</v>
      </c>
      <c r="N345" s="116"/>
      <c r="O345" s="117">
        <v>0</v>
      </c>
      <c r="P345" s="116"/>
      <c r="Q345" s="117">
        <v>-2224714296</v>
      </c>
      <c r="R345" s="116"/>
      <c r="S345" s="117">
        <f t="shared" si="14"/>
        <v>-2224714296</v>
      </c>
      <c r="T345" s="118"/>
      <c r="U345" s="126">
        <f>S345/درآمد!$F$13</f>
        <v>-1.5078020759282319E-3</v>
      </c>
      <c r="X345" s="119"/>
    </row>
    <row r="346" spans="1:24" ht="19.5" customHeight="1">
      <c r="A346" s="24" t="s">
        <v>524</v>
      </c>
      <c r="C346" s="117">
        <v>0</v>
      </c>
      <c r="D346" s="116"/>
      <c r="E346" s="117">
        <v>0</v>
      </c>
      <c r="F346" s="116"/>
      <c r="G346" s="117">
        <v>0</v>
      </c>
      <c r="H346" s="116"/>
      <c r="I346" s="117">
        <f t="shared" si="13"/>
        <v>0</v>
      </c>
      <c r="J346" s="116"/>
      <c r="K346" s="124">
        <f>I346/درآمد!$F$13</f>
        <v>0</v>
      </c>
      <c r="L346" s="116"/>
      <c r="M346" s="117">
        <v>0</v>
      </c>
      <c r="N346" s="116"/>
      <c r="O346" s="117">
        <v>0</v>
      </c>
      <c r="P346" s="116"/>
      <c r="Q346" s="117">
        <v>12512767383</v>
      </c>
      <c r="R346" s="116"/>
      <c r="S346" s="117">
        <f t="shared" si="14"/>
        <v>12512767383</v>
      </c>
      <c r="T346" s="118"/>
      <c r="U346" s="126">
        <f>S346/درآمد!$F$13</f>
        <v>8.4805391279305503E-3</v>
      </c>
      <c r="X346" s="119"/>
    </row>
    <row r="347" spans="1:24" ht="19.5" customHeight="1">
      <c r="A347" s="24" t="s">
        <v>525</v>
      </c>
      <c r="C347" s="117">
        <v>0</v>
      </c>
      <c r="D347" s="116"/>
      <c r="E347" s="117">
        <v>0</v>
      </c>
      <c r="F347" s="116"/>
      <c r="G347" s="117">
        <v>0</v>
      </c>
      <c r="H347" s="116"/>
      <c r="I347" s="117">
        <f t="shared" si="13"/>
        <v>0</v>
      </c>
      <c r="J347" s="116"/>
      <c r="K347" s="124">
        <f>I347/درآمد!$F$13</f>
        <v>0</v>
      </c>
      <c r="L347" s="116"/>
      <c r="M347" s="117">
        <v>0</v>
      </c>
      <c r="N347" s="116"/>
      <c r="O347" s="117">
        <v>0</v>
      </c>
      <c r="P347" s="116"/>
      <c r="Q347" s="117">
        <v>-2431103678</v>
      </c>
      <c r="R347" s="116"/>
      <c r="S347" s="117">
        <f t="shared" si="14"/>
        <v>-2431103678</v>
      </c>
      <c r="T347" s="118"/>
      <c r="U347" s="126">
        <f>S347/درآمد!$F$13</f>
        <v>-1.6476826615785633E-3</v>
      </c>
      <c r="X347" s="119"/>
    </row>
    <row r="348" spans="1:24" ht="19.5" customHeight="1">
      <c r="A348" s="24" t="s">
        <v>526</v>
      </c>
      <c r="C348" s="117">
        <v>0</v>
      </c>
      <c r="D348" s="116"/>
      <c r="E348" s="117">
        <v>0</v>
      </c>
      <c r="F348" s="116"/>
      <c r="G348" s="117">
        <v>0</v>
      </c>
      <c r="H348" s="116"/>
      <c r="I348" s="117">
        <f t="shared" si="13"/>
        <v>0</v>
      </c>
      <c r="J348" s="116"/>
      <c r="K348" s="124">
        <f>I348/درآمد!$F$13</f>
        <v>0</v>
      </c>
      <c r="L348" s="116"/>
      <c r="M348" s="117">
        <v>0</v>
      </c>
      <c r="N348" s="116"/>
      <c r="O348" s="117">
        <v>0</v>
      </c>
      <c r="P348" s="116"/>
      <c r="Q348" s="117">
        <v>-59786</v>
      </c>
      <c r="R348" s="116"/>
      <c r="S348" s="117">
        <f t="shared" si="14"/>
        <v>-59786</v>
      </c>
      <c r="T348" s="118"/>
      <c r="U348" s="126">
        <f>S348/درآمد!$F$13</f>
        <v>-4.0520014220938538E-8</v>
      </c>
      <c r="X348" s="119"/>
    </row>
    <row r="349" spans="1:24" ht="19.5" customHeight="1">
      <c r="A349" s="24" t="s">
        <v>527</v>
      </c>
      <c r="C349" s="117">
        <v>0</v>
      </c>
      <c r="D349" s="116"/>
      <c r="E349" s="117">
        <v>0</v>
      </c>
      <c r="F349" s="116"/>
      <c r="G349" s="117">
        <v>0</v>
      </c>
      <c r="H349" s="116"/>
      <c r="I349" s="117">
        <f t="shared" si="13"/>
        <v>0</v>
      </c>
      <c r="J349" s="116"/>
      <c r="K349" s="124">
        <f>I349/درآمد!$F$13</f>
        <v>0</v>
      </c>
      <c r="L349" s="116"/>
      <c r="M349" s="117">
        <v>0</v>
      </c>
      <c r="N349" s="116"/>
      <c r="O349" s="117">
        <v>0</v>
      </c>
      <c r="P349" s="116"/>
      <c r="Q349" s="117">
        <v>-210077249</v>
      </c>
      <c r="R349" s="116"/>
      <c r="S349" s="117">
        <f t="shared" si="14"/>
        <v>-210077249</v>
      </c>
      <c r="T349" s="118"/>
      <c r="U349" s="126">
        <f>S349/درآمد!$F$13</f>
        <v>-1.4238004076164398E-4</v>
      </c>
      <c r="X349" s="119"/>
    </row>
    <row r="350" spans="1:24" ht="19.5" customHeight="1">
      <c r="A350" s="24" t="s">
        <v>528</v>
      </c>
      <c r="C350" s="117">
        <v>0</v>
      </c>
      <c r="D350" s="116"/>
      <c r="E350" s="117">
        <v>0</v>
      </c>
      <c r="F350" s="116"/>
      <c r="G350" s="117">
        <v>0</v>
      </c>
      <c r="H350" s="116"/>
      <c r="I350" s="117">
        <f t="shared" si="13"/>
        <v>0</v>
      </c>
      <c r="J350" s="116"/>
      <c r="K350" s="124">
        <f>I350/درآمد!$F$13</f>
        <v>0</v>
      </c>
      <c r="L350" s="116"/>
      <c r="M350" s="117">
        <v>0</v>
      </c>
      <c r="N350" s="116"/>
      <c r="O350" s="117">
        <v>0</v>
      </c>
      <c r="P350" s="116"/>
      <c r="Q350" s="117">
        <v>-3394828</v>
      </c>
      <c r="R350" s="116"/>
      <c r="S350" s="117">
        <f t="shared" si="14"/>
        <v>-3394828</v>
      </c>
      <c r="T350" s="118"/>
      <c r="U350" s="126">
        <f>S350/درآمد!$F$13</f>
        <v>-2.3008476706526668E-6</v>
      </c>
      <c r="X350" s="119"/>
    </row>
    <row r="351" spans="1:24" ht="19.5" customHeight="1">
      <c r="A351" s="24" t="s">
        <v>529</v>
      </c>
      <c r="C351" s="117">
        <v>0</v>
      </c>
      <c r="D351" s="116"/>
      <c r="E351" s="117">
        <v>0</v>
      </c>
      <c r="F351" s="116"/>
      <c r="G351" s="117">
        <v>0</v>
      </c>
      <c r="H351" s="116"/>
      <c r="I351" s="117">
        <f t="shared" si="13"/>
        <v>0</v>
      </c>
      <c r="J351" s="116"/>
      <c r="K351" s="124">
        <f>I351/درآمد!$F$13</f>
        <v>0</v>
      </c>
      <c r="L351" s="116"/>
      <c r="M351" s="117">
        <v>0</v>
      </c>
      <c r="N351" s="116"/>
      <c r="O351" s="117">
        <v>0</v>
      </c>
      <c r="P351" s="116"/>
      <c r="Q351" s="117">
        <v>-27728681274</v>
      </c>
      <c r="R351" s="116"/>
      <c r="S351" s="117">
        <f t="shared" si="14"/>
        <v>-27728681274</v>
      </c>
      <c r="T351" s="118"/>
      <c r="U351" s="126">
        <f>S351/درآمد!$F$13</f>
        <v>-1.8793138185367011E-2</v>
      </c>
      <c r="X351" s="119"/>
    </row>
    <row r="352" spans="1:24" ht="19.5" customHeight="1">
      <c r="A352" s="24" t="s">
        <v>530</v>
      </c>
      <c r="C352" s="117">
        <v>0</v>
      </c>
      <c r="D352" s="116"/>
      <c r="E352" s="117">
        <v>0</v>
      </c>
      <c r="F352" s="116"/>
      <c r="G352" s="117">
        <v>0</v>
      </c>
      <c r="H352" s="116"/>
      <c r="I352" s="117">
        <f t="shared" si="13"/>
        <v>0</v>
      </c>
      <c r="J352" s="116"/>
      <c r="K352" s="124">
        <f>I352/درآمد!$F$13</f>
        <v>0</v>
      </c>
      <c r="L352" s="116"/>
      <c r="M352" s="117">
        <v>0</v>
      </c>
      <c r="N352" s="116"/>
      <c r="O352" s="117">
        <v>0</v>
      </c>
      <c r="P352" s="116"/>
      <c r="Q352" s="117">
        <v>-1316049817</v>
      </c>
      <c r="R352" s="116"/>
      <c r="S352" s="117">
        <f t="shared" si="14"/>
        <v>-1316049817</v>
      </c>
      <c r="T352" s="118"/>
      <c r="U352" s="126">
        <f>S352/درآمد!$F$13</f>
        <v>-8.919539240006617E-4</v>
      </c>
      <c r="X352" s="119"/>
    </row>
    <row r="353" spans="1:24" ht="19.5" customHeight="1">
      <c r="A353" s="24" t="s">
        <v>531</v>
      </c>
      <c r="C353" s="117">
        <v>0</v>
      </c>
      <c r="D353" s="116"/>
      <c r="E353" s="117">
        <v>0</v>
      </c>
      <c r="F353" s="116"/>
      <c r="G353" s="117">
        <v>0</v>
      </c>
      <c r="H353" s="116"/>
      <c r="I353" s="117">
        <f t="shared" si="13"/>
        <v>0</v>
      </c>
      <c r="J353" s="116"/>
      <c r="K353" s="124">
        <f>I353/درآمد!$F$13</f>
        <v>0</v>
      </c>
      <c r="L353" s="116"/>
      <c r="M353" s="117">
        <v>0</v>
      </c>
      <c r="N353" s="116"/>
      <c r="O353" s="117">
        <v>0</v>
      </c>
      <c r="P353" s="116"/>
      <c r="Q353" s="117">
        <v>-332747561</v>
      </c>
      <c r="R353" s="116"/>
      <c r="S353" s="117">
        <f t="shared" si="14"/>
        <v>-332747561</v>
      </c>
      <c r="T353" s="118"/>
      <c r="U353" s="126">
        <f>S353/درآمد!$F$13</f>
        <v>-2.2551995289369777E-4</v>
      </c>
      <c r="X353" s="119"/>
    </row>
    <row r="354" spans="1:24" ht="19.5" customHeight="1">
      <c r="A354" s="24" t="s">
        <v>532</v>
      </c>
      <c r="C354" s="117">
        <v>0</v>
      </c>
      <c r="D354" s="116"/>
      <c r="E354" s="117">
        <v>0</v>
      </c>
      <c r="F354" s="116"/>
      <c r="G354" s="117">
        <v>0</v>
      </c>
      <c r="H354" s="116"/>
      <c r="I354" s="117">
        <f t="shared" si="13"/>
        <v>0</v>
      </c>
      <c r="J354" s="116"/>
      <c r="K354" s="124">
        <f>I354/درآمد!$F$13</f>
        <v>0</v>
      </c>
      <c r="L354" s="116"/>
      <c r="M354" s="117">
        <v>0</v>
      </c>
      <c r="N354" s="116"/>
      <c r="O354" s="117">
        <v>0</v>
      </c>
      <c r="P354" s="116"/>
      <c r="Q354" s="117">
        <v>10106735045</v>
      </c>
      <c r="R354" s="116"/>
      <c r="S354" s="117">
        <f t="shared" si="14"/>
        <v>10106735045</v>
      </c>
      <c r="T354" s="118"/>
      <c r="U354" s="126">
        <f>S354/درآمد!$F$13</f>
        <v>6.8498485891455843E-3</v>
      </c>
      <c r="X354" s="119"/>
    </row>
    <row r="355" spans="1:24" ht="19.5" customHeight="1">
      <c r="A355" s="24" t="s">
        <v>533</v>
      </c>
      <c r="C355" s="117">
        <v>0</v>
      </c>
      <c r="D355" s="116"/>
      <c r="E355" s="117">
        <v>0</v>
      </c>
      <c r="F355" s="116"/>
      <c r="G355" s="117">
        <v>0</v>
      </c>
      <c r="H355" s="116"/>
      <c r="I355" s="117">
        <f t="shared" si="13"/>
        <v>0</v>
      </c>
      <c r="J355" s="116"/>
      <c r="K355" s="124">
        <f>I355/درآمد!$F$13</f>
        <v>0</v>
      </c>
      <c r="L355" s="116"/>
      <c r="M355" s="117">
        <v>0</v>
      </c>
      <c r="N355" s="116"/>
      <c r="O355" s="117">
        <v>0</v>
      </c>
      <c r="P355" s="116"/>
      <c r="Q355" s="117">
        <v>11193843452</v>
      </c>
      <c r="R355" s="116"/>
      <c r="S355" s="117">
        <f t="shared" si="14"/>
        <v>11193843452</v>
      </c>
      <c r="T355" s="118"/>
      <c r="U355" s="126">
        <f>S355/درآمد!$F$13</f>
        <v>7.5866372706319164E-3</v>
      </c>
      <c r="X355" s="119"/>
    </row>
    <row r="356" spans="1:24" ht="19.5" customHeight="1">
      <c r="A356" s="24" t="s">
        <v>534</v>
      </c>
      <c r="C356" s="117">
        <v>0</v>
      </c>
      <c r="D356" s="116"/>
      <c r="E356" s="117">
        <v>0</v>
      </c>
      <c r="F356" s="116"/>
      <c r="G356" s="117">
        <v>0</v>
      </c>
      <c r="H356" s="116"/>
      <c r="I356" s="117">
        <f t="shared" si="13"/>
        <v>0</v>
      </c>
      <c r="J356" s="116"/>
      <c r="K356" s="124">
        <f>I356/درآمد!$F$13</f>
        <v>0</v>
      </c>
      <c r="L356" s="116"/>
      <c r="M356" s="117">
        <v>0</v>
      </c>
      <c r="N356" s="116"/>
      <c r="O356" s="117">
        <v>0</v>
      </c>
      <c r="P356" s="116"/>
      <c r="Q356" s="117">
        <v>1846634461</v>
      </c>
      <c r="R356" s="116"/>
      <c r="S356" s="117">
        <f t="shared" si="14"/>
        <v>1846634461</v>
      </c>
      <c r="T356" s="118"/>
      <c r="U356" s="126">
        <f>S356/درآمد!$F$13</f>
        <v>1.2515581343557885E-3</v>
      </c>
      <c r="X356" s="119"/>
    </row>
    <row r="357" spans="1:24" ht="19.5" customHeight="1">
      <c r="A357" s="24" t="s">
        <v>535</v>
      </c>
      <c r="C357" s="117">
        <v>0</v>
      </c>
      <c r="D357" s="116"/>
      <c r="E357" s="117">
        <v>0</v>
      </c>
      <c r="F357" s="116"/>
      <c r="G357" s="117">
        <v>0</v>
      </c>
      <c r="H357" s="116"/>
      <c r="I357" s="117">
        <f t="shared" si="13"/>
        <v>0</v>
      </c>
      <c r="J357" s="116"/>
      <c r="K357" s="124">
        <f>I357/درآمد!$F$13</f>
        <v>0</v>
      </c>
      <c r="L357" s="116"/>
      <c r="M357" s="117">
        <v>0</v>
      </c>
      <c r="N357" s="116"/>
      <c r="O357" s="117">
        <v>0</v>
      </c>
      <c r="P357" s="116"/>
      <c r="Q357" s="117">
        <v>626616191</v>
      </c>
      <c r="R357" s="116"/>
      <c r="S357" s="117">
        <f t="shared" si="14"/>
        <v>626616191</v>
      </c>
      <c r="T357" s="118"/>
      <c r="U357" s="126">
        <f>S357/درآمد!$F$13</f>
        <v>4.2468967601763522E-4</v>
      </c>
      <c r="X357" s="119"/>
    </row>
    <row r="358" spans="1:24" ht="19.5" customHeight="1">
      <c r="A358" s="24" t="s">
        <v>536</v>
      </c>
      <c r="C358" s="117">
        <v>0</v>
      </c>
      <c r="D358" s="116"/>
      <c r="E358" s="117">
        <v>0</v>
      </c>
      <c r="F358" s="116"/>
      <c r="G358" s="117">
        <v>0</v>
      </c>
      <c r="H358" s="116"/>
      <c r="I358" s="117">
        <f t="shared" si="13"/>
        <v>0</v>
      </c>
      <c r="J358" s="116"/>
      <c r="K358" s="124">
        <f>I358/درآمد!$F$13</f>
        <v>0</v>
      </c>
      <c r="L358" s="116"/>
      <c r="M358" s="117">
        <v>0</v>
      </c>
      <c r="N358" s="116"/>
      <c r="O358" s="117">
        <v>0</v>
      </c>
      <c r="P358" s="116"/>
      <c r="Q358" s="117">
        <v>-1823273</v>
      </c>
      <c r="R358" s="116"/>
      <c r="S358" s="117">
        <f t="shared" si="14"/>
        <v>-1823273</v>
      </c>
      <c r="T358" s="118"/>
      <c r="U358" s="126">
        <f>S358/درآمد!$F$13</f>
        <v>-1.2357248835622599E-6</v>
      </c>
      <c r="X358" s="119"/>
    </row>
    <row r="359" spans="1:24" ht="19.5" customHeight="1">
      <c r="A359" s="24" t="s">
        <v>537</v>
      </c>
      <c r="C359" s="117">
        <v>0</v>
      </c>
      <c r="D359" s="116"/>
      <c r="E359" s="117">
        <v>0</v>
      </c>
      <c r="F359" s="116"/>
      <c r="G359" s="117">
        <v>0</v>
      </c>
      <c r="H359" s="116"/>
      <c r="I359" s="117">
        <f t="shared" si="13"/>
        <v>0</v>
      </c>
      <c r="J359" s="116"/>
      <c r="K359" s="124">
        <f>I359/درآمد!$F$13</f>
        <v>0</v>
      </c>
      <c r="L359" s="116"/>
      <c r="M359" s="117">
        <v>0</v>
      </c>
      <c r="N359" s="116"/>
      <c r="O359" s="117">
        <v>0</v>
      </c>
      <c r="P359" s="116"/>
      <c r="Q359" s="117">
        <v>-809949792</v>
      </c>
      <c r="R359" s="116"/>
      <c r="S359" s="117">
        <f t="shared" si="14"/>
        <v>-809949792</v>
      </c>
      <c r="T359" s="118"/>
      <c r="U359" s="126">
        <f>S359/درآمد!$F$13</f>
        <v>-5.4894418576399511E-4</v>
      </c>
      <c r="X359" s="119"/>
    </row>
    <row r="360" spans="1:24" ht="19.5" customHeight="1">
      <c r="A360" s="24" t="s">
        <v>538</v>
      </c>
      <c r="C360" s="117">
        <v>0</v>
      </c>
      <c r="D360" s="116"/>
      <c r="E360" s="117">
        <v>0</v>
      </c>
      <c r="F360" s="116"/>
      <c r="G360" s="117">
        <v>0</v>
      </c>
      <c r="H360" s="116"/>
      <c r="I360" s="117">
        <f t="shared" si="13"/>
        <v>0</v>
      </c>
      <c r="J360" s="116"/>
      <c r="K360" s="124">
        <f>I360/درآمد!$F$13</f>
        <v>0</v>
      </c>
      <c r="L360" s="116"/>
      <c r="M360" s="117">
        <v>0</v>
      </c>
      <c r="N360" s="116"/>
      <c r="O360" s="117">
        <v>0</v>
      </c>
      <c r="P360" s="116"/>
      <c r="Q360" s="117">
        <v>67024284</v>
      </c>
      <c r="R360" s="116"/>
      <c r="S360" s="117">
        <f t="shared" si="14"/>
        <v>67024284</v>
      </c>
      <c r="T360" s="118"/>
      <c r="U360" s="126">
        <f>S360/درآمد!$F$13</f>
        <v>4.542576758485638E-5</v>
      </c>
      <c r="X360" s="119"/>
    </row>
    <row r="361" spans="1:24" ht="19.5" customHeight="1">
      <c r="A361" s="24" t="s">
        <v>539</v>
      </c>
      <c r="C361" s="117">
        <v>0</v>
      </c>
      <c r="D361" s="116"/>
      <c r="E361" s="117">
        <v>0</v>
      </c>
      <c r="F361" s="116"/>
      <c r="G361" s="117">
        <v>0</v>
      </c>
      <c r="H361" s="116"/>
      <c r="I361" s="117">
        <f t="shared" si="13"/>
        <v>0</v>
      </c>
      <c r="J361" s="116"/>
      <c r="K361" s="124">
        <f>I361/درآمد!$F$13</f>
        <v>0</v>
      </c>
      <c r="L361" s="116"/>
      <c r="M361" s="117">
        <v>0</v>
      </c>
      <c r="N361" s="116"/>
      <c r="O361" s="117">
        <v>0</v>
      </c>
      <c r="P361" s="116"/>
      <c r="Q361" s="117">
        <v>445759444</v>
      </c>
      <c r="R361" s="116"/>
      <c r="S361" s="117">
        <f t="shared" si="14"/>
        <v>445759444</v>
      </c>
      <c r="T361" s="118"/>
      <c r="U361" s="126">
        <f>S361/درآمد!$F$13</f>
        <v>3.0211385625393333E-4</v>
      </c>
      <c r="X361" s="119"/>
    </row>
    <row r="362" spans="1:24" ht="19.5" customHeight="1">
      <c r="A362" s="24" t="s">
        <v>540</v>
      </c>
      <c r="C362" s="117">
        <v>0</v>
      </c>
      <c r="D362" s="116"/>
      <c r="E362" s="117">
        <v>0</v>
      </c>
      <c r="F362" s="116"/>
      <c r="G362" s="117">
        <v>0</v>
      </c>
      <c r="H362" s="116"/>
      <c r="I362" s="117">
        <f t="shared" si="13"/>
        <v>0</v>
      </c>
      <c r="J362" s="116"/>
      <c r="K362" s="124">
        <f>I362/درآمد!$F$13</f>
        <v>0</v>
      </c>
      <c r="L362" s="116"/>
      <c r="M362" s="117">
        <v>0</v>
      </c>
      <c r="N362" s="116"/>
      <c r="O362" s="117">
        <v>0</v>
      </c>
      <c r="P362" s="116"/>
      <c r="Q362" s="117">
        <v>12703401828</v>
      </c>
      <c r="R362" s="116"/>
      <c r="S362" s="117">
        <f t="shared" si="14"/>
        <v>12703401828</v>
      </c>
      <c r="T362" s="118"/>
      <c r="U362" s="126">
        <f>S362/درآمد!$F$13</f>
        <v>8.6097417911359959E-3</v>
      </c>
      <c r="X362" s="119"/>
    </row>
    <row r="363" spans="1:24" ht="19.5" customHeight="1">
      <c r="A363" s="24" t="s">
        <v>541</v>
      </c>
      <c r="C363" s="117">
        <v>0</v>
      </c>
      <c r="D363" s="116"/>
      <c r="E363" s="117">
        <v>0</v>
      </c>
      <c r="F363" s="116"/>
      <c r="G363" s="117">
        <v>0</v>
      </c>
      <c r="H363" s="116"/>
      <c r="I363" s="117">
        <f t="shared" si="13"/>
        <v>0</v>
      </c>
      <c r="J363" s="116"/>
      <c r="K363" s="124">
        <f>I363/درآمد!$F$13</f>
        <v>0</v>
      </c>
      <c r="L363" s="116"/>
      <c r="M363" s="117">
        <v>0</v>
      </c>
      <c r="N363" s="116"/>
      <c r="O363" s="117">
        <v>0</v>
      </c>
      <c r="P363" s="116"/>
      <c r="Q363" s="117">
        <v>11180167700</v>
      </c>
      <c r="R363" s="116"/>
      <c r="S363" s="117">
        <f t="shared" si="14"/>
        <v>11180167700</v>
      </c>
      <c r="T363" s="118"/>
      <c r="U363" s="126">
        <f>S363/درآمد!$F$13</f>
        <v>7.5773685176542625E-3</v>
      </c>
      <c r="X363" s="119"/>
    </row>
    <row r="364" spans="1:24" ht="19.5" customHeight="1">
      <c r="A364" s="24" t="s">
        <v>542</v>
      </c>
      <c r="C364" s="117">
        <v>0</v>
      </c>
      <c r="D364" s="116"/>
      <c r="E364" s="117">
        <v>0</v>
      </c>
      <c r="F364" s="116"/>
      <c r="G364" s="117">
        <v>0</v>
      </c>
      <c r="H364" s="116"/>
      <c r="I364" s="117">
        <f t="shared" si="13"/>
        <v>0</v>
      </c>
      <c r="J364" s="116"/>
      <c r="K364" s="124">
        <f>I364/درآمد!$F$13</f>
        <v>0</v>
      </c>
      <c r="L364" s="116"/>
      <c r="M364" s="117">
        <v>0</v>
      </c>
      <c r="N364" s="116"/>
      <c r="O364" s="117">
        <v>0</v>
      </c>
      <c r="P364" s="116"/>
      <c r="Q364" s="117">
        <v>8579298334</v>
      </c>
      <c r="R364" s="116"/>
      <c r="S364" s="117">
        <f t="shared" si="14"/>
        <v>8579298334</v>
      </c>
      <c r="T364" s="118"/>
      <c r="U364" s="126">
        <f>S364/درآمد!$F$13</f>
        <v>5.8146270113296475E-3</v>
      </c>
      <c r="X364" s="119"/>
    </row>
    <row r="365" spans="1:24" ht="19.5" customHeight="1">
      <c r="A365" s="24" t="s">
        <v>543</v>
      </c>
      <c r="C365" s="117">
        <v>0</v>
      </c>
      <c r="D365" s="116"/>
      <c r="E365" s="117">
        <v>0</v>
      </c>
      <c r="F365" s="116"/>
      <c r="G365" s="117">
        <v>0</v>
      </c>
      <c r="H365" s="116"/>
      <c r="I365" s="117">
        <f t="shared" si="13"/>
        <v>0</v>
      </c>
      <c r="J365" s="116"/>
      <c r="K365" s="124">
        <f>I365/درآمد!$F$13</f>
        <v>0</v>
      </c>
      <c r="L365" s="116"/>
      <c r="M365" s="117">
        <v>0</v>
      </c>
      <c r="N365" s="116"/>
      <c r="O365" s="117">
        <v>0</v>
      </c>
      <c r="P365" s="116"/>
      <c r="Q365" s="117">
        <v>238665788</v>
      </c>
      <c r="R365" s="116"/>
      <c r="S365" s="117">
        <f t="shared" si="14"/>
        <v>238665788</v>
      </c>
      <c r="T365" s="118"/>
      <c r="U365" s="126">
        <f>S365/درآمد!$F$13</f>
        <v>1.6175594827905367E-4</v>
      </c>
      <c r="X365" s="119"/>
    </row>
    <row r="366" spans="1:24" ht="19.5" customHeight="1">
      <c r="A366" s="24" t="s">
        <v>544</v>
      </c>
      <c r="C366" s="117">
        <v>0</v>
      </c>
      <c r="D366" s="116"/>
      <c r="E366" s="117">
        <v>0</v>
      </c>
      <c r="F366" s="116"/>
      <c r="G366" s="117">
        <v>0</v>
      </c>
      <c r="H366" s="116"/>
      <c r="I366" s="117">
        <f t="shared" si="13"/>
        <v>0</v>
      </c>
      <c r="J366" s="116"/>
      <c r="K366" s="124">
        <f>I366/درآمد!$F$13</f>
        <v>0</v>
      </c>
      <c r="L366" s="116"/>
      <c r="M366" s="117">
        <v>0</v>
      </c>
      <c r="N366" s="116"/>
      <c r="O366" s="117">
        <v>0</v>
      </c>
      <c r="P366" s="116"/>
      <c r="Q366" s="117">
        <v>125995401</v>
      </c>
      <c r="R366" s="116"/>
      <c r="S366" s="117">
        <f t="shared" si="14"/>
        <v>125995401</v>
      </c>
      <c r="T366" s="118"/>
      <c r="U366" s="126">
        <f>S366/درآمد!$F$13</f>
        <v>8.5393494133958686E-5</v>
      </c>
      <c r="X366" s="119"/>
    </row>
    <row r="367" spans="1:24" ht="19.5" customHeight="1">
      <c r="A367" s="24" t="s">
        <v>545</v>
      </c>
      <c r="C367" s="117">
        <v>0</v>
      </c>
      <c r="D367" s="116"/>
      <c r="E367" s="117">
        <v>0</v>
      </c>
      <c r="F367" s="116"/>
      <c r="G367" s="117">
        <v>0</v>
      </c>
      <c r="H367" s="116"/>
      <c r="I367" s="117">
        <f t="shared" si="13"/>
        <v>0</v>
      </c>
      <c r="J367" s="116"/>
      <c r="K367" s="124">
        <f>I367/درآمد!$F$13</f>
        <v>0</v>
      </c>
      <c r="L367" s="116"/>
      <c r="M367" s="117">
        <v>0</v>
      </c>
      <c r="N367" s="116"/>
      <c r="O367" s="117">
        <v>0</v>
      </c>
      <c r="P367" s="116"/>
      <c r="Q367" s="117">
        <v>319054300</v>
      </c>
      <c r="R367" s="116"/>
      <c r="S367" s="117">
        <f t="shared" si="14"/>
        <v>319054300</v>
      </c>
      <c r="T367" s="118"/>
      <c r="U367" s="126">
        <f>S367/درآمد!$F$13</f>
        <v>2.1623933317585373E-4</v>
      </c>
      <c r="X367" s="119"/>
    </row>
    <row r="368" spans="1:24" ht="19.5" customHeight="1">
      <c r="A368" s="24" t="s">
        <v>546</v>
      </c>
      <c r="C368" s="117">
        <v>0</v>
      </c>
      <c r="D368" s="116"/>
      <c r="E368" s="117">
        <v>0</v>
      </c>
      <c r="F368" s="116"/>
      <c r="G368" s="117">
        <v>0</v>
      </c>
      <c r="H368" s="116"/>
      <c r="I368" s="117">
        <f t="shared" si="13"/>
        <v>0</v>
      </c>
      <c r="J368" s="116"/>
      <c r="K368" s="124">
        <f>I368/درآمد!$F$13</f>
        <v>0</v>
      </c>
      <c r="L368" s="116"/>
      <c r="M368" s="117">
        <v>0</v>
      </c>
      <c r="N368" s="116"/>
      <c r="O368" s="117">
        <v>0</v>
      </c>
      <c r="P368" s="116"/>
      <c r="Q368" s="117">
        <v>39950774</v>
      </c>
      <c r="R368" s="116"/>
      <c r="S368" s="117">
        <f t="shared" si="14"/>
        <v>39950774</v>
      </c>
      <c r="T368" s="118"/>
      <c r="U368" s="126">
        <f>S368/درآمد!$F$13</f>
        <v>2.707667230819091E-5</v>
      </c>
      <c r="X368" s="119"/>
    </row>
    <row r="369" spans="1:24" ht="19.5" customHeight="1">
      <c r="A369" s="24" t="s">
        <v>547</v>
      </c>
      <c r="C369" s="117">
        <v>0</v>
      </c>
      <c r="D369" s="116"/>
      <c r="E369" s="117">
        <v>0</v>
      </c>
      <c r="F369" s="116"/>
      <c r="G369" s="117">
        <v>0</v>
      </c>
      <c r="H369" s="116"/>
      <c r="I369" s="117">
        <f t="shared" si="13"/>
        <v>0</v>
      </c>
      <c r="J369" s="116"/>
      <c r="K369" s="124">
        <f>I369/درآمد!$F$13</f>
        <v>0</v>
      </c>
      <c r="L369" s="116"/>
      <c r="M369" s="117">
        <v>0</v>
      </c>
      <c r="N369" s="116"/>
      <c r="O369" s="117">
        <v>0</v>
      </c>
      <c r="P369" s="116"/>
      <c r="Q369" s="117">
        <v>3071351860</v>
      </c>
      <c r="R369" s="116"/>
      <c r="S369" s="117">
        <f t="shared" si="14"/>
        <v>3071351860</v>
      </c>
      <c r="T369" s="118"/>
      <c r="U369" s="126">
        <f>S369/درآمد!$F$13</f>
        <v>2.0816114315175128E-3</v>
      </c>
      <c r="X369" s="119"/>
    </row>
    <row r="370" spans="1:24" ht="19.5" customHeight="1">
      <c r="A370" s="24" t="s">
        <v>548</v>
      </c>
      <c r="C370" s="117">
        <v>0</v>
      </c>
      <c r="D370" s="116"/>
      <c r="E370" s="117">
        <v>0</v>
      </c>
      <c r="F370" s="116"/>
      <c r="G370" s="117">
        <v>0</v>
      </c>
      <c r="H370" s="116"/>
      <c r="I370" s="117">
        <f t="shared" si="13"/>
        <v>0</v>
      </c>
      <c r="J370" s="116"/>
      <c r="K370" s="124">
        <f>I370/درآمد!$F$13</f>
        <v>0</v>
      </c>
      <c r="L370" s="116"/>
      <c r="M370" s="117">
        <v>0</v>
      </c>
      <c r="N370" s="116"/>
      <c r="O370" s="117">
        <v>0</v>
      </c>
      <c r="P370" s="116"/>
      <c r="Q370" s="117">
        <v>1725687726</v>
      </c>
      <c r="R370" s="116"/>
      <c r="S370" s="117">
        <f t="shared" si="14"/>
        <v>1725687726</v>
      </c>
      <c r="T370" s="118"/>
      <c r="U370" s="126">
        <f>S370/درآمد!$F$13</f>
        <v>1.1695863780553824E-3</v>
      </c>
      <c r="X370" s="119"/>
    </row>
    <row r="371" spans="1:24" ht="19.5" customHeight="1">
      <c r="A371" s="24" t="s">
        <v>549</v>
      </c>
      <c r="C371" s="117">
        <v>0</v>
      </c>
      <c r="D371" s="116"/>
      <c r="E371" s="117">
        <v>0</v>
      </c>
      <c r="F371" s="116"/>
      <c r="G371" s="117">
        <v>0</v>
      </c>
      <c r="H371" s="116"/>
      <c r="I371" s="117">
        <f t="shared" si="13"/>
        <v>0</v>
      </c>
      <c r="J371" s="116"/>
      <c r="K371" s="124">
        <f>I371/درآمد!$F$13</f>
        <v>0</v>
      </c>
      <c r="L371" s="116"/>
      <c r="M371" s="117">
        <v>0</v>
      </c>
      <c r="N371" s="116"/>
      <c r="O371" s="117">
        <v>0</v>
      </c>
      <c r="P371" s="116"/>
      <c r="Q371" s="117">
        <v>4979934</v>
      </c>
      <c r="R371" s="116"/>
      <c r="S371" s="117">
        <f t="shared" si="14"/>
        <v>4979934</v>
      </c>
      <c r="T371" s="118"/>
      <c r="U371" s="126">
        <f>S371/درآمد!$F$13</f>
        <v>3.3751546599427183E-6</v>
      </c>
      <c r="X371" s="119"/>
    </row>
    <row r="372" spans="1:24" ht="19.5" customHeight="1">
      <c r="A372" s="24" t="s">
        <v>550</v>
      </c>
      <c r="C372" s="117">
        <v>0</v>
      </c>
      <c r="D372" s="116"/>
      <c r="E372" s="117">
        <v>0</v>
      </c>
      <c r="F372" s="116"/>
      <c r="G372" s="117">
        <v>0</v>
      </c>
      <c r="H372" s="116"/>
      <c r="I372" s="117">
        <f t="shared" si="13"/>
        <v>0</v>
      </c>
      <c r="J372" s="116"/>
      <c r="K372" s="124">
        <f>I372/درآمد!$F$13</f>
        <v>0</v>
      </c>
      <c r="L372" s="116"/>
      <c r="M372" s="117">
        <v>0</v>
      </c>
      <c r="N372" s="116"/>
      <c r="O372" s="117">
        <v>0</v>
      </c>
      <c r="P372" s="116"/>
      <c r="Q372" s="117">
        <v>4956872</v>
      </c>
      <c r="R372" s="116"/>
      <c r="S372" s="117">
        <f t="shared" si="14"/>
        <v>4956872</v>
      </c>
      <c r="T372" s="118"/>
      <c r="U372" s="126">
        <f>S372/درآمد!$F$13</f>
        <v>3.3595243691060125E-6</v>
      </c>
      <c r="X372" s="119"/>
    </row>
    <row r="373" spans="1:24" ht="19.5" customHeight="1">
      <c r="A373" s="24" t="s">
        <v>551</v>
      </c>
      <c r="C373" s="117">
        <v>0</v>
      </c>
      <c r="D373" s="116"/>
      <c r="E373" s="117">
        <v>0</v>
      </c>
      <c r="F373" s="116"/>
      <c r="G373" s="117">
        <v>0</v>
      </c>
      <c r="H373" s="116"/>
      <c r="I373" s="117">
        <f t="shared" si="13"/>
        <v>0</v>
      </c>
      <c r="J373" s="116"/>
      <c r="K373" s="124">
        <f>I373/درآمد!$F$13</f>
        <v>0</v>
      </c>
      <c r="L373" s="116"/>
      <c r="M373" s="117">
        <v>0</v>
      </c>
      <c r="N373" s="116"/>
      <c r="O373" s="117">
        <v>0</v>
      </c>
      <c r="P373" s="116"/>
      <c r="Q373" s="117">
        <v>25960523</v>
      </c>
      <c r="R373" s="116"/>
      <c r="S373" s="117">
        <f t="shared" si="14"/>
        <v>25960523</v>
      </c>
      <c r="T373" s="118"/>
      <c r="U373" s="126">
        <f>S373/درآمد!$F$13</f>
        <v>1.7594767355952934E-5</v>
      </c>
      <c r="X373" s="119"/>
    </row>
    <row r="374" spans="1:24" ht="19.5" customHeight="1">
      <c r="A374" s="24" t="s">
        <v>552</v>
      </c>
      <c r="C374" s="117">
        <v>0</v>
      </c>
      <c r="D374" s="116"/>
      <c r="E374" s="117">
        <v>0</v>
      </c>
      <c r="F374" s="116"/>
      <c r="G374" s="117">
        <v>0</v>
      </c>
      <c r="H374" s="116"/>
      <c r="I374" s="117">
        <f t="shared" si="13"/>
        <v>0</v>
      </c>
      <c r="J374" s="116"/>
      <c r="K374" s="124">
        <f>I374/درآمد!$F$13</f>
        <v>0</v>
      </c>
      <c r="L374" s="116"/>
      <c r="M374" s="117">
        <v>0</v>
      </c>
      <c r="N374" s="116"/>
      <c r="O374" s="117">
        <v>0</v>
      </c>
      <c r="P374" s="116"/>
      <c r="Q374" s="117">
        <v>-3183135524</v>
      </c>
      <c r="R374" s="116"/>
      <c r="S374" s="117">
        <f t="shared" si="14"/>
        <v>-3183135524</v>
      </c>
      <c r="T374" s="118"/>
      <c r="U374" s="126">
        <f>S374/درآمد!$F$13</f>
        <v>-2.1573729083674215E-3</v>
      </c>
      <c r="X374" s="119"/>
    </row>
    <row r="375" spans="1:24" ht="19.5" customHeight="1">
      <c r="A375" s="24" t="s">
        <v>553</v>
      </c>
      <c r="C375" s="117">
        <v>0</v>
      </c>
      <c r="D375" s="116"/>
      <c r="E375" s="117">
        <v>0</v>
      </c>
      <c r="F375" s="116"/>
      <c r="G375" s="117">
        <v>0</v>
      </c>
      <c r="H375" s="116"/>
      <c r="I375" s="117">
        <f t="shared" si="13"/>
        <v>0</v>
      </c>
      <c r="J375" s="116"/>
      <c r="K375" s="124">
        <f>I375/درآمد!$F$13</f>
        <v>0</v>
      </c>
      <c r="L375" s="116"/>
      <c r="M375" s="117">
        <v>0</v>
      </c>
      <c r="N375" s="116"/>
      <c r="O375" s="117">
        <v>0</v>
      </c>
      <c r="P375" s="116"/>
      <c r="Q375" s="117">
        <v>18828873801</v>
      </c>
      <c r="R375" s="116"/>
      <c r="S375" s="117">
        <f t="shared" si="14"/>
        <v>18828873801</v>
      </c>
      <c r="T375" s="118"/>
      <c r="U375" s="126">
        <f>S375/درآمد!$F$13</f>
        <v>1.2761285822446343E-2</v>
      </c>
      <c r="X375" s="119"/>
    </row>
    <row r="376" spans="1:24" ht="19.5" customHeight="1">
      <c r="A376" s="24" t="s">
        <v>554</v>
      </c>
      <c r="C376" s="117">
        <v>0</v>
      </c>
      <c r="D376" s="116"/>
      <c r="E376" s="117">
        <v>0</v>
      </c>
      <c r="F376" s="116"/>
      <c r="G376" s="117">
        <v>0</v>
      </c>
      <c r="H376" s="116"/>
      <c r="I376" s="117">
        <f t="shared" si="13"/>
        <v>0</v>
      </c>
      <c r="J376" s="116"/>
      <c r="K376" s="124">
        <f>I376/درآمد!$F$13</f>
        <v>0</v>
      </c>
      <c r="L376" s="116"/>
      <c r="M376" s="117">
        <v>0</v>
      </c>
      <c r="N376" s="116"/>
      <c r="O376" s="117">
        <v>0</v>
      </c>
      <c r="P376" s="116"/>
      <c r="Q376" s="117">
        <v>766520732</v>
      </c>
      <c r="R376" s="116"/>
      <c r="S376" s="117">
        <f t="shared" si="14"/>
        <v>766520732</v>
      </c>
      <c r="T376" s="118"/>
      <c r="U376" s="126">
        <f>S376/درآمد!$F$13</f>
        <v>5.1951010205205598E-4</v>
      </c>
      <c r="X376" s="119"/>
    </row>
    <row r="377" spans="1:24" ht="19.5" customHeight="1">
      <c r="A377" s="24" t="s">
        <v>555</v>
      </c>
      <c r="C377" s="117">
        <v>0</v>
      </c>
      <c r="D377" s="116"/>
      <c r="E377" s="117">
        <v>0</v>
      </c>
      <c r="F377" s="116"/>
      <c r="G377" s="117">
        <v>0</v>
      </c>
      <c r="H377" s="116"/>
      <c r="I377" s="117">
        <f t="shared" si="13"/>
        <v>0</v>
      </c>
      <c r="J377" s="116"/>
      <c r="K377" s="124">
        <f>I377/درآمد!$F$13</f>
        <v>0</v>
      </c>
      <c r="L377" s="116"/>
      <c r="M377" s="117">
        <v>0</v>
      </c>
      <c r="N377" s="116"/>
      <c r="O377" s="117">
        <v>0</v>
      </c>
      <c r="P377" s="116"/>
      <c r="Q377" s="117">
        <v>12124329</v>
      </c>
      <c r="R377" s="116"/>
      <c r="S377" s="117">
        <f t="shared" si="14"/>
        <v>12124329</v>
      </c>
      <c r="T377" s="118"/>
      <c r="U377" s="126">
        <f>S377/درآمد!$F$13</f>
        <v>8.2172746713166559E-6</v>
      </c>
      <c r="X377" s="119"/>
    </row>
    <row r="378" spans="1:24" ht="19.5" customHeight="1">
      <c r="A378" s="24" t="s">
        <v>131</v>
      </c>
      <c r="C378" s="117">
        <v>0</v>
      </c>
      <c r="D378" s="116"/>
      <c r="E378" s="117">
        <v>-4138849970</v>
      </c>
      <c r="F378" s="116"/>
      <c r="G378" s="117">
        <v>0</v>
      </c>
      <c r="H378" s="116"/>
      <c r="I378" s="117">
        <f t="shared" si="13"/>
        <v>-4138849970</v>
      </c>
      <c r="J378" s="116"/>
      <c r="K378" s="124">
        <f>I378/درآمد!$F$13</f>
        <v>-2.8051092169191958E-3</v>
      </c>
      <c r="L378" s="116"/>
      <c r="M378" s="117">
        <v>0</v>
      </c>
      <c r="N378" s="116"/>
      <c r="O378" s="117">
        <v>-3739054907</v>
      </c>
      <c r="P378" s="116"/>
      <c r="Q378" s="117">
        <v>385054</v>
      </c>
      <c r="R378" s="116"/>
      <c r="S378" s="117">
        <f t="shared" si="14"/>
        <v>-3738669853</v>
      </c>
      <c r="T378" s="118"/>
      <c r="U378" s="126">
        <f>S378/درآمد!$F$13</f>
        <v>-2.5338867897326165E-3</v>
      </c>
      <c r="X378" s="119"/>
    </row>
    <row r="379" spans="1:24" ht="19.5" customHeight="1">
      <c r="A379" s="24" t="s">
        <v>556</v>
      </c>
      <c r="C379" s="117">
        <v>0</v>
      </c>
      <c r="D379" s="116"/>
      <c r="E379" s="117">
        <v>0</v>
      </c>
      <c r="F379" s="116"/>
      <c r="G379" s="117">
        <v>0</v>
      </c>
      <c r="H379" s="116"/>
      <c r="I379" s="117">
        <f t="shared" ref="I379:I442" si="15">C379+E379+G379</f>
        <v>0</v>
      </c>
      <c r="J379" s="116"/>
      <c r="K379" s="124">
        <f>I379/درآمد!$F$13</f>
        <v>0</v>
      </c>
      <c r="L379" s="116"/>
      <c r="M379" s="117">
        <v>0</v>
      </c>
      <c r="N379" s="116"/>
      <c r="O379" s="117">
        <v>0</v>
      </c>
      <c r="P379" s="116"/>
      <c r="Q379" s="117">
        <v>1759386240</v>
      </c>
      <c r="R379" s="116"/>
      <c r="S379" s="117">
        <f t="shared" si="14"/>
        <v>1759386240</v>
      </c>
      <c r="T379" s="118"/>
      <c r="U379" s="126">
        <f>S379/درآمد!$F$13</f>
        <v>1.1924255756351585E-3</v>
      </c>
      <c r="X379" s="119"/>
    </row>
    <row r="380" spans="1:24" ht="19.5" customHeight="1">
      <c r="A380" s="24" t="s">
        <v>557</v>
      </c>
      <c r="C380" s="117">
        <v>0</v>
      </c>
      <c r="D380" s="116"/>
      <c r="E380" s="117">
        <v>0</v>
      </c>
      <c r="F380" s="116"/>
      <c r="G380" s="117">
        <v>0</v>
      </c>
      <c r="H380" s="116"/>
      <c r="I380" s="117">
        <f t="shared" si="15"/>
        <v>0</v>
      </c>
      <c r="J380" s="116"/>
      <c r="K380" s="124">
        <f>I380/درآمد!$F$13</f>
        <v>0</v>
      </c>
      <c r="L380" s="116"/>
      <c r="M380" s="117">
        <v>0</v>
      </c>
      <c r="N380" s="116"/>
      <c r="O380" s="117">
        <v>0</v>
      </c>
      <c r="P380" s="116"/>
      <c r="Q380" s="117">
        <v>1227840979</v>
      </c>
      <c r="R380" s="116"/>
      <c r="S380" s="117">
        <f t="shared" si="14"/>
        <v>1227840979</v>
      </c>
      <c r="T380" s="118"/>
      <c r="U380" s="126">
        <f>S380/درآمد!$F$13</f>
        <v>8.3217030626118321E-4</v>
      </c>
      <c r="X380" s="119"/>
    </row>
    <row r="381" spans="1:24" ht="19.5" customHeight="1">
      <c r="A381" s="24" t="s">
        <v>558</v>
      </c>
      <c r="C381" s="117">
        <v>0</v>
      </c>
      <c r="D381" s="116"/>
      <c r="E381" s="117">
        <v>0</v>
      </c>
      <c r="F381" s="116"/>
      <c r="G381" s="117">
        <v>0</v>
      </c>
      <c r="H381" s="116"/>
      <c r="I381" s="117">
        <f t="shared" si="15"/>
        <v>0</v>
      </c>
      <c r="J381" s="116"/>
      <c r="K381" s="124">
        <f>I381/درآمد!$F$13</f>
        <v>0</v>
      </c>
      <c r="L381" s="116"/>
      <c r="M381" s="117">
        <v>0</v>
      </c>
      <c r="N381" s="116"/>
      <c r="O381" s="117">
        <v>0</v>
      </c>
      <c r="P381" s="116"/>
      <c r="Q381" s="117">
        <v>9457003869</v>
      </c>
      <c r="R381" s="116"/>
      <c r="S381" s="117">
        <f t="shared" si="14"/>
        <v>9457003869</v>
      </c>
      <c r="T381" s="118"/>
      <c r="U381" s="126">
        <f>S381/درآمد!$F$13</f>
        <v>6.4094927116607695E-3</v>
      </c>
      <c r="X381" s="119"/>
    </row>
    <row r="382" spans="1:24" ht="19.5" customHeight="1">
      <c r="A382" s="24" t="s">
        <v>559</v>
      </c>
      <c r="C382" s="117">
        <v>0</v>
      </c>
      <c r="D382" s="116"/>
      <c r="E382" s="117">
        <v>0</v>
      </c>
      <c r="F382" s="116"/>
      <c r="G382" s="117">
        <v>0</v>
      </c>
      <c r="H382" s="116"/>
      <c r="I382" s="117">
        <f t="shared" si="15"/>
        <v>0</v>
      </c>
      <c r="J382" s="116"/>
      <c r="K382" s="124">
        <f>I382/درآمد!$F$13</f>
        <v>0</v>
      </c>
      <c r="L382" s="116"/>
      <c r="M382" s="117">
        <v>0</v>
      </c>
      <c r="N382" s="116"/>
      <c r="O382" s="117">
        <v>0</v>
      </c>
      <c r="P382" s="116"/>
      <c r="Q382" s="117">
        <v>1941392792</v>
      </c>
      <c r="R382" s="116"/>
      <c r="S382" s="117">
        <f t="shared" si="14"/>
        <v>1941392792</v>
      </c>
      <c r="T382" s="118"/>
      <c r="U382" s="126">
        <f>S382/درآمد!$F$13</f>
        <v>1.3157806767515401E-3</v>
      </c>
      <c r="X382" s="119"/>
    </row>
    <row r="383" spans="1:24" ht="19.5" customHeight="1">
      <c r="A383" s="24" t="s">
        <v>560</v>
      </c>
      <c r="C383" s="117">
        <v>0</v>
      </c>
      <c r="D383" s="116"/>
      <c r="E383" s="117">
        <v>0</v>
      </c>
      <c r="F383" s="116"/>
      <c r="G383" s="117">
        <v>0</v>
      </c>
      <c r="H383" s="116"/>
      <c r="I383" s="117">
        <f t="shared" si="15"/>
        <v>0</v>
      </c>
      <c r="J383" s="116"/>
      <c r="K383" s="124">
        <f>I383/درآمد!$F$13</f>
        <v>0</v>
      </c>
      <c r="L383" s="116"/>
      <c r="M383" s="117">
        <v>0</v>
      </c>
      <c r="N383" s="116"/>
      <c r="O383" s="117">
        <v>0</v>
      </c>
      <c r="P383" s="116"/>
      <c r="Q383" s="117">
        <v>1851184080</v>
      </c>
      <c r="R383" s="116"/>
      <c r="S383" s="117">
        <f t="shared" si="14"/>
        <v>1851184080</v>
      </c>
      <c r="T383" s="118"/>
      <c r="U383" s="126">
        <f>S383/درآمد!$F$13</f>
        <v>1.2546416426450176E-3</v>
      </c>
      <c r="X383" s="119"/>
    </row>
    <row r="384" spans="1:24" ht="19.5" customHeight="1">
      <c r="A384" s="24" t="s">
        <v>561</v>
      </c>
      <c r="C384" s="117">
        <v>0</v>
      </c>
      <c r="D384" s="116"/>
      <c r="E384" s="117">
        <v>0</v>
      </c>
      <c r="F384" s="116"/>
      <c r="G384" s="117">
        <v>0</v>
      </c>
      <c r="H384" s="116"/>
      <c r="I384" s="117">
        <f t="shared" si="15"/>
        <v>0</v>
      </c>
      <c r="J384" s="116"/>
      <c r="K384" s="124">
        <f>I384/درآمد!$F$13</f>
        <v>0</v>
      </c>
      <c r="L384" s="116"/>
      <c r="M384" s="117">
        <v>0</v>
      </c>
      <c r="N384" s="116"/>
      <c r="O384" s="117">
        <v>0</v>
      </c>
      <c r="P384" s="116"/>
      <c r="Q384" s="117">
        <v>59478472</v>
      </c>
      <c r="R384" s="116"/>
      <c r="S384" s="117">
        <f t="shared" si="14"/>
        <v>59478472</v>
      </c>
      <c r="T384" s="118"/>
      <c r="U384" s="126">
        <f>S384/درآمد!$F$13</f>
        <v>4.0311586847751892E-5</v>
      </c>
      <c r="X384" s="119"/>
    </row>
    <row r="385" spans="1:24" ht="19.5" customHeight="1">
      <c r="A385" s="24" t="s">
        <v>562</v>
      </c>
      <c r="C385" s="117">
        <v>0</v>
      </c>
      <c r="D385" s="116"/>
      <c r="E385" s="117">
        <v>0</v>
      </c>
      <c r="F385" s="116"/>
      <c r="G385" s="117">
        <v>0</v>
      </c>
      <c r="H385" s="116"/>
      <c r="I385" s="117">
        <f t="shared" si="15"/>
        <v>0</v>
      </c>
      <c r="J385" s="116"/>
      <c r="K385" s="124">
        <f>I385/درآمد!$F$13</f>
        <v>0</v>
      </c>
      <c r="L385" s="116"/>
      <c r="M385" s="117">
        <v>0</v>
      </c>
      <c r="N385" s="116"/>
      <c r="O385" s="117">
        <v>0</v>
      </c>
      <c r="P385" s="116"/>
      <c r="Q385" s="117">
        <v>38230855</v>
      </c>
      <c r="R385" s="116"/>
      <c r="S385" s="117">
        <f t="shared" si="14"/>
        <v>38230855</v>
      </c>
      <c r="T385" s="118"/>
      <c r="U385" s="126">
        <f>S385/درآمد!$F$13</f>
        <v>2.5910995689269049E-5</v>
      </c>
      <c r="X385" s="119"/>
    </row>
    <row r="386" spans="1:24" ht="19.5" customHeight="1">
      <c r="A386" s="24" t="s">
        <v>563</v>
      </c>
      <c r="C386" s="117">
        <v>0</v>
      </c>
      <c r="D386" s="116"/>
      <c r="E386" s="117">
        <v>0</v>
      </c>
      <c r="F386" s="116"/>
      <c r="G386" s="117">
        <v>0</v>
      </c>
      <c r="H386" s="116"/>
      <c r="I386" s="117">
        <f t="shared" si="15"/>
        <v>0</v>
      </c>
      <c r="J386" s="116"/>
      <c r="K386" s="124">
        <f>I386/درآمد!$F$13</f>
        <v>0</v>
      </c>
      <c r="L386" s="116"/>
      <c r="M386" s="117">
        <v>0</v>
      </c>
      <c r="N386" s="116"/>
      <c r="O386" s="117">
        <v>0</v>
      </c>
      <c r="P386" s="116"/>
      <c r="Q386" s="117">
        <v>27150281</v>
      </c>
      <c r="R386" s="116"/>
      <c r="S386" s="117">
        <f t="shared" si="14"/>
        <v>27150281</v>
      </c>
      <c r="T386" s="118"/>
      <c r="U386" s="126">
        <f>S386/درآمد!$F$13</f>
        <v>1.8401126889614249E-5</v>
      </c>
      <c r="X386" s="119"/>
    </row>
    <row r="387" spans="1:24" ht="19.5" customHeight="1">
      <c r="A387" s="24" t="s">
        <v>564</v>
      </c>
      <c r="C387" s="117">
        <v>0</v>
      </c>
      <c r="D387" s="116"/>
      <c r="E387" s="117">
        <v>0</v>
      </c>
      <c r="F387" s="116"/>
      <c r="G387" s="117">
        <v>0</v>
      </c>
      <c r="H387" s="116"/>
      <c r="I387" s="117">
        <f t="shared" si="15"/>
        <v>0</v>
      </c>
      <c r="J387" s="116"/>
      <c r="K387" s="124">
        <f>I387/درآمد!$F$13</f>
        <v>0</v>
      </c>
      <c r="L387" s="116"/>
      <c r="M387" s="117">
        <v>0</v>
      </c>
      <c r="N387" s="116"/>
      <c r="O387" s="117">
        <v>0</v>
      </c>
      <c r="P387" s="116"/>
      <c r="Q387" s="117">
        <v>96399121</v>
      </c>
      <c r="R387" s="116"/>
      <c r="S387" s="117">
        <f t="shared" si="14"/>
        <v>96399121</v>
      </c>
      <c r="T387" s="118"/>
      <c r="U387" s="126">
        <f>S387/درآمد!$F$13</f>
        <v>6.5334589265145273E-5</v>
      </c>
      <c r="X387" s="119"/>
    </row>
    <row r="388" spans="1:24" ht="19.5" customHeight="1">
      <c r="A388" s="24" t="s">
        <v>565</v>
      </c>
      <c r="C388" s="117">
        <v>0</v>
      </c>
      <c r="D388" s="116"/>
      <c r="E388" s="117">
        <v>0</v>
      </c>
      <c r="F388" s="116"/>
      <c r="G388" s="117">
        <v>0</v>
      </c>
      <c r="H388" s="116"/>
      <c r="I388" s="117">
        <f t="shared" si="15"/>
        <v>0</v>
      </c>
      <c r="J388" s="116"/>
      <c r="K388" s="124">
        <f>I388/درآمد!$F$13</f>
        <v>0</v>
      </c>
      <c r="L388" s="116"/>
      <c r="M388" s="117">
        <v>0</v>
      </c>
      <c r="N388" s="116"/>
      <c r="O388" s="117">
        <v>0</v>
      </c>
      <c r="P388" s="116"/>
      <c r="Q388" s="117">
        <v>18965168767</v>
      </c>
      <c r="R388" s="116"/>
      <c r="S388" s="117">
        <f t="shared" si="14"/>
        <v>18965168767</v>
      </c>
      <c r="T388" s="118"/>
      <c r="U388" s="126">
        <f>S388/درآمد!$F$13</f>
        <v>1.2853659855841491E-2</v>
      </c>
      <c r="X388" s="119"/>
    </row>
    <row r="389" spans="1:24" ht="19.5" customHeight="1">
      <c r="A389" s="24" t="s">
        <v>566</v>
      </c>
      <c r="C389" s="117">
        <v>0</v>
      </c>
      <c r="D389" s="116"/>
      <c r="E389" s="117">
        <v>0</v>
      </c>
      <c r="F389" s="116"/>
      <c r="G389" s="117">
        <v>0</v>
      </c>
      <c r="H389" s="116"/>
      <c r="I389" s="117">
        <f t="shared" si="15"/>
        <v>0</v>
      </c>
      <c r="J389" s="116"/>
      <c r="K389" s="124">
        <f>I389/درآمد!$F$13</f>
        <v>0</v>
      </c>
      <c r="L389" s="116"/>
      <c r="M389" s="117">
        <v>0</v>
      </c>
      <c r="N389" s="116"/>
      <c r="O389" s="117">
        <v>0</v>
      </c>
      <c r="P389" s="116"/>
      <c r="Q389" s="117">
        <v>5772919295</v>
      </c>
      <c r="R389" s="116"/>
      <c r="S389" s="117">
        <f t="shared" si="14"/>
        <v>5772919295</v>
      </c>
      <c r="T389" s="118"/>
      <c r="U389" s="126">
        <f>S389/درآمد!$F$13</f>
        <v>3.9126011429052032E-3</v>
      </c>
      <c r="X389" s="119"/>
    </row>
    <row r="390" spans="1:24" ht="19.5" customHeight="1">
      <c r="A390" s="24" t="s">
        <v>567</v>
      </c>
      <c r="C390" s="117">
        <v>0</v>
      </c>
      <c r="D390" s="116"/>
      <c r="E390" s="117">
        <v>0</v>
      </c>
      <c r="F390" s="116"/>
      <c r="G390" s="117">
        <v>0</v>
      </c>
      <c r="H390" s="116"/>
      <c r="I390" s="117">
        <f t="shared" si="15"/>
        <v>0</v>
      </c>
      <c r="J390" s="116"/>
      <c r="K390" s="124">
        <f>I390/درآمد!$F$13</f>
        <v>0</v>
      </c>
      <c r="L390" s="116"/>
      <c r="M390" s="117">
        <v>0</v>
      </c>
      <c r="N390" s="116"/>
      <c r="O390" s="117">
        <v>0</v>
      </c>
      <c r="P390" s="116"/>
      <c r="Q390" s="117">
        <v>6988676296</v>
      </c>
      <c r="R390" s="116"/>
      <c r="S390" s="117">
        <f t="shared" si="14"/>
        <v>6988676296</v>
      </c>
      <c r="T390" s="118"/>
      <c r="U390" s="126">
        <f>S390/درآمد!$F$13</f>
        <v>4.7365815224209027E-3</v>
      </c>
      <c r="X390" s="119"/>
    </row>
    <row r="391" spans="1:24" ht="19.5" customHeight="1">
      <c r="A391" s="24" t="s">
        <v>568</v>
      </c>
      <c r="C391" s="117">
        <v>0</v>
      </c>
      <c r="D391" s="116"/>
      <c r="E391" s="117">
        <v>0</v>
      </c>
      <c r="F391" s="116"/>
      <c r="G391" s="117">
        <v>0</v>
      </c>
      <c r="H391" s="116"/>
      <c r="I391" s="117">
        <f t="shared" si="15"/>
        <v>0</v>
      </c>
      <c r="J391" s="116"/>
      <c r="K391" s="124">
        <f>I391/درآمد!$F$13</f>
        <v>0</v>
      </c>
      <c r="L391" s="116"/>
      <c r="M391" s="117">
        <v>0</v>
      </c>
      <c r="N391" s="116"/>
      <c r="O391" s="117">
        <v>0</v>
      </c>
      <c r="P391" s="116"/>
      <c r="Q391" s="117">
        <v>1782020640</v>
      </c>
      <c r="R391" s="116"/>
      <c r="S391" s="117">
        <f t="shared" si="14"/>
        <v>1782020640</v>
      </c>
      <c r="T391" s="118"/>
      <c r="U391" s="126">
        <f>S391/درآمد!$F$13</f>
        <v>1.2077660601947948E-3</v>
      </c>
      <c r="X391" s="119"/>
    </row>
    <row r="392" spans="1:24" ht="19.5" customHeight="1">
      <c r="A392" s="24" t="s">
        <v>569</v>
      </c>
      <c r="C392" s="117">
        <v>0</v>
      </c>
      <c r="D392" s="116"/>
      <c r="E392" s="117">
        <v>0</v>
      </c>
      <c r="F392" s="116"/>
      <c r="G392" s="117">
        <v>0</v>
      </c>
      <c r="H392" s="116"/>
      <c r="I392" s="117">
        <f t="shared" si="15"/>
        <v>0</v>
      </c>
      <c r="J392" s="116"/>
      <c r="K392" s="124">
        <f>I392/درآمد!$F$13</f>
        <v>0</v>
      </c>
      <c r="L392" s="116"/>
      <c r="M392" s="117">
        <v>0</v>
      </c>
      <c r="N392" s="116"/>
      <c r="O392" s="117">
        <v>0</v>
      </c>
      <c r="P392" s="116"/>
      <c r="Q392" s="117">
        <v>5625028</v>
      </c>
      <c r="R392" s="116"/>
      <c r="S392" s="117">
        <f t="shared" si="14"/>
        <v>5625028</v>
      </c>
      <c r="T392" s="118"/>
      <c r="U392" s="126">
        <f>S392/درآمد!$F$13</f>
        <v>3.8123676873043435E-6</v>
      </c>
      <c r="X392" s="119"/>
    </row>
    <row r="393" spans="1:24" ht="19.5" customHeight="1">
      <c r="A393" s="24" t="s">
        <v>570</v>
      </c>
      <c r="C393" s="117">
        <v>0</v>
      </c>
      <c r="D393" s="116"/>
      <c r="E393" s="117">
        <v>0</v>
      </c>
      <c r="F393" s="116"/>
      <c r="G393" s="117">
        <v>0</v>
      </c>
      <c r="H393" s="116"/>
      <c r="I393" s="117">
        <f t="shared" si="15"/>
        <v>0</v>
      </c>
      <c r="J393" s="116"/>
      <c r="K393" s="124">
        <f>I393/درآمد!$F$13</f>
        <v>0</v>
      </c>
      <c r="L393" s="116"/>
      <c r="M393" s="117">
        <v>0</v>
      </c>
      <c r="N393" s="116"/>
      <c r="O393" s="117">
        <v>0</v>
      </c>
      <c r="P393" s="116"/>
      <c r="Q393" s="117">
        <v>6435269</v>
      </c>
      <c r="R393" s="116"/>
      <c r="S393" s="117">
        <f t="shared" si="14"/>
        <v>6435269</v>
      </c>
      <c r="T393" s="118"/>
      <c r="U393" s="126">
        <f>S393/درآمد!$F$13</f>
        <v>4.361509239547134E-6</v>
      </c>
      <c r="X393" s="119"/>
    </row>
    <row r="394" spans="1:24" ht="19.5" customHeight="1">
      <c r="A394" s="24" t="s">
        <v>571</v>
      </c>
      <c r="C394" s="117">
        <v>0</v>
      </c>
      <c r="D394" s="116"/>
      <c r="E394" s="117">
        <v>0</v>
      </c>
      <c r="F394" s="116"/>
      <c r="G394" s="117">
        <v>0</v>
      </c>
      <c r="H394" s="116"/>
      <c r="I394" s="117">
        <f t="shared" si="15"/>
        <v>0</v>
      </c>
      <c r="J394" s="116"/>
      <c r="K394" s="124">
        <f>I394/درآمد!$F$13</f>
        <v>0</v>
      </c>
      <c r="L394" s="116"/>
      <c r="M394" s="117">
        <v>0</v>
      </c>
      <c r="N394" s="116"/>
      <c r="O394" s="117">
        <v>0</v>
      </c>
      <c r="P394" s="116"/>
      <c r="Q394" s="117">
        <v>4601483932</v>
      </c>
      <c r="R394" s="116"/>
      <c r="S394" s="117">
        <f t="shared" ref="S394:S457" si="16">M394+O394+Q394</f>
        <v>4601483932</v>
      </c>
      <c r="T394" s="118"/>
      <c r="U394" s="126">
        <f>S394/درآمد!$F$13</f>
        <v>3.1186597926280432E-3</v>
      </c>
      <c r="X394" s="119"/>
    </row>
    <row r="395" spans="1:24" ht="19.5" customHeight="1">
      <c r="A395" s="24" t="s">
        <v>572</v>
      </c>
      <c r="C395" s="117">
        <v>0</v>
      </c>
      <c r="D395" s="116"/>
      <c r="E395" s="117">
        <v>0</v>
      </c>
      <c r="F395" s="116"/>
      <c r="G395" s="117">
        <v>0</v>
      </c>
      <c r="H395" s="116"/>
      <c r="I395" s="117">
        <f t="shared" si="15"/>
        <v>0</v>
      </c>
      <c r="J395" s="116"/>
      <c r="K395" s="124">
        <f>I395/درآمد!$F$13</f>
        <v>0</v>
      </c>
      <c r="L395" s="116"/>
      <c r="M395" s="117">
        <v>0</v>
      </c>
      <c r="N395" s="116"/>
      <c r="O395" s="117">
        <v>0</v>
      </c>
      <c r="P395" s="116"/>
      <c r="Q395" s="117">
        <v>-1329465725</v>
      </c>
      <c r="R395" s="116"/>
      <c r="S395" s="117">
        <f t="shared" si="16"/>
        <v>-1329465725</v>
      </c>
      <c r="T395" s="118"/>
      <c r="U395" s="126">
        <f>S395/درآمد!$F$13</f>
        <v>-9.0104656747817824E-4</v>
      </c>
      <c r="X395" s="119"/>
    </row>
    <row r="396" spans="1:24" ht="19.5" customHeight="1">
      <c r="A396" s="24" t="s">
        <v>573</v>
      </c>
      <c r="C396" s="117">
        <v>0</v>
      </c>
      <c r="D396" s="116"/>
      <c r="E396" s="117">
        <v>0</v>
      </c>
      <c r="F396" s="116"/>
      <c r="G396" s="117">
        <v>0</v>
      </c>
      <c r="H396" s="116"/>
      <c r="I396" s="117">
        <f t="shared" si="15"/>
        <v>0</v>
      </c>
      <c r="J396" s="116"/>
      <c r="K396" s="124">
        <f>I396/درآمد!$F$13</f>
        <v>0</v>
      </c>
      <c r="L396" s="116"/>
      <c r="M396" s="117">
        <v>0</v>
      </c>
      <c r="N396" s="116"/>
      <c r="O396" s="117">
        <v>0</v>
      </c>
      <c r="P396" s="116"/>
      <c r="Q396" s="117">
        <v>1399302112</v>
      </c>
      <c r="R396" s="116"/>
      <c r="S396" s="117">
        <f t="shared" si="16"/>
        <v>1399302112</v>
      </c>
      <c r="T396" s="118"/>
      <c r="U396" s="126">
        <f>S396/درآمد!$F$13</f>
        <v>9.4837824035107438E-4</v>
      </c>
      <c r="X396" s="119"/>
    </row>
    <row r="397" spans="1:24" ht="19.5" customHeight="1">
      <c r="A397" s="24" t="s">
        <v>574</v>
      </c>
      <c r="C397" s="117">
        <v>0</v>
      </c>
      <c r="D397" s="116"/>
      <c r="E397" s="117">
        <v>0</v>
      </c>
      <c r="F397" s="116"/>
      <c r="G397" s="117">
        <v>0</v>
      </c>
      <c r="H397" s="116"/>
      <c r="I397" s="117">
        <f t="shared" si="15"/>
        <v>0</v>
      </c>
      <c r="J397" s="116"/>
      <c r="K397" s="124">
        <f>I397/درآمد!$F$13</f>
        <v>0</v>
      </c>
      <c r="L397" s="116"/>
      <c r="M397" s="117">
        <v>0</v>
      </c>
      <c r="N397" s="116"/>
      <c r="O397" s="117">
        <v>0</v>
      </c>
      <c r="P397" s="116"/>
      <c r="Q397" s="117">
        <v>-3607290</v>
      </c>
      <c r="R397" s="116"/>
      <c r="S397" s="117">
        <f t="shared" si="16"/>
        <v>-3607290</v>
      </c>
      <c r="T397" s="118"/>
      <c r="U397" s="126">
        <f>S397/درآمد!$F$13</f>
        <v>-2.4448439785074997E-6</v>
      </c>
      <c r="X397" s="119"/>
    </row>
    <row r="398" spans="1:24" ht="19.5" customHeight="1">
      <c r="A398" s="24" t="s">
        <v>575</v>
      </c>
      <c r="C398" s="117">
        <v>0</v>
      </c>
      <c r="D398" s="116"/>
      <c r="E398" s="117">
        <v>0</v>
      </c>
      <c r="F398" s="116"/>
      <c r="G398" s="117">
        <v>0</v>
      </c>
      <c r="H398" s="116"/>
      <c r="I398" s="117">
        <f t="shared" si="15"/>
        <v>0</v>
      </c>
      <c r="J398" s="116"/>
      <c r="K398" s="124">
        <f>I398/درآمد!$F$13</f>
        <v>0</v>
      </c>
      <c r="L398" s="116"/>
      <c r="M398" s="117">
        <v>0</v>
      </c>
      <c r="N398" s="116"/>
      <c r="O398" s="117">
        <v>0</v>
      </c>
      <c r="P398" s="116"/>
      <c r="Q398" s="117">
        <v>-98216</v>
      </c>
      <c r="R398" s="116"/>
      <c r="S398" s="117">
        <f t="shared" si="16"/>
        <v>-98216</v>
      </c>
      <c r="T398" s="118"/>
      <c r="U398" s="126">
        <f>S398/درآمد!$F$13</f>
        <v>-6.6565980609569122E-8</v>
      </c>
      <c r="X398" s="119"/>
    </row>
    <row r="399" spans="1:24" ht="19.5" customHeight="1">
      <c r="A399" s="24" t="s">
        <v>576</v>
      </c>
      <c r="C399" s="117">
        <v>0</v>
      </c>
      <c r="D399" s="116"/>
      <c r="E399" s="117">
        <v>0</v>
      </c>
      <c r="F399" s="116"/>
      <c r="G399" s="117">
        <v>0</v>
      </c>
      <c r="H399" s="116"/>
      <c r="I399" s="117">
        <f t="shared" si="15"/>
        <v>0</v>
      </c>
      <c r="J399" s="116"/>
      <c r="K399" s="124">
        <f>I399/درآمد!$F$13</f>
        <v>0</v>
      </c>
      <c r="L399" s="116"/>
      <c r="M399" s="117">
        <v>0</v>
      </c>
      <c r="N399" s="116"/>
      <c r="O399" s="117">
        <v>0</v>
      </c>
      <c r="P399" s="116"/>
      <c r="Q399" s="117">
        <v>-409572289</v>
      </c>
      <c r="R399" s="116"/>
      <c r="S399" s="117">
        <f t="shared" si="16"/>
        <v>-409572289</v>
      </c>
      <c r="T399" s="118"/>
      <c r="U399" s="126">
        <f>S399/درآمد!$F$13</f>
        <v>-2.7758798004185511E-4</v>
      </c>
      <c r="X399" s="119"/>
    </row>
    <row r="400" spans="1:24" ht="19.5" customHeight="1">
      <c r="A400" s="24" t="s">
        <v>577</v>
      </c>
      <c r="C400" s="117">
        <v>0</v>
      </c>
      <c r="D400" s="116"/>
      <c r="E400" s="117">
        <v>0</v>
      </c>
      <c r="F400" s="116"/>
      <c r="G400" s="117">
        <v>0</v>
      </c>
      <c r="H400" s="116"/>
      <c r="I400" s="117">
        <f t="shared" si="15"/>
        <v>0</v>
      </c>
      <c r="J400" s="116"/>
      <c r="K400" s="124">
        <f>I400/درآمد!$F$13</f>
        <v>0</v>
      </c>
      <c r="L400" s="116"/>
      <c r="M400" s="117">
        <v>0</v>
      </c>
      <c r="N400" s="116"/>
      <c r="O400" s="117">
        <v>0</v>
      </c>
      <c r="P400" s="116"/>
      <c r="Q400" s="117">
        <v>-347796</v>
      </c>
      <c r="R400" s="116"/>
      <c r="S400" s="117">
        <f t="shared" si="16"/>
        <v>-347796</v>
      </c>
      <c r="T400" s="118"/>
      <c r="U400" s="126">
        <f>S400/درآمد!$F$13</f>
        <v>-2.35719045696075E-7</v>
      </c>
      <c r="X400" s="119"/>
    </row>
    <row r="401" spans="1:24" ht="19.5" customHeight="1">
      <c r="A401" s="24" t="s">
        <v>578</v>
      </c>
      <c r="C401" s="117">
        <v>0</v>
      </c>
      <c r="D401" s="116"/>
      <c r="E401" s="117">
        <v>0</v>
      </c>
      <c r="F401" s="116"/>
      <c r="G401" s="117">
        <v>0</v>
      </c>
      <c r="H401" s="116"/>
      <c r="I401" s="117">
        <f t="shared" si="15"/>
        <v>0</v>
      </c>
      <c r="J401" s="116"/>
      <c r="K401" s="124">
        <f>I401/درآمد!$F$13</f>
        <v>0</v>
      </c>
      <c r="L401" s="116"/>
      <c r="M401" s="117">
        <v>0</v>
      </c>
      <c r="N401" s="116"/>
      <c r="O401" s="117">
        <v>0</v>
      </c>
      <c r="P401" s="116"/>
      <c r="Q401" s="117">
        <v>-318301970</v>
      </c>
      <c r="R401" s="116"/>
      <c r="S401" s="117">
        <f t="shared" si="16"/>
        <v>-318301970</v>
      </c>
      <c r="T401" s="118"/>
      <c r="U401" s="126">
        <f>S401/درآمد!$F$13</f>
        <v>-2.1572944085492844E-4</v>
      </c>
      <c r="X401" s="119"/>
    </row>
    <row r="402" spans="1:24" ht="19.5" customHeight="1">
      <c r="A402" s="24" t="s">
        <v>579</v>
      </c>
      <c r="C402" s="117">
        <v>0</v>
      </c>
      <c r="D402" s="116"/>
      <c r="E402" s="117">
        <v>0</v>
      </c>
      <c r="F402" s="116"/>
      <c r="G402" s="117">
        <v>0</v>
      </c>
      <c r="H402" s="116"/>
      <c r="I402" s="117">
        <f t="shared" si="15"/>
        <v>0</v>
      </c>
      <c r="J402" s="116"/>
      <c r="K402" s="124">
        <f>I402/درآمد!$F$13</f>
        <v>0</v>
      </c>
      <c r="L402" s="116"/>
      <c r="M402" s="117">
        <v>0</v>
      </c>
      <c r="N402" s="116"/>
      <c r="O402" s="117">
        <v>0</v>
      </c>
      <c r="P402" s="116"/>
      <c r="Q402" s="117">
        <v>-25809538006</v>
      </c>
      <c r="R402" s="116"/>
      <c r="S402" s="117">
        <f t="shared" si="16"/>
        <v>-25809538006</v>
      </c>
      <c r="T402" s="118"/>
      <c r="U402" s="126">
        <f>S402/درآمد!$F$13</f>
        <v>-1.7492437143126715E-2</v>
      </c>
      <c r="X402" s="119"/>
    </row>
    <row r="403" spans="1:24" ht="19.5" customHeight="1">
      <c r="A403" s="24" t="s">
        <v>580</v>
      </c>
      <c r="C403" s="117">
        <v>0</v>
      </c>
      <c r="D403" s="116"/>
      <c r="E403" s="117">
        <v>0</v>
      </c>
      <c r="F403" s="116"/>
      <c r="G403" s="117">
        <v>0</v>
      </c>
      <c r="H403" s="116"/>
      <c r="I403" s="117">
        <f t="shared" si="15"/>
        <v>0</v>
      </c>
      <c r="J403" s="116"/>
      <c r="K403" s="124">
        <f>I403/درآمد!$F$13</f>
        <v>0</v>
      </c>
      <c r="L403" s="116"/>
      <c r="M403" s="117">
        <v>0</v>
      </c>
      <c r="N403" s="116"/>
      <c r="O403" s="117">
        <v>0</v>
      </c>
      <c r="P403" s="116"/>
      <c r="Q403" s="117">
        <v>3252436541</v>
      </c>
      <c r="R403" s="116"/>
      <c r="S403" s="117">
        <f t="shared" si="16"/>
        <v>3252436541</v>
      </c>
      <c r="T403" s="118"/>
      <c r="U403" s="126">
        <f>S403/درآمد!$F$13</f>
        <v>2.2043417337507133E-3</v>
      </c>
      <c r="X403" s="119"/>
    </row>
    <row r="404" spans="1:24" ht="19.5" customHeight="1">
      <c r="A404" s="24" t="s">
        <v>581</v>
      </c>
      <c r="C404" s="117">
        <v>0</v>
      </c>
      <c r="D404" s="116"/>
      <c r="E404" s="117">
        <v>0</v>
      </c>
      <c r="F404" s="116"/>
      <c r="G404" s="117">
        <v>0</v>
      </c>
      <c r="H404" s="116"/>
      <c r="I404" s="117">
        <f t="shared" si="15"/>
        <v>0</v>
      </c>
      <c r="J404" s="116"/>
      <c r="K404" s="124">
        <f>I404/درآمد!$F$13</f>
        <v>0</v>
      </c>
      <c r="L404" s="116"/>
      <c r="M404" s="117">
        <v>0</v>
      </c>
      <c r="N404" s="116"/>
      <c r="O404" s="117">
        <v>0</v>
      </c>
      <c r="P404" s="116"/>
      <c r="Q404" s="117">
        <v>2221178697</v>
      </c>
      <c r="R404" s="116"/>
      <c r="S404" s="117">
        <f t="shared" si="16"/>
        <v>2221178697</v>
      </c>
      <c r="T404" s="118"/>
      <c r="U404" s="126">
        <f>S404/درآمد!$F$13</f>
        <v>1.5054058205881936E-3</v>
      </c>
      <c r="X404" s="119"/>
    </row>
    <row r="405" spans="1:24" ht="19.5" customHeight="1">
      <c r="A405" s="24" t="s">
        <v>582</v>
      </c>
      <c r="C405" s="117">
        <v>0</v>
      </c>
      <c r="D405" s="116"/>
      <c r="E405" s="117">
        <v>0</v>
      </c>
      <c r="F405" s="116"/>
      <c r="G405" s="117">
        <v>0</v>
      </c>
      <c r="H405" s="116"/>
      <c r="I405" s="117">
        <f t="shared" si="15"/>
        <v>0</v>
      </c>
      <c r="J405" s="116"/>
      <c r="K405" s="124">
        <f>I405/درآمد!$F$13</f>
        <v>0</v>
      </c>
      <c r="L405" s="116"/>
      <c r="M405" s="117">
        <v>0</v>
      </c>
      <c r="N405" s="116"/>
      <c r="O405" s="117">
        <v>0</v>
      </c>
      <c r="P405" s="116"/>
      <c r="Q405" s="117">
        <v>-6274985776</v>
      </c>
      <c r="R405" s="116"/>
      <c r="S405" s="117">
        <f t="shared" si="16"/>
        <v>-6274985776</v>
      </c>
      <c r="T405" s="118"/>
      <c r="U405" s="126">
        <f>S405/درآمد!$F$13</f>
        <v>-4.2528771431389802E-3</v>
      </c>
      <c r="X405" s="119"/>
    </row>
    <row r="406" spans="1:24" ht="19.5" customHeight="1">
      <c r="A406" s="24" t="s">
        <v>583</v>
      </c>
      <c r="C406" s="117">
        <v>0</v>
      </c>
      <c r="D406" s="116"/>
      <c r="E406" s="117">
        <v>0</v>
      </c>
      <c r="F406" s="116"/>
      <c r="G406" s="117">
        <v>0</v>
      </c>
      <c r="H406" s="116"/>
      <c r="I406" s="117">
        <f t="shared" si="15"/>
        <v>0</v>
      </c>
      <c r="J406" s="116"/>
      <c r="K406" s="124">
        <f>I406/درآمد!$F$13</f>
        <v>0</v>
      </c>
      <c r="L406" s="116"/>
      <c r="M406" s="117">
        <v>0</v>
      </c>
      <c r="N406" s="116"/>
      <c r="O406" s="117">
        <v>0</v>
      </c>
      <c r="P406" s="116"/>
      <c r="Q406" s="117">
        <v>-5809755481</v>
      </c>
      <c r="R406" s="116"/>
      <c r="S406" s="117">
        <f t="shared" si="16"/>
        <v>-5809755481</v>
      </c>
      <c r="T406" s="118"/>
      <c r="U406" s="126">
        <f>S406/درآمد!$F$13</f>
        <v>-3.9375669004498648E-3</v>
      </c>
      <c r="X406" s="119"/>
    </row>
    <row r="407" spans="1:24" ht="19.5" customHeight="1">
      <c r="A407" s="24" t="s">
        <v>584</v>
      </c>
      <c r="C407" s="117">
        <v>0</v>
      </c>
      <c r="D407" s="116"/>
      <c r="E407" s="117">
        <v>0</v>
      </c>
      <c r="F407" s="116"/>
      <c r="G407" s="117">
        <v>0</v>
      </c>
      <c r="H407" s="116"/>
      <c r="I407" s="117">
        <f t="shared" si="15"/>
        <v>0</v>
      </c>
      <c r="J407" s="116"/>
      <c r="K407" s="124">
        <f>I407/درآمد!$F$13</f>
        <v>0</v>
      </c>
      <c r="L407" s="116"/>
      <c r="M407" s="117">
        <v>0</v>
      </c>
      <c r="N407" s="116"/>
      <c r="O407" s="117">
        <v>0</v>
      </c>
      <c r="P407" s="116"/>
      <c r="Q407" s="117">
        <v>-6717033754</v>
      </c>
      <c r="R407" s="116"/>
      <c r="S407" s="117">
        <f t="shared" si="16"/>
        <v>-6717033754</v>
      </c>
      <c r="T407" s="118"/>
      <c r="U407" s="126">
        <f>S407/درآمد!$F$13</f>
        <v>-4.5524755500385402E-3</v>
      </c>
      <c r="X407" s="119"/>
    </row>
    <row r="408" spans="1:24" ht="19.5" customHeight="1">
      <c r="A408" s="24" t="s">
        <v>585</v>
      </c>
      <c r="C408" s="117">
        <v>0</v>
      </c>
      <c r="D408" s="116"/>
      <c r="E408" s="117">
        <v>0</v>
      </c>
      <c r="F408" s="116"/>
      <c r="G408" s="117">
        <v>0</v>
      </c>
      <c r="H408" s="116"/>
      <c r="I408" s="117">
        <f t="shared" si="15"/>
        <v>0</v>
      </c>
      <c r="J408" s="116"/>
      <c r="K408" s="124">
        <f>I408/درآمد!$F$13</f>
        <v>0</v>
      </c>
      <c r="L408" s="116"/>
      <c r="M408" s="117">
        <v>0</v>
      </c>
      <c r="N408" s="116"/>
      <c r="O408" s="117">
        <v>0</v>
      </c>
      <c r="P408" s="116"/>
      <c r="Q408" s="117">
        <v>-9756191306</v>
      </c>
      <c r="R408" s="116"/>
      <c r="S408" s="117">
        <f t="shared" si="16"/>
        <v>-9756191306</v>
      </c>
      <c r="T408" s="118"/>
      <c r="U408" s="126">
        <f>S408/درآمد!$F$13</f>
        <v>-6.6122672609192279E-3</v>
      </c>
      <c r="X408" s="119"/>
    </row>
    <row r="409" spans="1:24" ht="19.5" customHeight="1">
      <c r="A409" s="24" t="s">
        <v>586</v>
      </c>
      <c r="C409" s="117">
        <v>0</v>
      </c>
      <c r="D409" s="116"/>
      <c r="E409" s="117">
        <v>0</v>
      </c>
      <c r="F409" s="116"/>
      <c r="G409" s="117">
        <v>0</v>
      </c>
      <c r="H409" s="116"/>
      <c r="I409" s="117">
        <f t="shared" si="15"/>
        <v>0</v>
      </c>
      <c r="J409" s="116"/>
      <c r="K409" s="124">
        <f>I409/درآمد!$F$13</f>
        <v>0</v>
      </c>
      <c r="L409" s="116"/>
      <c r="M409" s="117">
        <v>0</v>
      </c>
      <c r="N409" s="116"/>
      <c r="O409" s="117">
        <v>0</v>
      </c>
      <c r="P409" s="116"/>
      <c r="Q409" s="117">
        <v>5108271015</v>
      </c>
      <c r="R409" s="116"/>
      <c r="S409" s="117">
        <f t="shared" si="16"/>
        <v>5108271015</v>
      </c>
      <c r="T409" s="118"/>
      <c r="U409" s="126">
        <f>S409/درآمد!$F$13</f>
        <v>3.4621351850300762E-3</v>
      </c>
      <c r="X409" s="119"/>
    </row>
    <row r="410" spans="1:24" ht="19.5" customHeight="1">
      <c r="A410" s="24" t="s">
        <v>587</v>
      </c>
      <c r="C410" s="117">
        <v>0</v>
      </c>
      <c r="D410" s="116"/>
      <c r="E410" s="117">
        <v>0</v>
      </c>
      <c r="F410" s="116"/>
      <c r="G410" s="117">
        <v>0</v>
      </c>
      <c r="H410" s="116"/>
      <c r="I410" s="117">
        <f t="shared" si="15"/>
        <v>0</v>
      </c>
      <c r="J410" s="116"/>
      <c r="K410" s="124">
        <f>I410/درآمد!$F$13</f>
        <v>0</v>
      </c>
      <c r="L410" s="116"/>
      <c r="M410" s="117">
        <v>0</v>
      </c>
      <c r="N410" s="116"/>
      <c r="O410" s="117">
        <v>0</v>
      </c>
      <c r="P410" s="116"/>
      <c r="Q410" s="117">
        <v>128925767</v>
      </c>
      <c r="R410" s="116"/>
      <c r="S410" s="117">
        <f t="shared" si="16"/>
        <v>128925767</v>
      </c>
      <c r="T410" s="118"/>
      <c r="U410" s="126">
        <f>S410/درآمد!$F$13</f>
        <v>8.737955227453599E-5</v>
      </c>
      <c r="X410" s="119"/>
    </row>
    <row r="411" spans="1:24" ht="19.5" customHeight="1">
      <c r="A411" s="24" t="s">
        <v>588</v>
      </c>
      <c r="C411" s="117">
        <v>0</v>
      </c>
      <c r="D411" s="116"/>
      <c r="E411" s="117">
        <v>0</v>
      </c>
      <c r="F411" s="116"/>
      <c r="G411" s="117">
        <v>0</v>
      </c>
      <c r="H411" s="116"/>
      <c r="I411" s="117">
        <f t="shared" si="15"/>
        <v>0</v>
      </c>
      <c r="J411" s="116"/>
      <c r="K411" s="124">
        <f>I411/درآمد!$F$13</f>
        <v>0</v>
      </c>
      <c r="L411" s="116"/>
      <c r="M411" s="117">
        <v>0</v>
      </c>
      <c r="N411" s="116"/>
      <c r="O411" s="117">
        <v>0</v>
      </c>
      <c r="P411" s="116"/>
      <c r="Q411" s="117">
        <v>26506171</v>
      </c>
      <c r="R411" s="116"/>
      <c r="S411" s="117">
        <f t="shared" si="16"/>
        <v>26506171</v>
      </c>
      <c r="T411" s="118"/>
      <c r="U411" s="126">
        <f>S411/درآمد!$F$13</f>
        <v>1.7964580769120342E-5</v>
      </c>
      <c r="X411" s="119"/>
    </row>
    <row r="412" spans="1:24" ht="19.5" customHeight="1">
      <c r="A412" s="24" t="s">
        <v>589</v>
      </c>
      <c r="C412" s="117">
        <v>0</v>
      </c>
      <c r="D412" s="116"/>
      <c r="E412" s="117">
        <v>0</v>
      </c>
      <c r="F412" s="116"/>
      <c r="G412" s="117">
        <v>0</v>
      </c>
      <c r="H412" s="116"/>
      <c r="I412" s="117">
        <f t="shared" si="15"/>
        <v>0</v>
      </c>
      <c r="J412" s="116"/>
      <c r="K412" s="124">
        <f>I412/درآمد!$F$13</f>
        <v>0</v>
      </c>
      <c r="L412" s="116"/>
      <c r="M412" s="117">
        <v>0</v>
      </c>
      <c r="N412" s="116"/>
      <c r="O412" s="117">
        <v>0</v>
      </c>
      <c r="P412" s="116"/>
      <c r="Q412" s="117">
        <v>26220785</v>
      </c>
      <c r="R412" s="116"/>
      <c r="S412" s="117">
        <f t="shared" si="16"/>
        <v>26220785</v>
      </c>
      <c r="T412" s="118"/>
      <c r="U412" s="126">
        <f>S412/درآمد!$F$13</f>
        <v>1.7771160155959119E-5</v>
      </c>
      <c r="X412" s="119"/>
    </row>
    <row r="413" spans="1:24" ht="19.5" customHeight="1">
      <c r="A413" s="24" t="s">
        <v>590</v>
      </c>
      <c r="C413" s="117">
        <v>0</v>
      </c>
      <c r="D413" s="116"/>
      <c r="E413" s="117">
        <v>0</v>
      </c>
      <c r="F413" s="116"/>
      <c r="G413" s="117">
        <v>0</v>
      </c>
      <c r="H413" s="116"/>
      <c r="I413" s="117">
        <f t="shared" si="15"/>
        <v>0</v>
      </c>
      <c r="J413" s="116"/>
      <c r="K413" s="124">
        <f>I413/درآمد!$F$13</f>
        <v>0</v>
      </c>
      <c r="L413" s="116"/>
      <c r="M413" s="117">
        <v>0</v>
      </c>
      <c r="N413" s="116"/>
      <c r="O413" s="117">
        <v>0</v>
      </c>
      <c r="P413" s="116"/>
      <c r="Q413" s="117">
        <v>11449935</v>
      </c>
      <c r="R413" s="116"/>
      <c r="S413" s="117">
        <f t="shared" si="16"/>
        <v>11449935</v>
      </c>
      <c r="T413" s="118"/>
      <c r="U413" s="126">
        <f>S413/درآمد!$F$13</f>
        <v>7.760203543117484E-6</v>
      </c>
      <c r="X413" s="119"/>
    </row>
    <row r="414" spans="1:24" ht="19.5" customHeight="1">
      <c r="A414" s="24" t="s">
        <v>591</v>
      </c>
      <c r="C414" s="117">
        <v>0</v>
      </c>
      <c r="D414" s="116"/>
      <c r="E414" s="117">
        <v>0</v>
      </c>
      <c r="F414" s="116"/>
      <c r="G414" s="117">
        <v>0</v>
      </c>
      <c r="H414" s="116"/>
      <c r="I414" s="117">
        <f t="shared" si="15"/>
        <v>0</v>
      </c>
      <c r="J414" s="116"/>
      <c r="K414" s="124">
        <f>I414/درآمد!$F$13</f>
        <v>0</v>
      </c>
      <c r="L414" s="116"/>
      <c r="M414" s="117">
        <v>0</v>
      </c>
      <c r="N414" s="116"/>
      <c r="O414" s="117">
        <v>0</v>
      </c>
      <c r="P414" s="116"/>
      <c r="Q414" s="117">
        <v>1410992727</v>
      </c>
      <c r="R414" s="116"/>
      <c r="S414" s="117">
        <f t="shared" si="16"/>
        <v>1410992727</v>
      </c>
      <c r="T414" s="118"/>
      <c r="U414" s="126">
        <f>S414/درآمد!$F$13</f>
        <v>9.5630156497643012E-4</v>
      </c>
      <c r="X414" s="119"/>
    </row>
    <row r="415" spans="1:24" ht="19.5" customHeight="1">
      <c r="A415" s="24" t="s">
        <v>592</v>
      </c>
      <c r="C415" s="117">
        <v>0</v>
      </c>
      <c r="D415" s="116"/>
      <c r="E415" s="117">
        <v>0</v>
      </c>
      <c r="F415" s="116"/>
      <c r="G415" s="117">
        <v>0</v>
      </c>
      <c r="H415" s="116"/>
      <c r="I415" s="117">
        <f t="shared" si="15"/>
        <v>0</v>
      </c>
      <c r="J415" s="116"/>
      <c r="K415" s="124">
        <f>I415/درآمد!$F$13</f>
        <v>0</v>
      </c>
      <c r="L415" s="116"/>
      <c r="M415" s="117">
        <v>0</v>
      </c>
      <c r="N415" s="116"/>
      <c r="O415" s="117">
        <v>0</v>
      </c>
      <c r="P415" s="116"/>
      <c r="Q415" s="117">
        <v>-19545794</v>
      </c>
      <c r="R415" s="116"/>
      <c r="S415" s="117">
        <f t="shared" si="16"/>
        <v>-19545794</v>
      </c>
      <c r="T415" s="118"/>
      <c r="U415" s="126">
        <f>S415/درآمد!$F$13</f>
        <v>-1.3247179119518536E-5</v>
      </c>
      <c r="X415" s="119"/>
    </row>
    <row r="416" spans="1:24" ht="19.5" customHeight="1">
      <c r="A416" s="24" t="s">
        <v>593</v>
      </c>
      <c r="C416" s="117">
        <v>0</v>
      </c>
      <c r="D416" s="116"/>
      <c r="E416" s="117">
        <v>0</v>
      </c>
      <c r="F416" s="116"/>
      <c r="G416" s="117">
        <v>0</v>
      </c>
      <c r="H416" s="116"/>
      <c r="I416" s="117">
        <f t="shared" si="15"/>
        <v>0</v>
      </c>
      <c r="J416" s="116"/>
      <c r="K416" s="124">
        <f>I416/درآمد!$F$13</f>
        <v>0</v>
      </c>
      <c r="L416" s="116"/>
      <c r="M416" s="117">
        <v>0</v>
      </c>
      <c r="N416" s="116"/>
      <c r="O416" s="117">
        <v>0</v>
      </c>
      <c r="P416" s="116"/>
      <c r="Q416" s="117">
        <v>-46547916</v>
      </c>
      <c r="R416" s="116"/>
      <c r="S416" s="117">
        <f t="shared" si="16"/>
        <v>-46547916</v>
      </c>
      <c r="T416" s="118"/>
      <c r="U416" s="126">
        <f>S416/درآمد!$F$13</f>
        <v>-3.1547891116232103E-5</v>
      </c>
      <c r="X416" s="119"/>
    </row>
    <row r="417" spans="1:24" ht="19.5" customHeight="1">
      <c r="A417" s="24" t="s">
        <v>594</v>
      </c>
      <c r="C417" s="117">
        <v>0</v>
      </c>
      <c r="D417" s="116"/>
      <c r="E417" s="117">
        <v>0</v>
      </c>
      <c r="F417" s="116"/>
      <c r="G417" s="117">
        <v>0</v>
      </c>
      <c r="H417" s="116"/>
      <c r="I417" s="117">
        <f t="shared" si="15"/>
        <v>0</v>
      </c>
      <c r="J417" s="116"/>
      <c r="K417" s="124">
        <f>I417/درآمد!$F$13</f>
        <v>0</v>
      </c>
      <c r="L417" s="116"/>
      <c r="M417" s="117">
        <v>0</v>
      </c>
      <c r="N417" s="116"/>
      <c r="O417" s="117">
        <v>0</v>
      </c>
      <c r="P417" s="116"/>
      <c r="Q417" s="117">
        <v>-612050596</v>
      </c>
      <c r="R417" s="116"/>
      <c r="S417" s="117">
        <f t="shared" si="16"/>
        <v>-612050596</v>
      </c>
      <c r="T417" s="118"/>
      <c r="U417" s="126">
        <f>S417/درآمد!$F$13</f>
        <v>-4.148178311620431E-4</v>
      </c>
      <c r="X417" s="119"/>
    </row>
    <row r="418" spans="1:24" ht="19.5" customHeight="1">
      <c r="A418" s="24" t="s">
        <v>595</v>
      </c>
      <c r="C418" s="117">
        <v>0</v>
      </c>
      <c r="D418" s="116"/>
      <c r="E418" s="117">
        <v>0</v>
      </c>
      <c r="F418" s="116"/>
      <c r="G418" s="117">
        <v>0</v>
      </c>
      <c r="H418" s="116"/>
      <c r="I418" s="117">
        <f t="shared" si="15"/>
        <v>0</v>
      </c>
      <c r="J418" s="116"/>
      <c r="K418" s="124">
        <f>I418/درآمد!$F$13</f>
        <v>0</v>
      </c>
      <c r="L418" s="116"/>
      <c r="M418" s="117">
        <v>0</v>
      </c>
      <c r="N418" s="116"/>
      <c r="O418" s="117">
        <v>0</v>
      </c>
      <c r="P418" s="116"/>
      <c r="Q418" s="117">
        <v>927012104</v>
      </c>
      <c r="R418" s="116"/>
      <c r="S418" s="117">
        <f t="shared" si="16"/>
        <v>927012104</v>
      </c>
      <c r="T418" s="118"/>
      <c r="U418" s="126">
        <f>S418/درآمد!$F$13</f>
        <v>6.282832709507603E-4</v>
      </c>
      <c r="X418" s="119"/>
    </row>
    <row r="419" spans="1:24" ht="19.5" customHeight="1">
      <c r="A419" s="24" t="s">
        <v>596</v>
      </c>
      <c r="C419" s="117">
        <v>0</v>
      </c>
      <c r="D419" s="116"/>
      <c r="E419" s="117">
        <v>0</v>
      </c>
      <c r="F419" s="116"/>
      <c r="G419" s="117">
        <v>0</v>
      </c>
      <c r="H419" s="116"/>
      <c r="I419" s="117">
        <f t="shared" si="15"/>
        <v>0</v>
      </c>
      <c r="J419" s="116"/>
      <c r="K419" s="124">
        <f>I419/درآمد!$F$13</f>
        <v>0</v>
      </c>
      <c r="L419" s="116"/>
      <c r="M419" s="117">
        <v>0</v>
      </c>
      <c r="N419" s="116"/>
      <c r="O419" s="117">
        <v>0</v>
      </c>
      <c r="P419" s="116"/>
      <c r="Q419" s="117">
        <v>7456620538</v>
      </c>
      <c r="R419" s="116"/>
      <c r="S419" s="117">
        <f t="shared" si="16"/>
        <v>7456620538</v>
      </c>
      <c r="T419" s="118"/>
      <c r="U419" s="126">
        <f>S419/درآمد!$F$13</f>
        <v>5.0537311450825004E-3</v>
      </c>
      <c r="X419" s="119"/>
    </row>
    <row r="420" spans="1:24" ht="19.5" customHeight="1">
      <c r="A420" s="24" t="s">
        <v>597</v>
      </c>
      <c r="C420" s="117">
        <v>0</v>
      </c>
      <c r="D420" s="116"/>
      <c r="E420" s="117">
        <v>0</v>
      </c>
      <c r="F420" s="116"/>
      <c r="G420" s="117">
        <v>0</v>
      </c>
      <c r="H420" s="116"/>
      <c r="I420" s="117">
        <f t="shared" si="15"/>
        <v>0</v>
      </c>
      <c r="J420" s="116"/>
      <c r="K420" s="124">
        <f>I420/درآمد!$F$13</f>
        <v>0</v>
      </c>
      <c r="L420" s="116"/>
      <c r="M420" s="117">
        <v>0</v>
      </c>
      <c r="N420" s="116"/>
      <c r="O420" s="117">
        <v>0</v>
      </c>
      <c r="P420" s="116"/>
      <c r="Q420" s="117">
        <v>8747025103</v>
      </c>
      <c r="R420" s="116"/>
      <c r="S420" s="117">
        <f t="shared" si="16"/>
        <v>8747025103</v>
      </c>
      <c r="T420" s="118"/>
      <c r="U420" s="126">
        <f>S420/درآمد!$F$13</f>
        <v>5.9283039769254739E-3</v>
      </c>
      <c r="X420" s="119"/>
    </row>
    <row r="421" spans="1:24" ht="19.5" customHeight="1">
      <c r="A421" s="24" t="s">
        <v>598</v>
      </c>
      <c r="C421" s="117">
        <v>0</v>
      </c>
      <c r="D421" s="116"/>
      <c r="E421" s="117">
        <v>0</v>
      </c>
      <c r="F421" s="116"/>
      <c r="G421" s="117">
        <v>0</v>
      </c>
      <c r="H421" s="116"/>
      <c r="I421" s="117">
        <f t="shared" si="15"/>
        <v>0</v>
      </c>
      <c r="J421" s="116"/>
      <c r="K421" s="124">
        <f>I421/درآمد!$F$13</f>
        <v>0</v>
      </c>
      <c r="L421" s="116"/>
      <c r="M421" s="117">
        <v>0</v>
      </c>
      <c r="N421" s="116"/>
      <c r="O421" s="117">
        <v>0</v>
      </c>
      <c r="P421" s="116"/>
      <c r="Q421" s="117">
        <v>3153593024</v>
      </c>
      <c r="R421" s="116"/>
      <c r="S421" s="117">
        <f t="shared" si="16"/>
        <v>3153593024</v>
      </c>
      <c r="T421" s="118"/>
      <c r="U421" s="126">
        <f>S421/درآمد!$F$13</f>
        <v>2.1373504529410324E-3</v>
      </c>
      <c r="X421" s="119"/>
    </row>
    <row r="422" spans="1:24" ht="19.5" customHeight="1">
      <c r="A422" s="24" t="s">
        <v>599</v>
      </c>
      <c r="C422" s="117">
        <v>0</v>
      </c>
      <c r="D422" s="116"/>
      <c r="E422" s="117">
        <v>0</v>
      </c>
      <c r="F422" s="116"/>
      <c r="G422" s="117">
        <v>0</v>
      </c>
      <c r="H422" s="116"/>
      <c r="I422" s="117">
        <f t="shared" si="15"/>
        <v>0</v>
      </c>
      <c r="J422" s="116"/>
      <c r="K422" s="124">
        <f>I422/درآمد!$F$13</f>
        <v>0</v>
      </c>
      <c r="L422" s="116"/>
      <c r="M422" s="117">
        <v>0</v>
      </c>
      <c r="N422" s="116"/>
      <c r="O422" s="117">
        <v>0</v>
      </c>
      <c r="P422" s="116"/>
      <c r="Q422" s="117">
        <v>19579155</v>
      </c>
      <c r="R422" s="116"/>
      <c r="S422" s="117">
        <f t="shared" si="16"/>
        <v>19579155</v>
      </c>
      <c r="T422" s="118"/>
      <c r="U422" s="126">
        <f>S422/درآمد!$F$13</f>
        <v>1.3269789566687183E-5</v>
      </c>
      <c r="X422" s="119"/>
    </row>
    <row r="423" spans="1:24" ht="19.5" customHeight="1">
      <c r="A423" s="24" t="s">
        <v>600</v>
      </c>
      <c r="C423" s="117">
        <v>0</v>
      </c>
      <c r="D423" s="116"/>
      <c r="E423" s="117">
        <v>0</v>
      </c>
      <c r="F423" s="116"/>
      <c r="G423" s="117">
        <v>0</v>
      </c>
      <c r="H423" s="116"/>
      <c r="I423" s="117">
        <f t="shared" si="15"/>
        <v>0</v>
      </c>
      <c r="J423" s="116"/>
      <c r="K423" s="124">
        <f>I423/درآمد!$F$13</f>
        <v>0</v>
      </c>
      <c r="L423" s="116"/>
      <c r="M423" s="117">
        <v>0</v>
      </c>
      <c r="N423" s="116"/>
      <c r="O423" s="117">
        <v>0</v>
      </c>
      <c r="P423" s="116"/>
      <c r="Q423" s="117">
        <v>279651964</v>
      </c>
      <c r="R423" s="116"/>
      <c r="S423" s="117">
        <f t="shared" si="16"/>
        <v>279651964</v>
      </c>
      <c r="T423" s="118"/>
      <c r="U423" s="126">
        <f>S423/درآمد!$F$13</f>
        <v>1.8953436520579051E-4</v>
      </c>
      <c r="X423" s="119"/>
    </row>
    <row r="424" spans="1:24" ht="19.5" customHeight="1">
      <c r="A424" s="24" t="s">
        <v>601</v>
      </c>
      <c r="C424" s="117">
        <v>0</v>
      </c>
      <c r="D424" s="116"/>
      <c r="E424" s="117">
        <v>0</v>
      </c>
      <c r="F424" s="116"/>
      <c r="G424" s="117">
        <v>0</v>
      </c>
      <c r="H424" s="116"/>
      <c r="I424" s="117">
        <f t="shared" si="15"/>
        <v>0</v>
      </c>
      <c r="J424" s="116"/>
      <c r="K424" s="124">
        <f>I424/درآمد!$F$13</f>
        <v>0</v>
      </c>
      <c r="L424" s="116"/>
      <c r="M424" s="117">
        <v>0</v>
      </c>
      <c r="N424" s="116"/>
      <c r="O424" s="117">
        <v>0</v>
      </c>
      <c r="P424" s="116"/>
      <c r="Q424" s="117">
        <v>381041853</v>
      </c>
      <c r="R424" s="116"/>
      <c r="S424" s="117">
        <f t="shared" si="16"/>
        <v>381041853</v>
      </c>
      <c r="T424" s="118"/>
      <c r="U424" s="126">
        <f>S424/درآمد!$F$13</f>
        <v>2.5825145188393221E-4</v>
      </c>
      <c r="X424" s="119"/>
    </row>
    <row r="425" spans="1:24" ht="19.5" customHeight="1">
      <c r="A425" s="24" t="s">
        <v>602</v>
      </c>
      <c r="C425" s="117">
        <v>0</v>
      </c>
      <c r="D425" s="116"/>
      <c r="E425" s="117">
        <v>0</v>
      </c>
      <c r="F425" s="116"/>
      <c r="G425" s="117">
        <v>0</v>
      </c>
      <c r="H425" s="116"/>
      <c r="I425" s="117">
        <f t="shared" si="15"/>
        <v>0</v>
      </c>
      <c r="J425" s="116"/>
      <c r="K425" s="124">
        <f>I425/درآمد!$F$13</f>
        <v>0</v>
      </c>
      <c r="L425" s="116"/>
      <c r="M425" s="117">
        <v>0</v>
      </c>
      <c r="N425" s="116"/>
      <c r="O425" s="117">
        <v>0</v>
      </c>
      <c r="P425" s="116"/>
      <c r="Q425" s="117">
        <v>32595605</v>
      </c>
      <c r="R425" s="116"/>
      <c r="S425" s="117">
        <f t="shared" si="16"/>
        <v>32595605</v>
      </c>
      <c r="T425" s="118"/>
      <c r="U425" s="126">
        <f>S425/درآمد!$F$13</f>
        <v>2.2091700032450663E-5</v>
      </c>
      <c r="X425" s="119"/>
    </row>
    <row r="426" spans="1:24" ht="19.5" customHeight="1">
      <c r="A426" s="24" t="s">
        <v>603</v>
      </c>
      <c r="C426" s="117">
        <v>0</v>
      </c>
      <c r="D426" s="116"/>
      <c r="E426" s="117">
        <v>0</v>
      </c>
      <c r="F426" s="116"/>
      <c r="G426" s="117">
        <v>0</v>
      </c>
      <c r="H426" s="116"/>
      <c r="I426" s="117">
        <f t="shared" si="15"/>
        <v>0</v>
      </c>
      <c r="J426" s="116"/>
      <c r="K426" s="124">
        <f>I426/درآمد!$F$13</f>
        <v>0</v>
      </c>
      <c r="L426" s="116"/>
      <c r="M426" s="117">
        <v>0</v>
      </c>
      <c r="N426" s="116"/>
      <c r="O426" s="117">
        <v>0</v>
      </c>
      <c r="P426" s="116"/>
      <c r="Q426" s="117">
        <v>21420000</v>
      </c>
      <c r="R426" s="116"/>
      <c r="S426" s="117">
        <f t="shared" si="16"/>
        <v>21420000</v>
      </c>
      <c r="T426" s="118"/>
      <c r="U426" s="126">
        <f>S426/درآمد!$F$13</f>
        <v>1.4517423888744916E-5</v>
      </c>
      <c r="X426" s="119"/>
    </row>
    <row r="427" spans="1:24" ht="19.5" customHeight="1">
      <c r="A427" s="24" t="s">
        <v>604</v>
      </c>
      <c r="C427" s="117">
        <v>0</v>
      </c>
      <c r="D427" s="116"/>
      <c r="E427" s="117">
        <v>0</v>
      </c>
      <c r="F427" s="116"/>
      <c r="G427" s="117">
        <v>0</v>
      </c>
      <c r="H427" s="116"/>
      <c r="I427" s="117">
        <f t="shared" si="15"/>
        <v>0</v>
      </c>
      <c r="J427" s="116"/>
      <c r="K427" s="124">
        <f>I427/درآمد!$F$13</f>
        <v>0</v>
      </c>
      <c r="L427" s="116"/>
      <c r="M427" s="117">
        <v>0</v>
      </c>
      <c r="N427" s="116"/>
      <c r="O427" s="117">
        <v>0</v>
      </c>
      <c r="P427" s="116"/>
      <c r="Q427" s="117">
        <v>-39196988</v>
      </c>
      <c r="R427" s="116"/>
      <c r="S427" s="117">
        <f t="shared" si="16"/>
        <v>-39196988</v>
      </c>
      <c r="T427" s="118"/>
      <c r="U427" s="126">
        <f>S427/درآمد!$F$13</f>
        <v>-2.6565793181981688E-5</v>
      </c>
      <c r="X427" s="119"/>
    </row>
    <row r="428" spans="1:24" ht="19.5" customHeight="1">
      <c r="A428" s="24" t="s">
        <v>605</v>
      </c>
      <c r="C428" s="117">
        <v>0</v>
      </c>
      <c r="D428" s="116"/>
      <c r="E428" s="117">
        <v>0</v>
      </c>
      <c r="F428" s="116"/>
      <c r="G428" s="117">
        <v>0</v>
      </c>
      <c r="H428" s="116"/>
      <c r="I428" s="117">
        <f t="shared" si="15"/>
        <v>0</v>
      </c>
      <c r="J428" s="116"/>
      <c r="K428" s="124">
        <f>I428/درآمد!$F$13</f>
        <v>0</v>
      </c>
      <c r="L428" s="116"/>
      <c r="M428" s="117">
        <v>0</v>
      </c>
      <c r="N428" s="116"/>
      <c r="O428" s="117">
        <v>0</v>
      </c>
      <c r="P428" s="116"/>
      <c r="Q428" s="117">
        <v>10870567</v>
      </c>
      <c r="R428" s="116"/>
      <c r="S428" s="117">
        <f t="shared" si="16"/>
        <v>10870567</v>
      </c>
      <c r="T428" s="118"/>
      <c r="U428" s="126">
        <f>S428/درآمد!$F$13</f>
        <v>7.3675363702148531E-6</v>
      </c>
      <c r="X428" s="119"/>
    </row>
    <row r="429" spans="1:24" ht="19.5" customHeight="1">
      <c r="A429" s="24" t="s">
        <v>606</v>
      </c>
      <c r="C429" s="117">
        <v>0</v>
      </c>
      <c r="D429" s="116"/>
      <c r="E429" s="117">
        <v>0</v>
      </c>
      <c r="F429" s="116"/>
      <c r="G429" s="117">
        <v>0</v>
      </c>
      <c r="H429" s="116"/>
      <c r="I429" s="117">
        <f t="shared" si="15"/>
        <v>0</v>
      </c>
      <c r="J429" s="116"/>
      <c r="K429" s="124">
        <f>I429/درآمد!$F$13</f>
        <v>0</v>
      </c>
      <c r="L429" s="116"/>
      <c r="M429" s="117">
        <v>0</v>
      </c>
      <c r="N429" s="116"/>
      <c r="O429" s="117">
        <v>0</v>
      </c>
      <c r="P429" s="116"/>
      <c r="Q429" s="117">
        <v>1000000</v>
      </c>
      <c r="R429" s="116"/>
      <c r="S429" s="117">
        <f t="shared" si="16"/>
        <v>1000000</v>
      </c>
      <c r="T429" s="118"/>
      <c r="U429" s="126">
        <f>S429/درآمد!$F$13</f>
        <v>6.7775088182749371E-7</v>
      </c>
      <c r="X429" s="119"/>
    </row>
    <row r="430" spans="1:24" ht="19.5" customHeight="1">
      <c r="A430" s="24" t="s">
        <v>607</v>
      </c>
      <c r="C430" s="117">
        <v>0</v>
      </c>
      <c r="D430" s="116"/>
      <c r="E430" s="117">
        <v>0</v>
      </c>
      <c r="F430" s="116"/>
      <c r="G430" s="117">
        <v>0</v>
      </c>
      <c r="H430" s="116"/>
      <c r="I430" s="117">
        <f t="shared" si="15"/>
        <v>0</v>
      </c>
      <c r="J430" s="116"/>
      <c r="K430" s="124">
        <f>I430/درآمد!$F$13</f>
        <v>0</v>
      </c>
      <c r="L430" s="116"/>
      <c r="M430" s="117">
        <v>0</v>
      </c>
      <c r="N430" s="116"/>
      <c r="O430" s="117">
        <v>0</v>
      </c>
      <c r="P430" s="116"/>
      <c r="Q430" s="117">
        <v>-286540071</v>
      </c>
      <c r="R430" s="116"/>
      <c r="S430" s="117">
        <f t="shared" si="16"/>
        <v>-286540071</v>
      </c>
      <c r="T430" s="118"/>
      <c r="U430" s="126">
        <f>S430/درآمد!$F$13</f>
        <v>-1.9420278579916267E-4</v>
      </c>
      <c r="X430" s="119"/>
    </row>
    <row r="431" spans="1:24" ht="19.5" customHeight="1">
      <c r="A431" s="24" t="s">
        <v>608</v>
      </c>
      <c r="C431" s="117">
        <v>0</v>
      </c>
      <c r="D431" s="116"/>
      <c r="E431" s="117">
        <v>0</v>
      </c>
      <c r="F431" s="116"/>
      <c r="G431" s="117">
        <v>0</v>
      </c>
      <c r="H431" s="116"/>
      <c r="I431" s="117">
        <f t="shared" si="15"/>
        <v>0</v>
      </c>
      <c r="J431" s="116"/>
      <c r="K431" s="124">
        <f>I431/درآمد!$F$13</f>
        <v>0</v>
      </c>
      <c r="L431" s="116"/>
      <c r="M431" s="117">
        <v>0</v>
      </c>
      <c r="N431" s="116"/>
      <c r="O431" s="117">
        <v>0</v>
      </c>
      <c r="P431" s="116"/>
      <c r="Q431" s="117">
        <v>-1310167818</v>
      </c>
      <c r="R431" s="116"/>
      <c r="S431" s="117">
        <f t="shared" si="16"/>
        <v>-1310167818</v>
      </c>
      <c r="T431" s="118"/>
      <c r="U431" s="126">
        <f>S431/درآمد!$F$13</f>
        <v>-8.879673939915033E-4</v>
      </c>
      <c r="X431" s="119"/>
    </row>
    <row r="432" spans="1:24" ht="19.5" customHeight="1">
      <c r="A432" s="24" t="s">
        <v>609</v>
      </c>
      <c r="C432" s="117">
        <v>0</v>
      </c>
      <c r="D432" s="116"/>
      <c r="E432" s="117">
        <v>0</v>
      </c>
      <c r="F432" s="116"/>
      <c r="G432" s="117">
        <v>0</v>
      </c>
      <c r="H432" s="116"/>
      <c r="I432" s="117">
        <f t="shared" si="15"/>
        <v>0</v>
      </c>
      <c r="J432" s="116"/>
      <c r="K432" s="124">
        <f>I432/درآمد!$F$13</f>
        <v>0</v>
      </c>
      <c r="L432" s="116"/>
      <c r="M432" s="117">
        <v>0</v>
      </c>
      <c r="N432" s="116"/>
      <c r="O432" s="117">
        <v>0</v>
      </c>
      <c r="P432" s="116"/>
      <c r="Q432" s="117">
        <v>-321451035</v>
      </c>
      <c r="R432" s="116"/>
      <c r="S432" s="117">
        <f t="shared" si="16"/>
        <v>-321451035</v>
      </c>
      <c r="T432" s="118"/>
      <c r="U432" s="126">
        <f>S432/درآمد!$F$13</f>
        <v>-2.1786372243561054E-4</v>
      </c>
      <c r="X432" s="119"/>
    </row>
    <row r="433" spans="1:24" ht="19.5" customHeight="1">
      <c r="A433" s="24" t="s">
        <v>610</v>
      </c>
      <c r="C433" s="117">
        <v>0</v>
      </c>
      <c r="D433" s="116"/>
      <c r="E433" s="117">
        <v>0</v>
      </c>
      <c r="F433" s="116"/>
      <c r="G433" s="117">
        <v>0</v>
      </c>
      <c r="H433" s="116"/>
      <c r="I433" s="117">
        <f t="shared" si="15"/>
        <v>0</v>
      </c>
      <c r="J433" s="116"/>
      <c r="K433" s="124">
        <f>I433/درآمد!$F$13</f>
        <v>0</v>
      </c>
      <c r="L433" s="116"/>
      <c r="M433" s="117">
        <v>0</v>
      </c>
      <c r="N433" s="116"/>
      <c r="O433" s="117">
        <v>0</v>
      </c>
      <c r="P433" s="116"/>
      <c r="Q433" s="117">
        <v>-1490641716</v>
      </c>
      <c r="R433" s="116"/>
      <c r="S433" s="117">
        <f t="shared" si="16"/>
        <v>-1490641716</v>
      </c>
      <c r="T433" s="118"/>
      <c r="U433" s="126">
        <f>S433/درآمد!$F$13</f>
        <v>-1.0102837375078485E-3</v>
      </c>
      <c r="X433" s="119"/>
    </row>
    <row r="434" spans="1:24" ht="19.5" customHeight="1">
      <c r="A434" s="24" t="s">
        <v>611</v>
      </c>
      <c r="C434" s="117">
        <v>0</v>
      </c>
      <c r="D434" s="116"/>
      <c r="E434" s="117">
        <v>0</v>
      </c>
      <c r="F434" s="116"/>
      <c r="G434" s="117">
        <v>0</v>
      </c>
      <c r="H434" s="116"/>
      <c r="I434" s="117">
        <f t="shared" si="15"/>
        <v>0</v>
      </c>
      <c r="J434" s="116"/>
      <c r="K434" s="124">
        <f>I434/درآمد!$F$13</f>
        <v>0</v>
      </c>
      <c r="L434" s="116"/>
      <c r="M434" s="117">
        <v>0</v>
      </c>
      <c r="N434" s="116"/>
      <c r="O434" s="117">
        <v>0</v>
      </c>
      <c r="P434" s="116"/>
      <c r="Q434" s="117">
        <v>-77141469</v>
      </c>
      <c r="R434" s="116"/>
      <c r="S434" s="117">
        <f t="shared" si="16"/>
        <v>-77141469</v>
      </c>
      <c r="T434" s="118"/>
      <c r="U434" s="126">
        <f>S434/درآمد!$F$13</f>
        <v>-5.2282698640218267E-5</v>
      </c>
      <c r="X434" s="119"/>
    </row>
    <row r="435" spans="1:24" ht="19.5" customHeight="1">
      <c r="A435" s="24" t="s">
        <v>612</v>
      </c>
      <c r="C435" s="117">
        <v>0</v>
      </c>
      <c r="D435" s="116"/>
      <c r="E435" s="117">
        <v>0</v>
      </c>
      <c r="F435" s="116"/>
      <c r="G435" s="117">
        <v>0</v>
      </c>
      <c r="H435" s="116"/>
      <c r="I435" s="117">
        <f t="shared" si="15"/>
        <v>0</v>
      </c>
      <c r="J435" s="116"/>
      <c r="K435" s="124">
        <f>I435/درآمد!$F$13</f>
        <v>0</v>
      </c>
      <c r="L435" s="116"/>
      <c r="M435" s="117">
        <v>0</v>
      </c>
      <c r="N435" s="116"/>
      <c r="O435" s="117">
        <v>0</v>
      </c>
      <c r="P435" s="116"/>
      <c r="Q435" s="117">
        <v>-253471952</v>
      </c>
      <c r="R435" s="116"/>
      <c r="S435" s="117">
        <f t="shared" si="16"/>
        <v>-253471952</v>
      </c>
      <c r="T435" s="118"/>
      <c r="U435" s="126">
        <f>S435/درآمد!$F$13</f>
        <v>-1.7179083898653615E-4</v>
      </c>
      <c r="X435" s="119"/>
    </row>
    <row r="436" spans="1:24" ht="19.5" customHeight="1">
      <c r="A436" s="24" t="s">
        <v>613</v>
      </c>
      <c r="C436" s="117">
        <v>0</v>
      </c>
      <c r="D436" s="116"/>
      <c r="E436" s="117">
        <v>0</v>
      </c>
      <c r="F436" s="116"/>
      <c r="G436" s="117">
        <v>0</v>
      </c>
      <c r="H436" s="116"/>
      <c r="I436" s="117">
        <f t="shared" si="15"/>
        <v>0</v>
      </c>
      <c r="J436" s="116"/>
      <c r="K436" s="124">
        <f>I436/درآمد!$F$13</f>
        <v>0</v>
      </c>
      <c r="L436" s="116"/>
      <c r="M436" s="117">
        <v>0</v>
      </c>
      <c r="N436" s="116"/>
      <c r="O436" s="117">
        <v>0</v>
      </c>
      <c r="P436" s="116"/>
      <c r="Q436" s="117">
        <v>90495150</v>
      </c>
      <c r="R436" s="116"/>
      <c r="S436" s="117">
        <f t="shared" si="16"/>
        <v>90495150</v>
      </c>
      <c r="T436" s="118"/>
      <c r="U436" s="126">
        <f>S436/درآمد!$F$13</f>
        <v>6.1333167713611313E-5</v>
      </c>
      <c r="X436" s="119"/>
    </row>
    <row r="437" spans="1:24" ht="19.5" customHeight="1">
      <c r="A437" s="24" t="s">
        <v>614</v>
      </c>
      <c r="C437" s="117">
        <v>0</v>
      </c>
      <c r="D437" s="116"/>
      <c r="E437" s="117">
        <v>0</v>
      </c>
      <c r="F437" s="116"/>
      <c r="G437" s="117">
        <v>0</v>
      </c>
      <c r="H437" s="116"/>
      <c r="I437" s="117">
        <f t="shared" si="15"/>
        <v>0</v>
      </c>
      <c r="J437" s="116"/>
      <c r="K437" s="124">
        <f>I437/درآمد!$F$13</f>
        <v>0</v>
      </c>
      <c r="L437" s="116"/>
      <c r="M437" s="117">
        <v>0</v>
      </c>
      <c r="N437" s="116"/>
      <c r="O437" s="117">
        <v>0</v>
      </c>
      <c r="P437" s="116"/>
      <c r="Q437" s="117">
        <v>93883819</v>
      </c>
      <c r="R437" s="116"/>
      <c r="S437" s="117">
        <f t="shared" si="16"/>
        <v>93883819</v>
      </c>
      <c r="T437" s="118"/>
      <c r="U437" s="126">
        <f>S437/درآمد!$F$13</f>
        <v>6.3629841116582807E-5</v>
      </c>
      <c r="X437" s="119"/>
    </row>
    <row r="438" spans="1:24" ht="19.5" customHeight="1">
      <c r="A438" s="24" t="s">
        <v>615</v>
      </c>
      <c r="C438" s="117">
        <v>0</v>
      </c>
      <c r="D438" s="116"/>
      <c r="E438" s="117">
        <v>0</v>
      </c>
      <c r="F438" s="116"/>
      <c r="G438" s="117">
        <v>0</v>
      </c>
      <c r="H438" s="116"/>
      <c r="I438" s="117">
        <f t="shared" si="15"/>
        <v>0</v>
      </c>
      <c r="J438" s="116"/>
      <c r="K438" s="124">
        <f>I438/درآمد!$F$13</f>
        <v>0</v>
      </c>
      <c r="L438" s="116"/>
      <c r="M438" s="117">
        <v>0</v>
      </c>
      <c r="N438" s="116"/>
      <c r="O438" s="117">
        <v>0</v>
      </c>
      <c r="P438" s="116"/>
      <c r="Q438" s="117">
        <v>198320</v>
      </c>
      <c r="R438" s="116"/>
      <c r="S438" s="117">
        <f t="shared" si="16"/>
        <v>198320</v>
      </c>
      <c r="T438" s="118"/>
      <c r="U438" s="126">
        <f>S438/درآمد!$F$13</f>
        <v>1.3441155488402856E-7</v>
      </c>
      <c r="X438" s="119"/>
    </row>
    <row r="439" spans="1:24" ht="19.5" customHeight="1">
      <c r="A439" s="24" t="s">
        <v>616</v>
      </c>
      <c r="C439" s="117">
        <v>0</v>
      </c>
      <c r="D439" s="116"/>
      <c r="E439" s="117">
        <v>0</v>
      </c>
      <c r="F439" s="116"/>
      <c r="G439" s="117">
        <v>0</v>
      </c>
      <c r="H439" s="116"/>
      <c r="I439" s="117">
        <f t="shared" si="15"/>
        <v>0</v>
      </c>
      <c r="J439" s="116"/>
      <c r="K439" s="124">
        <f>I439/درآمد!$F$13</f>
        <v>0</v>
      </c>
      <c r="L439" s="116"/>
      <c r="M439" s="117">
        <v>0</v>
      </c>
      <c r="N439" s="116"/>
      <c r="O439" s="117">
        <v>0</v>
      </c>
      <c r="P439" s="116"/>
      <c r="Q439" s="117">
        <v>1801550772</v>
      </c>
      <c r="R439" s="116"/>
      <c r="S439" s="117">
        <f t="shared" si="16"/>
        <v>1801550772</v>
      </c>
      <c r="T439" s="118"/>
      <c r="U439" s="126">
        <f>S439/درآمد!$F$13</f>
        <v>1.221002624380002E-3</v>
      </c>
      <c r="X439" s="119"/>
    </row>
    <row r="440" spans="1:24" ht="19.5" customHeight="1">
      <c r="A440" s="24" t="s">
        <v>617</v>
      </c>
      <c r="C440" s="117">
        <v>0</v>
      </c>
      <c r="D440" s="116"/>
      <c r="E440" s="117">
        <v>0</v>
      </c>
      <c r="F440" s="116"/>
      <c r="G440" s="117">
        <v>0</v>
      </c>
      <c r="H440" s="116"/>
      <c r="I440" s="117">
        <f t="shared" si="15"/>
        <v>0</v>
      </c>
      <c r="J440" s="116"/>
      <c r="K440" s="124">
        <f>I440/درآمد!$F$13</f>
        <v>0</v>
      </c>
      <c r="L440" s="116"/>
      <c r="M440" s="117">
        <v>0</v>
      </c>
      <c r="N440" s="116"/>
      <c r="O440" s="117">
        <v>0</v>
      </c>
      <c r="P440" s="116"/>
      <c r="Q440" s="117">
        <v>175816682</v>
      </c>
      <c r="R440" s="116"/>
      <c r="S440" s="117">
        <f t="shared" si="16"/>
        <v>175816682</v>
      </c>
      <c r="T440" s="118"/>
      <c r="U440" s="126">
        <f>S440/درآمد!$F$13</f>
        <v>1.1915991126548404E-4</v>
      </c>
      <c r="X440" s="119"/>
    </row>
    <row r="441" spans="1:24" ht="19.5" customHeight="1">
      <c r="A441" s="24" t="s">
        <v>618</v>
      </c>
      <c r="C441" s="117">
        <v>0</v>
      </c>
      <c r="D441" s="116"/>
      <c r="E441" s="117">
        <v>0</v>
      </c>
      <c r="F441" s="116"/>
      <c r="G441" s="117">
        <v>0</v>
      </c>
      <c r="H441" s="116"/>
      <c r="I441" s="117">
        <f t="shared" si="15"/>
        <v>0</v>
      </c>
      <c r="J441" s="116"/>
      <c r="K441" s="124">
        <f>I441/درآمد!$F$13</f>
        <v>0</v>
      </c>
      <c r="L441" s="116"/>
      <c r="M441" s="117">
        <v>0</v>
      </c>
      <c r="N441" s="116"/>
      <c r="O441" s="117">
        <v>0</v>
      </c>
      <c r="P441" s="116"/>
      <c r="Q441" s="117">
        <v>842271860</v>
      </c>
      <c r="R441" s="116"/>
      <c r="S441" s="117">
        <f t="shared" si="16"/>
        <v>842271860</v>
      </c>
      <c r="T441" s="118"/>
      <c r="U441" s="126">
        <f>S441/درآمد!$F$13</f>
        <v>5.708504958534833E-4</v>
      </c>
      <c r="X441" s="119"/>
    </row>
    <row r="442" spans="1:24" ht="19.5" customHeight="1">
      <c r="A442" s="24" t="s">
        <v>619</v>
      </c>
      <c r="C442" s="117">
        <v>0</v>
      </c>
      <c r="D442" s="116"/>
      <c r="E442" s="117">
        <v>0</v>
      </c>
      <c r="F442" s="116"/>
      <c r="G442" s="117">
        <v>0</v>
      </c>
      <c r="H442" s="116"/>
      <c r="I442" s="117">
        <f t="shared" si="15"/>
        <v>0</v>
      </c>
      <c r="J442" s="116"/>
      <c r="K442" s="124">
        <f>I442/درآمد!$F$13</f>
        <v>0</v>
      </c>
      <c r="L442" s="116"/>
      <c r="M442" s="117">
        <v>0</v>
      </c>
      <c r="N442" s="116"/>
      <c r="O442" s="117">
        <v>0</v>
      </c>
      <c r="P442" s="116"/>
      <c r="Q442" s="117">
        <v>312422194</v>
      </c>
      <c r="R442" s="116"/>
      <c r="S442" s="117">
        <f t="shared" si="16"/>
        <v>312422194</v>
      </c>
      <c r="T442" s="118"/>
      <c r="U442" s="126">
        <f>S442/درآمد!$F$13</f>
        <v>2.1174441748598031E-4</v>
      </c>
      <c r="X442" s="119"/>
    </row>
    <row r="443" spans="1:24" ht="19.5" customHeight="1">
      <c r="A443" s="24" t="s">
        <v>620</v>
      </c>
      <c r="C443" s="117">
        <v>0</v>
      </c>
      <c r="D443" s="116"/>
      <c r="E443" s="117">
        <v>0</v>
      </c>
      <c r="F443" s="116"/>
      <c r="G443" s="117">
        <v>0</v>
      </c>
      <c r="H443" s="116"/>
      <c r="I443" s="117">
        <f t="shared" ref="I443:I506" si="17">C443+E443+G443</f>
        <v>0</v>
      </c>
      <c r="J443" s="116"/>
      <c r="K443" s="124">
        <f>I443/درآمد!$F$13</f>
        <v>0</v>
      </c>
      <c r="L443" s="116"/>
      <c r="M443" s="117">
        <v>0</v>
      </c>
      <c r="N443" s="116"/>
      <c r="O443" s="117">
        <v>0</v>
      </c>
      <c r="P443" s="116"/>
      <c r="Q443" s="117">
        <v>7707476373</v>
      </c>
      <c r="R443" s="116"/>
      <c r="S443" s="117">
        <f t="shared" si="16"/>
        <v>7707476373</v>
      </c>
      <c r="T443" s="118"/>
      <c r="U443" s="126">
        <f>S443/درآمد!$F$13</f>
        <v>5.2237489084653232E-3</v>
      </c>
      <c r="X443" s="119"/>
    </row>
    <row r="444" spans="1:24" ht="19.5" customHeight="1">
      <c r="A444" s="24" t="s">
        <v>621</v>
      </c>
      <c r="C444" s="117">
        <v>0</v>
      </c>
      <c r="D444" s="116"/>
      <c r="E444" s="117">
        <v>0</v>
      </c>
      <c r="F444" s="116"/>
      <c r="G444" s="117">
        <v>0</v>
      </c>
      <c r="H444" s="116"/>
      <c r="I444" s="117">
        <f t="shared" si="17"/>
        <v>0</v>
      </c>
      <c r="J444" s="116"/>
      <c r="K444" s="124">
        <f>I444/درآمد!$F$13</f>
        <v>0</v>
      </c>
      <c r="L444" s="116"/>
      <c r="M444" s="117">
        <v>0</v>
      </c>
      <c r="N444" s="116"/>
      <c r="O444" s="117">
        <v>0</v>
      </c>
      <c r="P444" s="116"/>
      <c r="Q444" s="117">
        <v>214569898</v>
      </c>
      <c r="R444" s="116"/>
      <c r="S444" s="117">
        <f t="shared" si="16"/>
        <v>214569898</v>
      </c>
      <c r="T444" s="118"/>
      <c r="U444" s="126">
        <f>S444/درآمد!$F$13</f>
        <v>1.4542493758313538E-4</v>
      </c>
      <c r="X444" s="119"/>
    </row>
    <row r="445" spans="1:24" ht="19.5" customHeight="1">
      <c r="A445" s="24" t="s">
        <v>622</v>
      </c>
      <c r="C445" s="117">
        <v>0</v>
      </c>
      <c r="D445" s="116"/>
      <c r="E445" s="117">
        <v>0</v>
      </c>
      <c r="F445" s="116"/>
      <c r="G445" s="117">
        <v>0</v>
      </c>
      <c r="H445" s="116"/>
      <c r="I445" s="117">
        <f t="shared" si="17"/>
        <v>0</v>
      </c>
      <c r="J445" s="116"/>
      <c r="K445" s="124">
        <f>I445/درآمد!$F$13</f>
        <v>0</v>
      </c>
      <c r="L445" s="116"/>
      <c r="M445" s="117">
        <v>0</v>
      </c>
      <c r="N445" s="116"/>
      <c r="O445" s="117">
        <v>0</v>
      </c>
      <c r="P445" s="116"/>
      <c r="Q445" s="117">
        <v>352956989</v>
      </c>
      <c r="R445" s="116"/>
      <c r="S445" s="117">
        <f t="shared" si="16"/>
        <v>352956989</v>
      </c>
      <c r="T445" s="118"/>
      <c r="U445" s="126">
        <f>S445/درآمد!$F$13</f>
        <v>2.3921691054192701E-4</v>
      </c>
      <c r="X445" s="119"/>
    </row>
    <row r="446" spans="1:24" ht="19.5" customHeight="1">
      <c r="A446" s="24" t="s">
        <v>623</v>
      </c>
      <c r="C446" s="117">
        <v>0</v>
      </c>
      <c r="D446" s="116"/>
      <c r="E446" s="117">
        <v>0</v>
      </c>
      <c r="F446" s="116"/>
      <c r="G446" s="117">
        <v>0</v>
      </c>
      <c r="H446" s="116"/>
      <c r="I446" s="117">
        <f t="shared" si="17"/>
        <v>0</v>
      </c>
      <c r="J446" s="116"/>
      <c r="K446" s="124">
        <f>I446/درآمد!$F$13</f>
        <v>0</v>
      </c>
      <c r="L446" s="116"/>
      <c r="M446" s="117">
        <v>0</v>
      </c>
      <c r="N446" s="116"/>
      <c r="O446" s="117">
        <v>0</v>
      </c>
      <c r="P446" s="116"/>
      <c r="Q446" s="117">
        <v>5878426</v>
      </c>
      <c r="R446" s="116"/>
      <c r="S446" s="117">
        <f t="shared" si="16"/>
        <v>5878426</v>
      </c>
      <c r="T446" s="118"/>
      <c r="U446" s="126">
        <f>S446/درآمد!$F$13</f>
        <v>3.984108405257667E-6</v>
      </c>
      <c r="X446" s="119"/>
    </row>
    <row r="447" spans="1:24" ht="19.5" customHeight="1">
      <c r="A447" s="24" t="s">
        <v>624</v>
      </c>
      <c r="C447" s="117">
        <v>0</v>
      </c>
      <c r="D447" s="116"/>
      <c r="E447" s="117">
        <v>0</v>
      </c>
      <c r="F447" s="116"/>
      <c r="G447" s="117">
        <v>0</v>
      </c>
      <c r="H447" s="116"/>
      <c r="I447" s="117">
        <f t="shared" si="17"/>
        <v>0</v>
      </c>
      <c r="J447" s="116"/>
      <c r="K447" s="124">
        <f>I447/درآمد!$F$13</f>
        <v>0</v>
      </c>
      <c r="L447" s="116"/>
      <c r="M447" s="117">
        <v>0</v>
      </c>
      <c r="N447" s="116"/>
      <c r="O447" s="117">
        <v>0</v>
      </c>
      <c r="P447" s="116"/>
      <c r="Q447" s="117">
        <v>-11200013</v>
      </c>
      <c r="R447" s="116"/>
      <c r="S447" s="117">
        <f t="shared" si="16"/>
        <v>-11200013</v>
      </c>
      <c r="T447" s="118"/>
      <c r="U447" s="126">
        <f>S447/درآمد!$F$13</f>
        <v>-7.5908186872293934E-6</v>
      </c>
      <c r="X447" s="119"/>
    </row>
    <row r="448" spans="1:24" ht="19.5" customHeight="1">
      <c r="A448" s="24" t="s">
        <v>625</v>
      </c>
      <c r="C448" s="117">
        <v>0</v>
      </c>
      <c r="D448" s="116"/>
      <c r="E448" s="117">
        <v>0</v>
      </c>
      <c r="F448" s="116"/>
      <c r="G448" s="117">
        <v>0</v>
      </c>
      <c r="H448" s="116"/>
      <c r="I448" s="117">
        <f t="shared" si="17"/>
        <v>0</v>
      </c>
      <c r="J448" s="116"/>
      <c r="K448" s="124">
        <f>I448/درآمد!$F$13</f>
        <v>0</v>
      </c>
      <c r="L448" s="116"/>
      <c r="M448" s="117">
        <v>0</v>
      </c>
      <c r="N448" s="116"/>
      <c r="O448" s="117">
        <v>0</v>
      </c>
      <c r="P448" s="116"/>
      <c r="Q448" s="117">
        <v>-5784047</v>
      </c>
      <c r="R448" s="116"/>
      <c r="S448" s="117">
        <f t="shared" si="16"/>
        <v>-5784047</v>
      </c>
      <c r="T448" s="118"/>
      <c r="U448" s="126">
        <f>S448/درآمد!$F$13</f>
        <v>-3.9201429547816697E-6</v>
      </c>
      <c r="X448" s="119"/>
    </row>
    <row r="449" spans="1:24" ht="19.5" customHeight="1">
      <c r="A449" s="24" t="s">
        <v>626</v>
      </c>
      <c r="C449" s="117">
        <v>0</v>
      </c>
      <c r="D449" s="116"/>
      <c r="E449" s="117">
        <v>0</v>
      </c>
      <c r="F449" s="116"/>
      <c r="G449" s="117">
        <v>0</v>
      </c>
      <c r="H449" s="116"/>
      <c r="I449" s="117">
        <f t="shared" si="17"/>
        <v>0</v>
      </c>
      <c r="J449" s="116"/>
      <c r="K449" s="124">
        <f>I449/درآمد!$F$13</f>
        <v>0</v>
      </c>
      <c r="L449" s="116"/>
      <c r="M449" s="117">
        <v>0</v>
      </c>
      <c r="N449" s="116"/>
      <c r="O449" s="117">
        <v>0</v>
      </c>
      <c r="P449" s="116"/>
      <c r="Q449" s="117">
        <v>64773571</v>
      </c>
      <c r="R449" s="116"/>
      <c r="S449" s="117">
        <f t="shared" si="16"/>
        <v>64773571</v>
      </c>
      <c r="T449" s="118"/>
      <c r="U449" s="126">
        <f>S449/درآمد!$F$13</f>
        <v>4.3900344864365773E-5</v>
      </c>
      <c r="X449" s="119"/>
    </row>
    <row r="450" spans="1:24" ht="19.5" customHeight="1">
      <c r="A450" s="24" t="s">
        <v>627</v>
      </c>
      <c r="C450" s="117">
        <v>0</v>
      </c>
      <c r="D450" s="116"/>
      <c r="E450" s="117">
        <v>0</v>
      </c>
      <c r="F450" s="116"/>
      <c r="G450" s="117">
        <v>0</v>
      </c>
      <c r="H450" s="116"/>
      <c r="I450" s="117">
        <f t="shared" si="17"/>
        <v>0</v>
      </c>
      <c r="J450" s="116"/>
      <c r="K450" s="124">
        <f>I450/درآمد!$F$13</f>
        <v>0</v>
      </c>
      <c r="L450" s="116"/>
      <c r="M450" s="117">
        <v>0</v>
      </c>
      <c r="N450" s="116"/>
      <c r="O450" s="117">
        <v>0</v>
      </c>
      <c r="P450" s="116"/>
      <c r="Q450" s="117">
        <v>65594000</v>
      </c>
      <c r="R450" s="116"/>
      <c r="S450" s="117">
        <f t="shared" si="16"/>
        <v>65594000</v>
      </c>
      <c r="T450" s="118"/>
      <c r="U450" s="126">
        <f>S450/درآمد!$F$13</f>
        <v>4.4456391342592625E-5</v>
      </c>
      <c r="X450" s="119"/>
    </row>
    <row r="451" spans="1:24" ht="19.5" customHeight="1">
      <c r="A451" s="24" t="s">
        <v>628</v>
      </c>
      <c r="C451" s="117">
        <v>0</v>
      </c>
      <c r="D451" s="116"/>
      <c r="E451" s="117">
        <v>0</v>
      </c>
      <c r="F451" s="116"/>
      <c r="G451" s="117">
        <v>0</v>
      </c>
      <c r="H451" s="116"/>
      <c r="I451" s="117">
        <f t="shared" si="17"/>
        <v>0</v>
      </c>
      <c r="J451" s="116"/>
      <c r="K451" s="124">
        <f>I451/درآمد!$F$13</f>
        <v>0</v>
      </c>
      <c r="L451" s="116"/>
      <c r="M451" s="117">
        <v>0</v>
      </c>
      <c r="N451" s="116"/>
      <c r="O451" s="117">
        <v>0</v>
      </c>
      <c r="P451" s="116"/>
      <c r="Q451" s="117">
        <v>-716407396</v>
      </c>
      <c r="R451" s="116"/>
      <c r="S451" s="117">
        <f t="shared" si="16"/>
        <v>-716407396</v>
      </c>
      <c r="T451" s="118"/>
      <c r="U451" s="126">
        <f>S451/درآمد!$F$13</f>
        <v>-4.8554574438673849E-4</v>
      </c>
      <c r="X451" s="119"/>
    </row>
    <row r="452" spans="1:24" ht="19.5" customHeight="1">
      <c r="A452" s="24" t="s">
        <v>629</v>
      </c>
      <c r="C452" s="117">
        <v>0</v>
      </c>
      <c r="D452" s="116"/>
      <c r="E452" s="117">
        <v>0</v>
      </c>
      <c r="F452" s="116"/>
      <c r="G452" s="117">
        <v>0</v>
      </c>
      <c r="H452" s="116"/>
      <c r="I452" s="117">
        <f t="shared" si="17"/>
        <v>0</v>
      </c>
      <c r="J452" s="116"/>
      <c r="K452" s="124">
        <f>I452/درآمد!$F$13</f>
        <v>0</v>
      </c>
      <c r="L452" s="116"/>
      <c r="M452" s="117">
        <v>0</v>
      </c>
      <c r="N452" s="116"/>
      <c r="O452" s="117">
        <v>0</v>
      </c>
      <c r="P452" s="116"/>
      <c r="Q452" s="117">
        <v>-206435626</v>
      </c>
      <c r="R452" s="116"/>
      <c r="S452" s="117">
        <f t="shared" si="16"/>
        <v>-206435626</v>
      </c>
      <c r="T452" s="118"/>
      <c r="U452" s="126">
        <f>S452/درآمد!$F$13</f>
        <v>-1.3991192756211069E-4</v>
      </c>
      <c r="X452" s="119"/>
    </row>
    <row r="453" spans="1:24" ht="19.5" customHeight="1">
      <c r="A453" s="24" t="s">
        <v>630</v>
      </c>
      <c r="C453" s="117">
        <v>0</v>
      </c>
      <c r="D453" s="116"/>
      <c r="E453" s="117">
        <v>0</v>
      </c>
      <c r="F453" s="116"/>
      <c r="G453" s="117">
        <v>0</v>
      </c>
      <c r="H453" s="116"/>
      <c r="I453" s="117">
        <f t="shared" si="17"/>
        <v>0</v>
      </c>
      <c r="J453" s="116"/>
      <c r="K453" s="124">
        <f>I453/درآمد!$F$13</f>
        <v>0</v>
      </c>
      <c r="L453" s="116"/>
      <c r="M453" s="117">
        <v>0</v>
      </c>
      <c r="N453" s="116"/>
      <c r="O453" s="117">
        <v>0</v>
      </c>
      <c r="P453" s="116"/>
      <c r="Q453" s="117">
        <v>8493647</v>
      </c>
      <c r="R453" s="116"/>
      <c r="S453" s="117">
        <f t="shared" si="16"/>
        <v>8493647</v>
      </c>
      <c r="T453" s="118"/>
      <c r="U453" s="126">
        <f>S453/درآمد!$F$13</f>
        <v>5.7565767441814467E-6</v>
      </c>
      <c r="X453" s="119"/>
    </row>
    <row r="454" spans="1:24" ht="19.5" customHeight="1">
      <c r="A454" s="24" t="s">
        <v>631</v>
      </c>
      <c r="C454" s="117">
        <v>0</v>
      </c>
      <c r="D454" s="116"/>
      <c r="E454" s="117">
        <v>0</v>
      </c>
      <c r="F454" s="116"/>
      <c r="G454" s="117">
        <v>0</v>
      </c>
      <c r="H454" s="116"/>
      <c r="I454" s="117">
        <f t="shared" si="17"/>
        <v>0</v>
      </c>
      <c r="J454" s="116"/>
      <c r="K454" s="124">
        <f>I454/درآمد!$F$13</f>
        <v>0</v>
      </c>
      <c r="L454" s="116"/>
      <c r="M454" s="117">
        <v>0</v>
      </c>
      <c r="N454" s="116"/>
      <c r="O454" s="117">
        <v>0</v>
      </c>
      <c r="P454" s="116"/>
      <c r="Q454" s="117">
        <v>-4471096</v>
      </c>
      <c r="R454" s="116"/>
      <c r="S454" s="117">
        <f t="shared" si="16"/>
        <v>-4471096</v>
      </c>
      <c r="T454" s="118"/>
      <c r="U454" s="126">
        <f>S454/درآمد!$F$13</f>
        <v>-3.03028925673538E-6</v>
      </c>
      <c r="X454" s="119"/>
    </row>
    <row r="455" spans="1:24" ht="19.5" customHeight="1">
      <c r="A455" s="24" t="s">
        <v>632</v>
      </c>
      <c r="C455" s="117">
        <v>0</v>
      </c>
      <c r="D455" s="116"/>
      <c r="E455" s="117">
        <v>0</v>
      </c>
      <c r="F455" s="116"/>
      <c r="G455" s="117">
        <v>0</v>
      </c>
      <c r="H455" s="116"/>
      <c r="I455" s="117">
        <f t="shared" si="17"/>
        <v>0</v>
      </c>
      <c r="J455" s="116"/>
      <c r="K455" s="124">
        <f>I455/درآمد!$F$13</f>
        <v>0</v>
      </c>
      <c r="L455" s="116"/>
      <c r="M455" s="117">
        <v>0</v>
      </c>
      <c r="N455" s="116"/>
      <c r="O455" s="117">
        <v>0</v>
      </c>
      <c r="P455" s="116"/>
      <c r="Q455" s="117">
        <v>720000</v>
      </c>
      <c r="R455" s="116"/>
      <c r="S455" s="117">
        <f t="shared" si="16"/>
        <v>720000</v>
      </c>
      <c r="T455" s="118"/>
      <c r="U455" s="126">
        <f>S455/درآمد!$F$13</f>
        <v>4.8798063491579548E-7</v>
      </c>
      <c r="X455" s="119"/>
    </row>
    <row r="456" spans="1:24" ht="19.5" customHeight="1">
      <c r="A456" s="24" t="s">
        <v>633</v>
      </c>
      <c r="C456" s="117">
        <v>0</v>
      </c>
      <c r="D456" s="116"/>
      <c r="E456" s="117">
        <v>0</v>
      </c>
      <c r="F456" s="116"/>
      <c r="G456" s="117">
        <v>0</v>
      </c>
      <c r="H456" s="116"/>
      <c r="I456" s="117">
        <f t="shared" si="17"/>
        <v>0</v>
      </c>
      <c r="J456" s="116"/>
      <c r="K456" s="124">
        <f>I456/درآمد!$F$13</f>
        <v>0</v>
      </c>
      <c r="L456" s="116"/>
      <c r="M456" s="117">
        <v>0</v>
      </c>
      <c r="N456" s="116"/>
      <c r="O456" s="117">
        <v>0</v>
      </c>
      <c r="P456" s="116"/>
      <c r="Q456" s="117">
        <v>-106158650</v>
      </c>
      <c r="R456" s="116"/>
      <c r="S456" s="117">
        <f t="shared" si="16"/>
        <v>-106158650</v>
      </c>
      <c r="T456" s="118"/>
      <c r="U456" s="126">
        <f>S456/درآمد!$F$13</f>
        <v>-7.1949118651116261E-5</v>
      </c>
      <c r="X456" s="119"/>
    </row>
    <row r="457" spans="1:24" ht="19.5" customHeight="1">
      <c r="A457" s="24" t="s">
        <v>634</v>
      </c>
      <c r="C457" s="117">
        <v>0</v>
      </c>
      <c r="D457" s="116"/>
      <c r="E457" s="117">
        <v>0</v>
      </c>
      <c r="F457" s="116"/>
      <c r="G457" s="117">
        <v>0</v>
      </c>
      <c r="H457" s="116"/>
      <c r="I457" s="117">
        <f t="shared" si="17"/>
        <v>0</v>
      </c>
      <c r="J457" s="116"/>
      <c r="K457" s="124">
        <f>I457/درآمد!$F$13</f>
        <v>0</v>
      </c>
      <c r="L457" s="116"/>
      <c r="M457" s="117">
        <v>0</v>
      </c>
      <c r="N457" s="116"/>
      <c r="O457" s="117">
        <v>0</v>
      </c>
      <c r="P457" s="116"/>
      <c r="Q457" s="117">
        <v>732804255</v>
      </c>
      <c r="R457" s="116"/>
      <c r="S457" s="117">
        <f t="shared" si="16"/>
        <v>732804255</v>
      </c>
      <c r="T457" s="118"/>
      <c r="U457" s="126">
        <f>S457/درآمد!$F$13</f>
        <v>4.9665873003318958E-4</v>
      </c>
      <c r="X457" s="119"/>
    </row>
    <row r="458" spans="1:24" ht="19.5" customHeight="1">
      <c r="A458" s="24" t="s">
        <v>635</v>
      </c>
      <c r="C458" s="117">
        <v>0</v>
      </c>
      <c r="D458" s="116"/>
      <c r="E458" s="117">
        <v>0</v>
      </c>
      <c r="F458" s="116"/>
      <c r="G458" s="117">
        <v>0</v>
      </c>
      <c r="H458" s="116"/>
      <c r="I458" s="117">
        <f t="shared" si="17"/>
        <v>0</v>
      </c>
      <c r="J458" s="116"/>
      <c r="K458" s="124">
        <f>I458/درآمد!$F$13</f>
        <v>0</v>
      </c>
      <c r="L458" s="116"/>
      <c r="M458" s="117">
        <v>0</v>
      </c>
      <c r="N458" s="116"/>
      <c r="O458" s="117">
        <v>0</v>
      </c>
      <c r="P458" s="116"/>
      <c r="Q458" s="117">
        <v>6000000</v>
      </c>
      <c r="R458" s="116"/>
      <c r="S458" s="117">
        <f t="shared" ref="S458:S521" si="18">M458+O458+Q458</f>
        <v>6000000</v>
      </c>
      <c r="T458" s="118"/>
      <c r="U458" s="126">
        <f>S458/درآمد!$F$13</f>
        <v>4.0665052909649622E-6</v>
      </c>
      <c r="X458" s="119"/>
    </row>
    <row r="459" spans="1:24" ht="19.5" customHeight="1">
      <c r="A459" s="24" t="s">
        <v>636</v>
      </c>
      <c r="C459" s="117">
        <v>0</v>
      </c>
      <c r="D459" s="116"/>
      <c r="E459" s="117">
        <v>0</v>
      </c>
      <c r="F459" s="116"/>
      <c r="G459" s="117">
        <v>0</v>
      </c>
      <c r="H459" s="116"/>
      <c r="I459" s="117">
        <f t="shared" si="17"/>
        <v>0</v>
      </c>
      <c r="J459" s="116"/>
      <c r="K459" s="124">
        <f>I459/درآمد!$F$13</f>
        <v>0</v>
      </c>
      <c r="L459" s="116"/>
      <c r="M459" s="117">
        <v>0</v>
      </c>
      <c r="N459" s="116"/>
      <c r="O459" s="117">
        <v>0</v>
      </c>
      <c r="P459" s="116"/>
      <c r="Q459" s="117">
        <v>105619000</v>
      </c>
      <c r="R459" s="116"/>
      <c r="S459" s="117">
        <f t="shared" si="18"/>
        <v>105619000</v>
      </c>
      <c r="T459" s="118"/>
      <c r="U459" s="126">
        <f>S459/درآمد!$F$13</f>
        <v>7.1583370387738054E-5</v>
      </c>
      <c r="X459" s="119"/>
    </row>
    <row r="460" spans="1:24" ht="19.5" customHeight="1">
      <c r="A460" s="24" t="s">
        <v>637</v>
      </c>
      <c r="C460" s="117">
        <v>0</v>
      </c>
      <c r="D460" s="116"/>
      <c r="E460" s="117">
        <v>0</v>
      </c>
      <c r="F460" s="116"/>
      <c r="G460" s="117">
        <v>0</v>
      </c>
      <c r="H460" s="116"/>
      <c r="I460" s="117">
        <f t="shared" si="17"/>
        <v>0</v>
      </c>
      <c r="J460" s="116"/>
      <c r="K460" s="124">
        <f>I460/درآمد!$F$13</f>
        <v>0</v>
      </c>
      <c r="L460" s="116"/>
      <c r="M460" s="117">
        <v>0</v>
      </c>
      <c r="N460" s="116"/>
      <c r="O460" s="117">
        <v>0</v>
      </c>
      <c r="P460" s="116"/>
      <c r="Q460" s="117">
        <v>-878516</v>
      </c>
      <c r="R460" s="116"/>
      <c r="S460" s="117">
        <f t="shared" si="18"/>
        <v>-878516</v>
      </c>
      <c r="T460" s="118"/>
      <c r="U460" s="126">
        <f>S460/درآمد!$F$13</f>
        <v>-5.9541499369956252E-7</v>
      </c>
      <c r="X460" s="119"/>
    </row>
    <row r="461" spans="1:24" ht="19.5" customHeight="1">
      <c r="A461" s="24" t="s">
        <v>638</v>
      </c>
      <c r="C461" s="117">
        <v>0</v>
      </c>
      <c r="D461" s="116"/>
      <c r="E461" s="117">
        <v>0</v>
      </c>
      <c r="F461" s="116"/>
      <c r="G461" s="117">
        <v>0</v>
      </c>
      <c r="H461" s="116"/>
      <c r="I461" s="117">
        <f t="shared" si="17"/>
        <v>0</v>
      </c>
      <c r="J461" s="116"/>
      <c r="K461" s="124">
        <f>I461/درآمد!$F$13</f>
        <v>0</v>
      </c>
      <c r="L461" s="116"/>
      <c r="M461" s="117">
        <v>0</v>
      </c>
      <c r="N461" s="116"/>
      <c r="O461" s="117">
        <v>0</v>
      </c>
      <c r="P461" s="116"/>
      <c r="Q461" s="117">
        <v>-6085983</v>
      </c>
      <c r="R461" s="116"/>
      <c r="S461" s="117">
        <f t="shared" si="18"/>
        <v>-6085983</v>
      </c>
      <c r="T461" s="118"/>
      <c r="U461" s="126">
        <f>S461/درآمد!$F$13</f>
        <v>-4.1247803450371357E-6</v>
      </c>
      <c r="X461" s="119"/>
    </row>
    <row r="462" spans="1:24" ht="19.5" customHeight="1">
      <c r="A462" s="24" t="s">
        <v>639</v>
      </c>
      <c r="C462" s="117">
        <v>0</v>
      </c>
      <c r="D462" s="116"/>
      <c r="E462" s="117">
        <v>0</v>
      </c>
      <c r="F462" s="116"/>
      <c r="G462" s="117">
        <v>0</v>
      </c>
      <c r="H462" s="116"/>
      <c r="I462" s="117">
        <f t="shared" si="17"/>
        <v>0</v>
      </c>
      <c r="J462" s="116"/>
      <c r="K462" s="124">
        <f>I462/درآمد!$F$13</f>
        <v>0</v>
      </c>
      <c r="L462" s="116"/>
      <c r="M462" s="117">
        <v>0</v>
      </c>
      <c r="N462" s="116"/>
      <c r="O462" s="117">
        <v>0</v>
      </c>
      <c r="P462" s="116"/>
      <c r="Q462" s="117">
        <v>1500000</v>
      </c>
      <c r="R462" s="116"/>
      <c r="S462" s="117">
        <f t="shared" si="18"/>
        <v>1500000</v>
      </c>
      <c r="T462" s="118"/>
      <c r="U462" s="126">
        <f>S462/درآمد!$F$13</f>
        <v>1.0166263227412406E-6</v>
      </c>
      <c r="X462" s="119"/>
    </row>
    <row r="463" spans="1:24" ht="19.5" customHeight="1">
      <c r="A463" s="24" t="s">
        <v>640</v>
      </c>
      <c r="C463" s="117">
        <v>0</v>
      </c>
      <c r="D463" s="116"/>
      <c r="E463" s="117">
        <v>0</v>
      </c>
      <c r="F463" s="116"/>
      <c r="G463" s="117">
        <v>0</v>
      </c>
      <c r="H463" s="116"/>
      <c r="I463" s="117">
        <f t="shared" si="17"/>
        <v>0</v>
      </c>
      <c r="J463" s="116"/>
      <c r="K463" s="124">
        <f>I463/درآمد!$F$13</f>
        <v>0</v>
      </c>
      <c r="L463" s="116"/>
      <c r="M463" s="117">
        <v>0</v>
      </c>
      <c r="N463" s="116"/>
      <c r="O463" s="117">
        <v>0</v>
      </c>
      <c r="P463" s="116"/>
      <c r="Q463" s="117">
        <v>260185000</v>
      </c>
      <c r="R463" s="116"/>
      <c r="S463" s="117">
        <f t="shared" si="18"/>
        <v>260185000</v>
      </c>
      <c r="T463" s="118"/>
      <c r="U463" s="126">
        <f>S463/درآمد!$F$13</f>
        <v>1.7634061318828645E-4</v>
      </c>
      <c r="X463" s="119"/>
    </row>
    <row r="464" spans="1:24" ht="19.5" customHeight="1">
      <c r="A464" s="24" t="s">
        <v>641</v>
      </c>
      <c r="C464" s="117">
        <v>0</v>
      </c>
      <c r="D464" s="116"/>
      <c r="E464" s="117">
        <v>0</v>
      </c>
      <c r="F464" s="116"/>
      <c r="G464" s="117">
        <v>0</v>
      </c>
      <c r="H464" s="116"/>
      <c r="I464" s="117">
        <f t="shared" si="17"/>
        <v>0</v>
      </c>
      <c r="J464" s="116"/>
      <c r="K464" s="124">
        <f>I464/درآمد!$F$13</f>
        <v>0</v>
      </c>
      <c r="L464" s="116"/>
      <c r="M464" s="117">
        <v>0</v>
      </c>
      <c r="N464" s="116"/>
      <c r="O464" s="117">
        <v>0</v>
      </c>
      <c r="P464" s="116"/>
      <c r="Q464" s="117">
        <v>-41063930</v>
      </c>
      <c r="R464" s="116"/>
      <c r="S464" s="117">
        <f t="shared" si="18"/>
        <v>-41063930</v>
      </c>
      <c r="T464" s="118"/>
      <c r="U464" s="126">
        <f>S464/درآمد!$F$13</f>
        <v>-2.7831114768802475E-5</v>
      </c>
      <c r="X464" s="119"/>
    </row>
    <row r="465" spans="1:24" ht="19.5" customHeight="1">
      <c r="A465" s="24" t="s">
        <v>642</v>
      </c>
      <c r="C465" s="117">
        <v>0</v>
      </c>
      <c r="D465" s="116"/>
      <c r="E465" s="117">
        <v>0</v>
      </c>
      <c r="F465" s="116"/>
      <c r="G465" s="117">
        <v>0</v>
      </c>
      <c r="H465" s="116"/>
      <c r="I465" s="117">
        <f t="shared" si="17"/>
        <v>0</v>
      </c>
      <c r="J465" s="116"/>
      <c r="K465" s="124">
        <f>I465/درآمد!$F$13</f>
        <v>0</v>
      </c>
      <c r="L465" s="116"/>
      <c r="M465" s="117">
        <v>0</v>
      </c>
      <c r="N465" s="116"/>
      <c r="O465" s="117">
        <v>0</v>
      </c>
      <c r="P465" s="116"/>
      <c r="Q465" s="117">
        <v>-2306393</v>
      </c>
      <c r="R465" s="116"/>
      <c r="S465" s="117">
        <f t="shared" si="18"/>
        <v>-2306393</v>
      </c>
      <c r="T465" s="118"/>
      <c r="U465" s="126">
        <f>S465/درآمد!$F$13</f>
        <v>-1.5631598895907587E-6</v>
      </c>
      <c r="X465" s="119"/>
    </row>
    <row r="466" spans="1:24" ht="19.5" customHeight="1">
      <c r="A466" s="24" t="s">
        <v>643</v>
      </c>
      <c r="C466" s="117">
        <v>0</v>
      </c>
      <c r="D466" s="116"/>
      <c r="E466" s="117">
        <v>0</v>
      </c>
      <c r="F466" s="116"/>
      <c r="G466" s="117">
        <v>0</v>
      </c>
      <c r="H466" s="116"/>
      <c r="I466" s="117">
        <f t="shared" si="17"/>
        <v>0</v>
      </c>
      <c r="J466" s="116"/>
      <c r="K466" s="124">
        <f>I466/درآمد!$F$13</f>
        <v>0</v>
      </c>
      <c r="L466" s="116"/>
      <c r="M466" s="117">
        <v>0</v>
      </c>
      <c r="N466" s="116"/>
      <c r="O466" s="117">
        <v>0</v>
      </c>
      <c r="P466" s="116"/>
      <c r="Q466" s="117">
        <v>-200098185</v>
      </c>
      <c r="R466" s="116"/>
      <c r="S466" s="117">
        <f t="shared" si="18"/>
        <v>-200098185</v>
      </c>
      <c r="T466" s="118"/>
      <c r="U466" s="126">
        <f>S466/درآمد!$F$13</f>
        <v>-1.3561672133583099E-4</v>
      </c>
      <c r="X466" s="119"/>
    </row>
    <row r="467" spans="1:24" ht="19.5" customHeight="1">
      <c r="A467" s="24" t="s">
        <v>644</v>
      </c>
      <c r="C467" s="117">
        <v>0</v>
      </c>
      <c r="D467" s="116"/>
      <c r="E467" s="117">
        <v>0</v>
      </c>
      <c r="F467" s="116"/>
      <c r="G467" s="117">
        <v>0</v>
      </c>
      <c r="H467" s="116"/>
      <c r="I467" s="117">
        <f t="shared" si="17"/>
        <v>0</v>
      </c>
      <c r="J467" s="116"/>
      <c r="K467" s="124">
        <f>I467/درآمد!$F$13</f>
        <v>0</v>
      </c>
      <c r="L467" s="116"/>
      <c r="M467" s="117">
        <v>0</v>
      </c>
      <c r="N467" s="116"/>
      <c r="O467" s="117">
        <v>0</v>
      </c>
      <c r="P467" s="116"/>
      <c r="Q467" s="117">
        <v>13073000</v>
      </c>
      <c r="R467" s="116"/>
      <c r="S467" s="117">
        <f t="shared" si="18"/>
        <v>13073000</v>
      </c>
      <c r="T467" s="118"/>
      <c r="U467" s="126">
        <f>S467/درآمد!$F$13</f>
        <v>8.8602372781308253E-6</v>
      </c>
      <c r="X467" s="119"/>
    </row>
    <row r="468" spans="1:24" ht="19.5" customHeight="1">
      <c r="A468" s="24" t="s">
        <v>645</v>
      </c>
      <c r="C468" s="117">
        <v>0</v>
      </c>
      <c r="D468" s="116"/>
      <c r="E468" s="117">
        <v>0</v>
      </c>
      <c r="F468" s="116"/>
      <c r="G468" s="117">
        <v>0</v>
      </c>
      <c r="H468" s="116"/>
      <c r="I468" s="117">
        <f t="shared" si="17"/>
        <v>0</v>
      </c>
      <c r="J468" s="116"/>
      <c r="K468" s="124">
        <f>I468/درآمد!$F$13</f>
        <v>0</v>
      </c>
      <c r="L468" s="116"/>
      <c r="M468" s="117">
        <v>0</v>
      </c>
      <c r="N468" s="116"/>
      <c r="O468" s="117">
        <v>0</v>
      </c>
      <c r="P468" s="116"/>
      <c r="Q468" s="117">
        <v>100000</v>
      </c>
      <c r="R468" s="116"/>
      <c r="S468" s="117">
        <f t="shared" si="18"/>
        <v>100000</v>
      </c>
      <c r="T468" s="118"/>
      <c r="U468" s="126">
        <f>S468/درآمد!$F$13</f>
        <v>6.7775088182749368E-8</v>
      </c>
      <c r="X468" s="119"/>
    </row>
    <row r="469" spans="1:24" ht="19.5" customHeight="1">
      <c r="A469" s="24" t="s">
        <v>646</v>
      </c>
      <c r="C469" s="117">
        <v>0</v>
      </c>
      <c r="D469" s="116"/>
      <c r="E469" s="117">
        <v>0</v>
      </c>
      <c r="F469" s="116"/>
      <c r="G469" s="117">
        <v>0</v>
      </c>
      <c r="H469" s="116"/>
      <c r="I469" s="117">
        <f t="shared" si="17"/>
        <v>0</v>
      </c>
      <c r="J469" s="116"/>
      <c r="K469" s="124">
        <f>I469/درآمد!$F$13</f>
        <v>0</v>
      </c>
      <c r="L469" s="116"/>
      <c r="M469" s="117">
        <v>0</v>
      </c>
      <c r="N469" s="116"/>
      <c r="O469" s="117">
        <v>0</v>
      </c>
      <c r="P469" s="116"/>
      <c r="Q469" s="117">
        <v>360000</v>
      </c>
      <c r="R469" s="116"/>
      <c r="S469" s="117">
        <f t="shared" si="18"/>
        <v>360000</v>
      </c>
      <c r="T469" s="118"/>
      <c r="U469" s="126">
        <f>S469/درآمد!$F$13</f>
        <v>2.4399031745789774E-7</v>
      </c>
      <c r="X469" s="119"/>
    </row>
    <row r="470" spans="1:24" ht="19.5" customHeight="1">
      <c r="A470" s="24" t="s">
        <v>647</v>
      </c>
      <c r="C470" s="117">
        <v>0</v>
      </c>
      <c r="D470" s="116"/>
      <c r="E470" s="117">
        <v>0</v>
      </c>
      <c r="F470" s="116"/>
      <c r="G470" s="117">
        <v>0</v>
      </c>
      <c r="H470" s="116"/>
      <c r="I470" s="117">
        <f t="shared" si="17"/>
        <v>0</v>
      </c>
      <c r="J470" s="116"/>
      <c r="K470" s="124">
        <f>I470/درآمد!$F$13</f>
        <v>0</v>
      </c>
      <c r="L470" s="116"/>
      <c r="M470" s="117">
        <v>0</v>
      </c>
      <c r="N470" s="116"/>
      <c r="O470" s="117">
        <v>0</v>
      </c>
      <c r="P470" s="116"/>
      <c r="Q470" s="117">
        <v>510000</v>
      </c>
      <c r="R470" s="116"/>
      <c r="S470" s="117">
        <f t="shared" si="18"/>
        <v>510000</v>
      </c>
      <c r="T470" s="118"/>
      <c r="U470" s="126">
        <f>S470/درآمد!$F$13</f>
        <v>3.4565294973202179E-7</v>
      </c>
      <c r="X470" s="119"/>
    </row>
    <row r="471" spans="1:24" ht="19.5" customHeight="1">
      <c r="A471" s="24" t="s">
        <v>648</v>
      </c>
      <c r="C471" s="117">
        <v>0</v>
      </c>
      <c r="D471" s="116"/>
      <c r="E471" s="117">
        <v>0</v>
      </c>
      <c r="F471" s="116"/>
      <c r="G471" s="117">
        <v>0</v>
      </c>
      <c r="H471" s="116"/>
      <c r="I471" s="117">
        <f t="shared" si="17"/>
        <v>0</v>
      </c>
      <c r="J471" s="116"/>
      <c r="K471" s="124">
        <f>I471/درآمد!$F$13</f>
        <v>0</v>
      </c>
      <c r="L471" s="116"/>
      <c r="M471" s="117">
        <v>0</v>
      </c>
      <c r="N471" s="116"/>
      <c r="O471" s="117">
        <v>0</v>
      </c>
      <c r="P471" s="116"/>
      <c r="Q471" s="117">
        <v>160000</v>
      </c>
      <c r="R471" s="116"/>
      <c r="S471" s="117">
        <f t="shared" si="18"/>
        <v>160000</v>
      </c>
      <c r="T471" s="118"/>
      <c r="U471" s="126">
        <f>S471/درآمد!$F$13</f>
        <v>1.0844014109239899E-7</v>
      </c>
      <c r="X471" s="119"/>
    </row>
    <row r="472" spans="1:24" ht="19.5" customHeight="1">
      <c r="A472" s="24" t="s">
        <v>649</v>
      </c>
      <c r="C472" s="117">
        <v>0</v>
      </c>
      <c r="D472" s="116"/>
      <c r="E472" s="117">
        <v>0</v>
      </c>
      <c r="F472" s="116"/>
      <c r="G472" s="117">
        <v>0</v>
      </c>
      <c r="H472" s="116"/>
      <c r="I472" s="117">
        <f t="shared" si="17"/>
        <v>0</v>
      </c>
      <c r="J472" s="116"/>
      <c r="K472" s="124">
        <f>I472/درآمد!$F$13</f>
        <v>0</v>
      </c>
      <c r="L472" s="116"/>
      <c r="M472" s="117">
        <v>0</v>
      </c>
      <c r="N472" s="116"/>
      <c r="O472" s="117">
        <v>0</v>
      </c>
      <c r="P472" s="116"/>
      <c r="Q472" s="117">
        <v>280000</v>
      </c>
      <c r="R472" s="116"/>
      <c r="S472" s="117">
        <f t="shared" si="18"/>
        <v>280000</v>
      </c>
      <c r="T472" s="118"/>
      <c r="U472" s="126">
        <f>S472/درآمد!$F$13</f>
        <v>1.8977024691169825E-7</v>
      </c>
      <c r="X472" s="119"/>
    </row>
    <row r="473" spans="1:24" ht="19.5" customHeight="1">
      <c r="A473" s="24" t="s">
        <v>650</v>
      </c>
      <c r="C473" s="117">
        <v>0</v>
      </c>
      <c r="D473" s="116"/>
      <c r="E473" s="117">
        <v>0</v>
      </c>
      <c r="F473" s="116"/>
      <c r="G473" s="117">
        <v>0</v>
      </c>
      <c r="H473" s="116"/>
      <c r="I473" s="117">
        <f t="shared" si="17"/>
        <v>0</v>
      </c>
      <c r="J473" s="116"/>
      <c r="K473" s="124">
        <f>I473/درآمد!$F$13</f>
        <v>0</v>
      </c>
      <c r="L473" s="116"/>
      <c r="M473" s="117">
        <v>0</v>
      </c>
      <c r="N473" s="116"/>
      <c r="O473" s="117">
        <v>0</v>
      </c>
      <c r="P473" s="116"/>
      <c r="Q473" s="117">
        <v>260000</v>
      </c>
      <c r="R473" s="116"/>
      <c r="S473" s="117">
        <f t="shared" si="18"/>
        <v>260000</v>
      </c>
      <c r="T473" s="118"/>
      <c r="U473" s="126">
        <f>S473/درآمد!$F$13</f>
        <v>1.7621522927514836E-7</v>
      </c>
      <c r="X473" s="119"/>
    </row>
    <row r="474" spans="1:24" ht="19.5" customHeight="1">
      <c r="A474" s="24" t="s">
        <v>651</v>
      </c>
      <c r="C474" s="117">
        <v>0</v>
      </c>
      <c r="D474" s="116"/>
      <c r="E474" s="117">
        <v>0</v>
      </c>
      <c r="F474" s="116"/>
      <c r="G474" s="117">
        <v>0</v>
      </c>
      <c r="H474" s="116"/>
      <c r="I474" s="117">
        <f t="shared" si="17"/>
        <v>0</v>
      </c>
      <c r="J474" s="116"/>
      <c r="K474" s="124">
        <f>I474/درآمد!$F$13</f>
        <v>0</v>
      </c>
      <c r="L474" s="116"/>
      <c r="M474" s="117">
        <v>0</v>
      </c>
      <c r="N474" s="116"/>
      <c r="O474" s="117">
        <v>0</v>
      </c>
      <c r="P474" s="116"/>
      <c r="Q474" s="117">
        <v>540000</v>
      </c>
      <c r="R474" s="116"/>
      <c r="S474" s="117">
        <f t="shared" si="18"/>
        <v>540000</v>
      </c>
      <c r="T474" s="118"/>
      <c r="U474" s="126">
        <f>S474/درآمد!$F$13</f>
        <v>3.6598547618684659E-7</v>
      </c>
      <c r="X474" s="119"/>
    </row>
    <row r="475" spans="1:24" ht="19.5" customHeight="1">
      <c r="A475" s="24" t="s">
        <v>652</v>
      </c>
      <c r="C475" s="117">
        <v>0</v>
      </c>
      <c r="D475" s="116"/>
      <c r="E475" s="117">
        <v>0</v>
      </c>
      <c r="F475" s="116"/>
      <c r="G475" s="117">
        <v>0</v>
      </c>
      <c r="H475" s="116"/>
      <c r="I475" s="117">
        <f t="shared" si="17"/>
        <v>0</v>
      </c>
      <c r="J475" s="116"/>
      <c r="K475" s="124">
        <f>I475/درآمد!$F$13</f>
        <v>0</v>
      </c>
      <c r="L475" s="116"/>
      <c r="M475" s="117">
        <v>0</v>
      </c>
      <c r="N475" s="116"/>
      <c r="O475" s="117">
        <v>0</v>
      </c>
      <c r="P475" s="116"/>
      <c r="Q475" s="117">
        <v>-94228959</v>
      </c>
      <c r="R475" s="116"/>
      <c r="S475" s="117">
        <f t="shared" si="18"/>
        <v>-94228959</v>
      </c>
      <c r="T475" s="118"/>
      <c r="U475" s="126">
        <f>S475/درآمد!$F$13</f>
        <v>-6.3863760055936749E-5</v>
      </c>
      <c r="X475" s="119"/>
    </row>
    <row r="476" spans="1:24" ht="19.5" customHeight="1">
      <c r="A476" s="24" t="s">
        <v>653</v>
      </c>
      <c r="C476" s="117">
        <v>0</v>
      </c>
      <c r="D476" s="116"/>
      <c r="E476" s="117">
        <v>0</v>
      </c>
      <c r="F476" s="116"/>
      <c r="G476" s="117">
        <v>0</v>
      </c>
      <c r="H476" s="116"/>
      <c r="I476" s="117">
        <f t="shared" si="17"/>
        <v>0</v>
      </c>
      <c r="J476" s="116"/>
      <c r="K476" s="124">
        <f>I476/درآمد!$F$13</f>
        <v>0</v>
      </c>
      <c r="L476" s="116"/>
      <c r="M476" s="117">
        <v>0</v>
      </c>
      <c r="N476" s="116"/>
      <c r="O476" s="117">
        <v>0</v>
      </c>
      <c r="P476" s="116"/>
      <c r="Q476" s="117">
        <v>-45715796</v>
      </c>
      <c r="R476" s="116"/>
      <c r="S476" s="117">
        <f t="shared" si="18"/>
        <v>-45715796</v>
      </c>
      <c r="T476" s="118"/>
      <c r="U476" s="126">
        <f>S476/درآمد!$F$13</f>
        <v>-3.0983921052445811E-5</v>
      </c>
      <c r="X476" s="119"/>
    </row>
    <row r="477" spans="1:24" ht="19.5" customHeight="1">
      <c r="A477" s="24" t="s">
        <v>23</v>
      </c>
      <c r="C477" s="117">
        <v>0</v>
      </c>
      <c r="D477" s="116"/>
      <c r="E477" s="117">
        <v>0</v>
      </c>
      <c r="F477" s="116"/>
      <c r="G477" s="117">
        <v>34548392</v>
      </c>
      <c r="H477" s="116"/>
      <c r="I477" s="117">
        <f t="shared" si="17"/>
        <v>34548392</v>
      </c>
      <c r="J477" s="116"/>
      <c r="K477" s="124">
        <f>I477/درآمد!$F$13</f>
        <v>2.3415203143721929E-5</v>
      </c>
      <c r="L477" s="116"/>
      <c r="M477" s="117">
        <v>0</v>
      </c>
      <c r="N477" s="116"/>
      <c r="O477" s="117">
        <v>0</v>
      </c>
      <c r="P477" s="116"/>
      <c r="Q477" s="117">
        <v>-354470660</v>
      </c>
      <c r="R477" s="116"/>
      <c r="S477" s="117">
        <f t="shared" si="18"/>
        <v>-354470660</v>
      </c>
      <c r="T477" s="118"/>
      <c r="U477" s="126">
        <f>S477/درآمد!$F$13</f>
        <v>-2.402428023969737E-4</v>
      </c>
      <c r="X477" s="119"/>
    </row>
    <row r="478" spans="1:24" ht="19.5" customHeight="1">
      <c r="A478" s="24" t="s">
        <v>654</v>
      </c>
      <c r="C478" s="117">
        <v>0</v>
      </c>
      <c r="D478" s="116"/>
      <c r="E478" s="117">
        <v>0</v>
      </c>
      <c r="F478" s="116"/>
      <c r="G478" s="117">
        <v>0</v>
      </c>
      <c r="H478" s="116"/>
      <c r="I478" s="117">
        <f t="shared" si="17"/>
        <v>0</v>
      </c>
      <c r="J478" s="116"/>
      <c r="K478" s="124">
        <f>I478/درآمد!$F$13</f>
        <v>0</v>
      </c>
      <c r="L478" s="116"/>
      <c r="M478" s="117">
        <v>0</v>
      </c>
      <c r="N478" s="116"/>
      <c r="O478" s="117">
        <v>0</v>
      </c>
      <c r="P478" s="116"/>
      <c r="Q478" s="117">
        <v>-12018460</v>
      </c>
      <c r="R478" s="116"/>
      <c r="S478" s="117">
        <f t="shared" si="18"/>
        <v>-12018460</v>
      </c>
      <c r="T478" s="118"/>
      <c r="U478" s="126">
        <f>S478/درآمد!$F$13</f>
        <v>-8.1455218632084603E-6</v>
      </c>
      <c r="X478" s="119"/>
    </row>
    <row r="479" spans="1:24" ht="19.5" customHeight="1">
      <c r="A479" s="24" t="s">
        <v>655</v>
      </c>
      <c r="C479" s="117">
        <v>0</v>
      </c>
      <c r="D479" s="116"/>
      <c r="E479" s="117">
        <v>0</v>
      </c>
      <c r="F479" s="116"/>
      <c r="G479" s="117">
        <v>0</v>
      </c>
      <c r="H479" s="116"/>
      <c r="I479" s="117">
        <f t="shared" si="17"/>
        <v>0</v>
      </c>
      <c r="J479" s="116"/>
      <c r="K479" s="124">
        <f>I479/درآمد!$F$13</f>
        <v>0</v>
      </c>
      <c r="L479" s="116"/>
      <c r="M479" s="117">
        <v>0</v>
      </c>
      <c r="N479" s="116"/>
      <c r="O479" s="117">
        <v>0</v>
      </c>
      <c r="P479" s="116"/>
      <c r="Q479" s="117">
        <v>107528707</v>
      </c>
      <c r="R479" s="116"/>
      <c r="S479" s="117">
        <f t="shared" si="18"/>
        <v>107528707</v>
      </c>
      <c r="T479" s="118"/>
      <c r="U479" s="126">
        <f>S479/درآمد!$F$13</f>
        <v>7.28776759910202E-5</v>
      </c>
      <c r="X479" s="119"/>
    </row>
    <row r="480" spans="1:24" ht="19.5" customHeight="1">
      <c r="A480" s="24" t="s">
        <v>656</v>
      </c>
      <c r="C480" s="117">
        <v>0</v>
      </c>
      <c r="D480" s="116"/>
      <c r="E480" s="117">
        <v>0</v>
      </c>
      <c r="F480" s="116"/>
      <c r="G480" s="117">
        <v>0</v>
      </c>
      <c r="H480" s="116"/>
      <c r="I480" s="117">
        <f t="shared" si="17"/>
        <v>0</v>
      </c>
      <c r="J480" s="116"/>
      <c r="K480" s="124">
        <f>I480/درآمد!$F$13</f>
        <v>0</v>
      </c>
      <c r="L480" s="116"/>
      <c r="M480" s="117">
        <v>0</v>
      </c>
      <c r="N480" s="116"/>
      <c r="O480" s="117">
        <v>0</v>
      </c>
      <c r="P480" s="116"/>
      <c r="Q480" s="117">
        <v>3272967417</v>
      </c>
      <c r="R480" s="116"/>
      <c r="S480" s="117">
        <f t="shared" si="18"/>
        <v>3272967417</v>
      </c>
      <c r="T480" s="118"/>
      <c r="U480" s="126">
        <f>S480/درآمد!$F$13</f>
        <v>2.2182565530644042E-3</v>
      </c>
      <c r="X480" s="119"/>
    </row>
    <row r="481" spans="1:24" ht="19.5" customHeight="1">
      <c r="A481" s="24" t="s">
        <v>657</v>
      </c>
      <c r="C481" s="117">
        <v>0</v>
      </c>
      <c r="D481" s="116"/>
      <c r="E481" s="117">
        <v>0</v>
      </c>
      <c r="F481" s="116"/>
      <c r="G481" s="117">
        <v>0</v>
      </c>
      <c r="H481" s="116"/>
      <c r="I481" s="117">
        <f t="shared" si="17"/>
        <v>0</v>
      </c>
      <c r="J481" s="116"/>
      <c r="K481" s="124">
        <f>I481/درآمد!$F$13</f>
        <v>0</v>
      </c>
      <c r="L481" s="116"/>
      <c r="M481" s="117">
        <v>0</v>
      </c>
      <c r="N481" s="116"/>
      <c r="O481" s="117">
        <v>0</v>
      </c>
      <c r="P481" s="116"/>
      <c r="Q481" s="117">
        <v>-3568806</v>
      </c>
      <c r="R481" s="116"/>
      <c r="S481" s="117">
        <f t="shared" si="18"/>
        <v>-3568806</v>
      </c>
      <c r="T481" s="118"/>
      <c r="U481" s="126">
        <f>S481/درآمد!$F$13</f>
        <v>-2.4187614135712506E-6</v>
      </c>
      <c r="X481" s="119"/>
    </row>
    <row r="482" spans="1:24" ht="19.5" customHeight="1">
      <c r="A482" s="24" t="s">
        <v>658</v>
      </c>
      <c r="C482" s="117">
        <v>0</v>
      </c>
      <c r="D482" s="116"/>
      <c r="E482" s="117">
        <v>0</v>
      </c>
      <c r="F482" s="116"/>
      <c r="G482" s="117">
        <v>0</v>
      </c>
      <c r="H482" s="116"/>
      <c r="I482" s="117">
        <f t="shared" si="17"/>
        <v>0</v>
      </c>
      <c r="J482" s="116"/>
      <c r="K482" s="124">
        <f>I482/درآمد!$F$13</f>
        <v>0</v>
      </c>
      <c r="L482" s="116"/>
      <c r="M482" s="117">
        <v>0</v>
      </c>
      <c r="N482" s="116"/>
      <c r="O482" s="117">
        <v>0</v>
      </c>
      <c r="P482" s="116"/>
      <c r="Q482" s="117">
        <v>3089588271</v>
      </c>
      <c r="R482" s="116"/>
      <c r="S482" s="117">
        <f t="shared" si="18"/>
        <v>3089588271</v>
      </c>
      <c r="T482" s="118"/>
      <c r="U482" s="126">
        <f>S482/درآمد!$F$13</f>
        <v>2.0939711751541317E-3</v>
      </c>
      <c r="X482" s="119"/>
    </row>
    <row r="483" spans="1:24" ht="19.5" customHeight="1">
      <c r="A483" s="24" t="s">
        <v>659</v>
      </c>
      <c r="C483" s="117">
        <v>0</v>
      </c>
      <c r="D483" s="116"/>
      <c r="E483" s="117">
        <v>0</v>
      </c>
      <c r="F483" s="116"/>
      <c r="G483" s="117">
        <v>0</v>
      </c>
      <c r="H483" s="116"/>
      <c r="I483" s="117">
        <f t="shared" si="17"/>
        <v>0</v>
      </c>
      <c r="J483" s="116"/>
      <c r="K483" s="124">
        <f>I483/درآمد!$F$13</f>
        <v>0</v>
      </c>
      <c r="L483" s="116"/>
      <c r="M483" s="117">
        <v>0</v>
      </c>
      <c r="N483" s="116"/>
      <c r="O483" s="117">
        <v>0</v>
      </c>
      <c r="P483" s="116"/>
      <c r="Q483" s="117">
        <v>2185773390</v>
      </c>
      <c r="R483" s="116"/>
      <c r="S483" s="117">
        <f t="shared" si="18"/>
        <v>2185773390</v>
      </c>
      <c r="T483" s="118"/>
      <c r="U483" s="126">
        <f>S483/درآمد!$F$13</f>
        <v>1.4814098425475703E-3</v>
      </c>
      <c r="X483" s="119"/>
    </row>
    <row r="484" spans="1:24" ht="19.5" customHeight="1">
      <c r="A484" s="24" t="s">
        <v>660</v>
      </c>
      <c r="C484" s="117">
        <v>0</v>
      </c>
      <c r="D484" s="116"/>
      <c r="E484" s="117">
        <v>0</v>
      </c>
      <c r="F484" s="116"/>
      <c r="G484" s="117">
        <v>0</v>
      </c>
      <c r="H484" s="116"/>
      <c r="I484" s="117">
        <f t="shared" si="17"/>
        <v>0</v>
      </c>
      <c r="J484" s="116"/>
      <c r="K484" s="124">
        <f>I484/درآمد!$F$13</f>
        <v>0</v>
      </c>
      <c r="L484" s="116"/>
      <c r="M484" s="117">
        <v>0</v>
      </c>
      <c r="N484" s="116"/>
      <c r="O484" s="117">
        <v>0</v>
      </c>
      <c r="P484" s="116"/>
      <c r="Q484" s="117">
        <v>6137333060</v>
      </c>
      <c r="R484" s="116"/>
      <c r="S484" s="117">
        <f t="shared" si="18"/>
        <v>6137333060</v>
      </c>
      <c r="T484" s="118"/>
      <c r="U484" s="126">
        <f>S484/درآمد!$F$13</f>
        <v>4.15958289348403E-3</v>
      </c>
      <c r="X484" s="119"/>
    </row>
    <row r="485" spans="1:24" ht="19.5" customHeight="1">
      <c r="A485" s="24" t="s">
        <v>661</v>
      </c>
      <c r="C485" s="117">
        <v>0</v>
      </c>
      <c r="D485" s="116"/>
      <c r="E485" s="117">
        <v>0</v>
      </c>
      <c r="F485" s="116"/>
      <c r="G485" s="117">
        <v>0</v>
      </c>
      <c r="H485" s="116"/>
      <c r="I485" s="117">
        <f t="shared" si="17"/>
        <v>0</v>
      </c>
      <c r="J485" s="116"/>
      <c r="K485" s="124">
        <f>I485/درآمد!$F$13</f>
        <v>0</v>
      </c>
      <c r="L485" s="116"/>
      <c r="M485" s="117">
        <v>0</v>
      </c>
      <c r="N485" s="116"/>
      <c r="O485" s="117">
        <v>0</v>
      </c>
      <c r="P485" s="116"/>
      <c r="Q485" s="117">
        <v>17236708098</v>
      </c>
      <c r="R485" s="116"/>
      <c r="S485" s="117">
        <f t="shared" si="18"/>
        <v>17236708098</v>
      </c>
      <c r="T485" s="118"/>
      <c r="U485" s="126">
        <f>S485/درآمد!$F$13</f>
        <v>1.1682194113222601E-2</v>
      </c>
      <c r="X485" s="119"/>
    </row>
    <row r="486" spans="1:24" ht="19.5" customHeight="1">
      <c r="A486" s="24" t="s">
        <v>662</v>
      </c>
      <c r="C486" s="117">
        <v>0</v>
      </c>
      <c r="D486" s="116"/>
      <c r="E486" s="117">
        <v>0</v>
      </c>
      <c r="F486" s="116"/>
      <c r="G486" s="117">
        <v>0</v>
      </c>
      <c r="H486" s="116"/>
      <c r="I486" s="117">
        <f t="shared" si="17"/>
        <v>0</v>
      </c>
      <c r="J486" s="116"/>
      <c r="K486" s="124">
        <f>I486/درآمد!$F$13</f>
        <v>0</v>
      </c>
      <c r="L486" s="116"/>
      <c r="M486" s="117">
        <v>0</v>
      </c>
      <c r="N486" s="116"/>
      <c r="O486" s="117">
        <v>0</v>
      </c>
      <c r="P486" s="116"/>
      <c r="Q486" s="117">
        <v>9627921310</v>
      </c>
      <c r="R486" s="116"/>
      <c r="S486" s="117">
        <f t="shared" si="18"/>
        <v>9627921310</v>
      </c>
      <c r="T486" s="118"/>
      <c r="U486" s="126">
        <f>S486/درآمد!$F$13</f>
        <v>6.5253321580182183E-3</v>
      </c>
      <c r="X486" s="119"/>
    </row>
    <row r="487" spans="1:24" ht="19.5" customHeight="1">
      <c r="A487" s="24" t="s">
        <v>663</v>
      </c>
      <c r="C487" s="117">
        <v>0</v>
      </c>
      <c r="D487" s="116"/>
      <c r="E487" s="117">
        <v>0</v>
      </c>
      <c r="F487" s="116"/>
      <c r="G487" s="117">
        <v>0</v>
      </c>
      <c r="H487" s="116"/>
      <c r="I487" s="117">
        <f t="shared" si="17"/>
        <v>0</v>
      </c>
      <c r="J487" s="116"/>
      <c r="K487" s="124">
        <f>I487/درآمد!$F$13</f>
        <v>0</v>
      </c>
      <c r="L487" s="116"/>
      <c r="M487" s="117">
        <v>0</v>
      </c>
      <c r="N487" s="116"/>
      <c r="O487" s="117">
        <v>0</v>
      </c>
      <c r="P487" s="116"/>
      <c r="Q487" s="117">
        <v>824548323</v>
      </c>
      <c r="R487" s="116"/>
      <c r="S487" s="117">
        <f t="shared" si="18"/>
        <v>824548323</v>
      </c>
      <c r="T487" s="118"/>
      <c r="U487" s="126">
        <f>S487/درآمد!$F$13</f>
        <v>5.5883835302263107E-4</v>
      </c>
      <c r="X487" s="119"/>
    </row>
    <row r="488" spans="1:24" ht="19.5" customHeight="1">
      <c r="A488" s="24" t="s">
        <v>664</v>
      </c>
      <c r="C488" s="117">
        <v>0</v>
      </c>
      <c r="D488" s="116"/>
      <c r="E488" s="117">
        <v>0</v>
      </c>
      <c r="F488" s="116"/>
      <c r="G488" s="117">
        <v>0</v>
      </c>
      <c r="H488" s="116"/>
      <c r="I488" s="117">
        <f t="shared" si="17"/>
        <v>0</v>
      </c>
      <c r="J488" s="116"/>
      <c r="K488" s="124">
        <f>I488/درآمد!$F$13</f>
        <v>0</v>
      </c>
      <c r="L488" s="116"/>
      <c r="M488" s="117">
        <v>0</v>
      </c>
      <c r="N488" s="116"/>
      <c r="O488" s="117">
        <v>0</v>
      </c>
      <c r="P488" s="116"/>
      <c r="Q488" s="117">
        <v>4545739401</v>
      </c>
      <c r="R488" s="116"/>
      <c r="S488" s="117">
        <f t="shared" si="18"/>
        <v>4545739401</v>
      </c>
      <c r="T488" s="118"/>
      <c r="U488" s="126">
        <f>S488/درآمد!$F$13</f>
        <v>3.0808788875857332E-3</v>
      </c>
      <c r="X488" s="119"/>
    </row>
    <row r="489" spans="1:24" ht="19.5" customHeight="1">
      <c r="A489" s="24" t="s">
        <v>665</v>
      </c>
      <c r="C489" s="117">
        <v>0</v>
      </c>
      <c r="D489" s="116"/>
      <c r="E489" s="117">
        <v>0</v>
      </c>
      <c r="F489" s="116"/>
      <c r="G489" s="117">
        <v>0</v>
      </c>
      <c r="H489" s="116"/>
      <c r="I489" s="117">
        <f t="shared" si="17"/>
        <v>0</v>
      </c>
      <c r="J489" s="116"/>
      <c r="K489" s="124">
        <f>I489/درآمد!$F$13</f>
        <v>0</v>
      </c>
      <c r="L489" s="116"/>
      <c r="M489" s="117">
        <v>0</v>
      </c>
      <c r="N489" s="116"/>
      <c r="O489" s="117">
        <v>0</v>
      </c>
      <c r="P489" s="116"/>
      <c r="Q489" s="117">
        <v>2364422467</v>
      </c>
      <c r="R489" s="116"/>
      <c r="S489" s="117">
        <f t="shared" si="18"/>
        <v>2364422467</v>
      </c>
      <c r="T489" s="118"/>
      <c r="U489" s="126">
        <f>S489/درآمد!$F$13</f>
        <v>1.6024894120219883E-3</v>
      </c>
      <c r="X489" s="119"/>
    </row>
    <row r="490" spans="1:24" ht="19.5" customHeight="1">
      <c r="A490" s="24" t="s">
        <v>666</v>
      </c>
      <c r="C490" s="117">
        <v>0</v>
      </c>
      <c r="D490" s="116"/>
      <c r="E490" s="117">
        <v>0</v>
      </c>
      <c r="F490" s="116"/>
      <c r="G490" s="117">
        <v>0</v>
      </c>
      <c r="H490" s="116"/>
      <c r="I490" s="117">
        <f t="shared" si="17"/>
        <v>0</v>
      </c>
      <c r="J490" s="116"/>
      <c r="K490" s="124">
        <f>I490/درآمد!$F$13</f>
        <v>0</v>
      </c>
      <c r="L490" s="116"/>
      <c r="M490" s="117">
        <v>0</v>
      </c>
      <c r="N490" s="116"/>
      <c r="O490" s="117">
        <v>0</v>
      </c>
      <c r="P490" s="116"/>
      <c r="Q490" s="117">
        <v>19833660</v>
      </c>
      <c r="R490" s="116"/>
      <c r="S490" s="117">
        <f t="shared" si="18"/>
        <v>19833660</v>
      </c>
      <c r="T490" s="118"/>
      <c r="U490" s="126">
        <f>S490/درآمد!$F$13</f>
        <v>1.344228055486669E-5</v>
      </c>
      <c r="X490" s="119"/>
    </row>
    <row r="491" spans="1:24" ht="19.5" customHeight="1">
      <c r="A491" s="24" t="s">
        <v>667</v>
      </c>
      <c r="C491" s="117">
        <v>0</v>
      </c>
      <c r="D491" s="116"/>
      <c r="E491" s="117">
        <v>0</v>
      </c>
      <c r="F491" s="116"/>
      <c r="G491" s="117">
        <v>0</v>
      </c>
      <c r="H491" s="116"/>
      <c r="I491" s="117">
        <f t="shared" si="17"/>
        <v>0</v>
      </c>
      <c r="J491" s="116"/>
      <c r="K491" s="124">
        <f>I491/درآمد!$F$13</f>
        <v>0</v>
      </c>
      <c r="L491" s="116"/>
      <c r="M491" s="117">
        <v>0</v>
      </c>
      <c r="N491" s="116"/>
      <c r="O491" s="117">
        <v>0</v>
      </c>
      <c r="P491" s="116"/>
      <c r="Q491" s="117">
        <v>91545102</v>
      </c>
      <c r="R491" s="116"/>
      <c r="S491" s="117">
        <f t="shared" si="18"/>
        <v>91545102</v>
      </c>
      <c r="T491" s="118"/>
      <c r="U491" s="126">
        <f>S491/درآمد!$F$13</f>
        <v>6.2044773607487861E-5</v>
      </c>
      <c r="X491" s="119"/>
    </row>
    <row r="492" spans="1:24" ht="19.5" customHeight="1">
      <c r="A492" s="24" t="s">
        <v>668</v>
      </c>
      <c r="C492" s="117">
        <v>0</v>
      </c>
      <c r="D492" s="116"/>
      <c r="E492" s="117">
        <v>0</v>
      </c>
      <c r="F492" s="116"/>
      <c r="G492" s="117">
        <v>0</v>
      </c>
      <c r="H492" s="116"/>
      <c r="I492" s="117">
        <f t="shared" si="17"/>
        <v>0</v>
      </c>
      <c r="J492" s="116"/>
      <c r="K492" s="124">
        <f>I492/درآمد!$F$13</f>
        <v>0</v>
      </c>
      <c r="L492" s="116"/>
      <c r="M492" s="117">
        <v>0</v>
      </c>
      <c r="N492" s="116"/>
      <c r="O492" s="117">
        <v>0</v>
      </c>
      <c r="P492" s="116"/>
      <c r="Q492" s="117">
        <v>351806517</v>
      </c>
      <c r="R492" s="116"/>
      <c r="S492" s="117">
        <f t="shared" si="18"/>
        <v>351806517</v>
      </c>
      <c r="T492" s="118"/>
      <c r="U492" s="126">
        <f>S492/درآمد!$F$13</f>
        <v>2.3843717712940916E-4</v>
      </c>
      <c r="X492" s="119"/>
    </row>
    <row r="493" spans="1:24" ht="19.5" customHeight="1">
      <c r="A493" s="24" t="s">
        <v>669</v>
      </c>
      <c r="C493" s="117">
        <v>0</v>
      </c>
      <c r="D493" s="116"/>
      <c r="E493" s="117">
        <v>0</v>
      </c>
      <c r="F493" s="116"/>
      <c r="G493" s="117">
        <v>0</v>
      </c>
      <c r="H493" s="116"/>
      <c r="I493" s="117">
        <f t="shared" si="17"/>
        <v>0</v>
      </c>
      <c r="J493" s="116"/>
      <c r="K493" s="124">
        <f>I493/درآمد!$F$13</f>
        <v>0</v>
      </c>
      <c r="L493" s="116"/>
      <c r="M493" s="117">
        <v>0</v>
      </c>
      <c r="N493" s="116"/>
      <c r="O493" s="117">
        <v>0</v>
      </c>
      <c r="P493" s="116"/>
      <c r="Q493" s="117">
        <v>625891691</v>
      </c>
      <c r="R493" s="116"/>
      <c r="S493" s="117">
        <f t="shared" si="18"/>
        <v>625891691</v>
      </c>
      <c r="T493" s="118"/>
      <c r="U493" s="126">
        <f>S493/درآمد!$F$13</f>
        <v>4.2419864550375123E-4</v>
      </c>
      <c r="X493" s="119"/>
    </row>
    <row r="494" spans="1:24" ht="19.5" customHeight="1">
      <c r="A494" s="24" t="s">
        <v>670</v>
      </c>
      <c r="C494" s="117">
        <v>0</v>
      </c>
      <c r="D494" s="116"/>
      <c r="E494" s="117">
        <v>0</v>
      </c>
      <c r="F494" s="116"/>
      <c r="G494" s="117">
        <v>0</v>
      </c>
      <c r="H494" s="116"/>
      <c r="I494" s="117">
        <f t="shared" si="17"/>
        <v>0</v>
      </c>
      <c r="J494" s="116"/>
      <c r="K494" s="124">
        <f>I494/درآمد!$F$13</f>
        <v>0</v>
      </c>
      <c r="L494" s="116"/>
      <c r="M494" s="117">
        <v>0</v>
      </c>
      <c r="N494" s="116"/>
      <c r="O494" s="117">
        <v>0</v>
      </c>
      <c r="P494" s="116"/>
      <c r="Q494" s="117">
        <v>2221885575</v>
      </c>
      <c r="R494" s="116"/>
      <c r="S494" s="117">
        <f t="shared" si="18"/>
        <v>2221885575</v>
      </c>
      <c r="T494" s="118"/>
      <c r="U494" s="126">
        <f>S494/درآمد!$F$13</f>
        <v>1.505884907776038E-3</v>
      </c>
      <c r="X494" s="119"/>
    </row>
    <row r="495" spans="1:24" ht="19.5" customHeight="1">
      <c r="A495" s="24" t="s">
        <v>671</v>
      </c>
      <c r="C495" s="117">
        <v>0</v>
      </c>
      <c r="D495" s="116"/>
      <c r="E495" s="117">
        <v>0</v>
      </c>
      <c r="F495" s="116"/>
      <c r="G495" s="117">
        <v>0</v>
      </c>
      <c r="H495" s="116"/>
      <c r="I495" s="117">
        <f t="shared" si="17"/>
        <v>0</v>
      </c>
      <c r="J495" s="116"/>
      <c r="K495" s="124">
        <f>I495/درآمد!$F$13</f>
        <v>0</v>
      </c>
      <c r="L495" s="116"/>
      <c r="M495" s="117">
        <v>0</v>
      </c>
      <c r="N495" s="116"/>
      <c r="O495" s="117">
        <v>0</v>
      </c>
      <c r="P495" s="116"/>
      <c r="Q495" s="117">
        <v>697411776</v>
      </c>
      <c r="R495" s="116"/>
      <c r="S495" s="117">
        <f t="shared" si="18"/>
        <v>697411776</v>
      </c>
      <c r="T495" s="118"/>
      <c r="U495" s="126">
        <f>S495/درآمد!$F$13</f>
        <v>4.7267144618087851E-4</v>
      </c>
      <c r="X495" s="119"/>
    </row>
    <row r="496" spans="1:24" ht="19.5" customHeight="1">
      <c r="A496" s="24" t="s">
        <v>672</v>
      </c>
      <c r="C496" s="117">
        <v>0</v>
      </c>
      <c r="D496" s="116"/>
      <c r="E496" s="117">
        <v>0</v>
      </c>
      <c r="F496" s="116"/>
      <c r="G496" s="117">
        <v>0</v>
      </c>
      <c r="H496" s="116"/>
      <c r="I496" s="117">
        <f t="shared" si="17"/>
        <v>0</v>
      </c>
      <c r="J496" s="116"/>
      <c r="K496" s="124">
        <f>I496/درآمد!$F$13</f>
        <v>0</v>
      </c>
      <c r="L496" s="116"/>
      <c r="M496" s="117">
        <v>0</v>
      </c>
      <c r="N496" s="116"/>
      <c r="O496" s="117">
        <v>0</v>
      </c>
      <c r="P496" s="116"/>
      <c r="Q496" s="117">
        <v>-7514179</v>
      </c>
      <c r="R496" s="116"/>
      <c r="S496" s="117">
        <f t="shared" si="18"/>
        <v>-7514179</v>
      </c>
      <c r="T496" s="118"/>
      <c r="U496" s="126">
        <f>S496/درآمد!$F$13</f>
        <v>-5.0927414434596349E-6</v>
      </c>
      <c r="X496" s="119"/>
    </row>
    <row r="497" spans="1:24" ht="19.5" customHeight="1">
      <c r="A497" s="24" t="s">
        <v>673</v>
      </c>
      <c r="C497" s="117">
        <v>0</v>
      </c>
      <c r="D497" s="116"/>
      <c r="E497" s="117">
        <v>0</v>
      </c>
      <c r="F497" s="116"/>
      <c r="G497" s="117">
        <v>0</v>
      </c>
      <c r="H497" s="116"/>
      <c r="I497" s="117">
        <f t="shared" si="17"/>
        <v>0</v>
      </c>
      <c r="J497" s="116"/>
      <c r="K497" s="124">
        <f>I497/درآمد!$F$13</f>
        <v>0</v>
      </c>
      <c r="L497" s="116"/>
      <c r="M497" s="117">
        <v>0</v>
      </c>
      <c r="N497" s="116"/>
      <c r="O497" s="117">
        <v>0</v>
      </c>
      <c r="P497" s="116"/>
      <c r="Q497" s="117">
        <v>4455456226</v>
      </c>
      <c r="R497" s="116"/>
      <c r="S497" s="117">
        <f t="shared" si="18"/>
        <v>4455456226</v>
      </c>
      <c r="T497" s="118"/>
      <c r="U497" s="126">
        <f>S497/درآمد!$F$13</f>
        <v>3.0196893861152972E-3</v>
      </c>
      <c r="X497" s="119"/>
    </row>
    <row r="498" spans="1:24" ht="19.5" customHeight="1">
      <c r="A498" s="24" t="s">
        <v>674</v>
      </c>
      <c r="C498" s="117">
        <v>0</v>
      </c>
      <c r="D498" s="116"/>
      <c r="E498" s="117">
        <v>0</v>
      </c>
      <c r="F498" s="116"/>
      <c r="G498" s="117">
        <v>0</v>
      </c>
      <c r="H498" s="116"/>
      <c r="I498" s="117">
        <f t="shared" si="17"/>
        <v>0</v>
      </c>
      <c r="J498" s="116"/>
      <c r="K498" s="124">
        <f>I498/درآمد!$F$13</f>
        <v>0</v>
      </c>
      <c r="L498" s="116"/>
      <c r="M498" s="117">
        <v>0</v>
      </c>
      <c r="N498" s="116"/>
      <c r="O498" s="117">
        <v>0</v>
      </c>
      <c r="P498" s="116"/>
      <c r="Q498" s="117">
        <v>398692065</v>
      </c>
      <c r="R498" s="116"/>
      <c r="S498" s="117">
        <f t="shared" si="18"/>
        <v>398692065</v>
      </c>
      <c r="T498" s="118"/>
      <c r="U498" s="126">
        <f>S498/درآمد!$F$13</f>
        <v>2.7021389863137444E-4</v>
      </c>
      <c r="X498" s="119"/>
    </row>
    <row r="499" spans="1:24" ht="19.5" customHeight="1">
      <c r="A499" s="24" t="s">
        <v>675</v>
      </c>
      <c r="C499" s="117">
        <v>0</v>
      </c>
      <c r="D499" s="116"/>
      <c r="E499" s="117">
        <v>0</v>
      </c>
      <c r="F499" s="116"/>
      <c r="G499" s="117">
        <v>0</v>
      </c>
      <c r="H499" s="116"/>
      <c r="I499" s="117">
        <f t="shared" si="17"/>
        <v>0</v>
      </c>
      <c r="J499" s="116"/>
      <c r="K499" s="124">
        <f>I499/درآمد!$F$13</f>
        <v>0</v>
      </c>
      <c r="L499" s="116"/>
      <c r="M499" s="117">
        <v>0</v>
      </c>
      <c r="N499" s="116"/>
      <c r="O499" s="117">
        <v>0</v>
      </c>
      <c r="P499" s="116"/>
      <c r="Q499" s="117">
        <v>-2384181</v>
      </c>
      <c r="R499" s="116"/>
      <c r="S499" s="117">
        <f t="shared" si="18"/>
        <v>-2384181</v>
      </c>
      <c r="T499" s="118"/>
      <c r="U499" s="126">
        <f>S499/درآمد!$F$13</f>
        <v>-1.6158807751863558E-6</v>
      </c>
      <c r="X499" s="119"/>
    </row>
    <row r="500" spans="1:24" ht="19.5" customHeight="1">
      <c r="A500" s="24" t="s">
        <v>676</v>
      </c>
      <c r="C500" s="117">
        <v>0</v>
      </c>
      <c r="D500" s="116"/>
      <c r="E500" s="117">
        <v>0</v>
      </c>
      <c r="F500" s="116"/>
      <c r="G500" s="117">
        <v>0</v>
      </c>
      <c r="H500" s="116"/>
      <c r="I500" s="117">
        <f t="shared" si="17"/>
        <v>0</v>
      </c>
      <c r="J500" s="116"/>
      <c r="K500" s="124">
        <f>I500/درآمد!$F$13</f>
        <v>0</v>
      </c>
      <c r="L500" s="116"/>
      <c r="M500" s="117">
        <v>0</v>
      </c>
      <c r="N500" s="116"/>
      <c r="O500" s="117">
        <v>0</v>
      </c>
      <c r="P500" s="116"/>
      <c r="Q500" s="117">
        <v>578037883</v>
      </c>
      <c r="R500" s="116"/>
      <c r="S500" s="117">
        <f t="shared" si="18"/>
        <v>578037883</v>
      </c>
      <c r="T500" s="118"/>
      <c r="U500" s="126">
        <f>S500/درآمد!$F$13</f>
        <v>3.9176568493294763E-4</v>
      </c>
      <c r="X500" s="119"/>
    </row>
    <row r="501" spans="1:24" ht="19.5" customHeight="1">
      <c r="A501" s="24" t="s">
        <v>677</v>
      </c>
      <c r="C501" s="117">
        <v>0</v>
      </c>
      <c r="D501" s="116"/>
      <c r="E501" s="117">
        <v>0</v>
      </c>
      <c r="F501" s="116"/>
      <c r="G501" s="117">
        <v>0</v>
      </c>
      <c r="H501" s="116"/>
      <c r="I501" s="117">
        <f t="shared" si="17"/>
        <v>0</v>
      </c>
      <c r="J501" s="116"/>
      <c r="K501" s="124">
        <f>I501/درآمد!$F$13</f>
        <v>0</v>
      </c>
      <c r="L501" s="116"/>
      <c r="M501" s="117">
        <v>0</v>
      </c>
      <c r="N501" s="116"/>
      <c r="O501" s="117">
        <v>0</v>
      </c>
      <c r="P501" s="116"/>
      <c r="Q501" s="117">
        <v>693960824</v>
      </c>
      <c r="R501" s="116"/>
      <c r="S501" s="117">
        <f t="shared" si="18"/>
        <v>693960824</v>
      </c>
      <c r="T501" s="118"/>
      <c r="U501" s="126">
        <f>S501/درآمد!$F$13</f>
        <v>4.7033256041973417E-4</v>
      </c>
      <c r="X501" s="119"/>
    </row>
    <row r="502" spans="1:24" ht="19.5" customHeight="1">
      <c r="A502" s="24" t="s">
        <v>678</v>
      </c>
      <c r="C502" s="117">
        <v>0</v>
      </c>
      <c r="D502" s="116"/>
      <c r="E502" s="117">
        <v>0</v>
      </c>
      <c r="F502" s="116"/>
      <c r="G502" s="117">
        <v>0</v>
      </c>
      <c r="H502" s="116"/>
      <c r="I502" s="117">
        <f t="shared" si="17"/>
        <v>0</v>
      </c>
      <c r="J502" s="116"/>
      <c r="K502" s="124">
        <f>I502/درآمد!$F$13</f>
        <v>0</v>
      </c>
      <c r="L502" s="116"/>
      <c r="M502" s="117">
        <v>0</v>
      </c>
      <c r="N502" s="116"/>
      <c r="O502" s="117">
        <v>0</v>
      </c>
      <c r="P502" s="116"/>
      <c r="Q502" s="117">
        <v>-8812171</v>
      </c>
      <c r="R502" s="116"/>
      <c r="S502" s="117">
        <f t="shared" si="18"/>
        <v>-8812171</v>
      </c>
      <c r="T502" s="118"/>
      <c r="U502" s="126">
        <f>S502/درآمد!$F$13</f>
        <v>-5.9724566660646669E-6</v>
      </c>
      <c r="X502" s="119"/>
    </row>
    <row r="503" spans="1:24" ht="19.5" customHeight="1">
      <c r="A503" s="24" t="s">
        <v>679</v>
      </c>
      <c r="C503" s="117">
        <v>0</v>
      </c>
      <c r="D503" s="116"/>
      <c r="E503" s="117">
        <v>0</v>
      </c>
      <c r="F503" s="116"/>
      <c r="G503" s="117">
        <v>0</v>
      </c>
      <c r="H503" s="116"/>
      <c r="I503" s="117">
        <f t="shared" si="17"/>
        <v>0</v>
      </c>
      <c r="J503" s="116"/>
      <c r="K503" s="124">
        <f>I503/درآمد!$F$13</f>
        <v>0</v>
      </c>
      <c r="L503" s="116"/>
      <c r="M503" s="117">
        <v>0</v>
      </c>
      <c r="N503" s="116"/>
      <c r="O503" s="117">
        <v>0</v>
      </c>
      <c r="P503" s="116"/>
      <c r="Q503" s="117">
        <v>-7569691</v>
      </c>
      <c r="R503" s="116"/>
      <c r="S503" s="117">
        <f t="shared" si="18"/>
        <v>-7569691</v>
      </c>
      <c r="T503" s="118"/>
      <c r="U503" s="126">
        <f>S503/درآمد!$F$13</f>
        <v>-5.1303647504116431E-6</v>
      </c>
      <c r="X503" s="119"/>
    </row>
    <row r="504" spans="1:24" ht="19.5" customHeight="1">
      <c r="A504" s="24" t="s">
        <v>680</v>
      </c>
      <c r="C504" s="117">
        <v>0</v>
      </c>
      <c r="D504" s="116"/>
      <c r="E504" s="117">
        <v>0</v>
      </c>
      <c r="F504" s="116"/>
      <c r="G504" s="117">
        <v>0</v>
      </c>
      <c r="H504" s="116"/>
      <c r="I504" s="117">
        <f t="shared" si="17"/>
        <v>0</v>
      </c>
      <c r="J504" s="116"/>
      <c r="K504" s="124">
        <f>I504/درآمد!$F$13</f>
        <v>0</v>
      </c>
      <c r="L504" s="116"/>
      <c r="M504" s="117">
        <v>0</v>
      </c>
      <c r="N504" s="116"/>
      <c r="O504" s="117">
        <v>0</v>
      </c>
      <c r="P504" s="116"/>
      <c r="Q504" s="117">
        <v>-2527877</v>
      </c>
      <c r="R504" s="116"/>
      <c r="S504" s="117">
        <f t="shared" si="18"/>
        <v>-2527877</v>
      </c>
      <c r="T504" s="118"/>
      <c r="U504" s="126">
        <f>S504/درآمد!$F$13</f>
        <v>-1.7132708659014394E-6</v>
      </c>
      <c r="X504" s="119"/>
    </row>
    <row r="505" spans="1:24" ht="19.5" customHeight="1">
      <c r="A505" s="24" t="s">
        <v>681</v>
      </c>
      <c r="C505" s="117">
        <v>0</v>
      </c>
      <c r="D505" s="116"/>
      <c r="E505" s="117">
        <v>0</v>
      </c>
      <c r="F505" s="116"/>
      <c r="G505" s="117">
        <v>0</v>
      </c>
      <c r="H505" s="116"/>
      <c r="I505" s="117">
        <f t="shared" si="17"/>
        <v>0</v>
      </c>
      <c r="J505" s="116"/>
      <c r="K505" s="124">
        <f>I505/درآمد!$F$13</f>
        <v>0</v>
      </c>
      <c r="L505" s="116"/>
      <c r="M505" s="117">
        <v>0</v>
      </c>
      <c r="N505" s="116"/>
      <c r="O505" s="117">
        <v>0</v>
      </c>
      <c r="P505" s="116"/>
      <c r="Q505" s="117">
        <v>-11236975627</v>
      </c>
      <c r="R505" s="116"/>
      <c r="S505" s="117">
        <f t="shared" si="18"/>
        <v>-11236975627</v>
      </c>
      <c r="T505" s="118"/>
      <c r="U505" s="126">
        <f>S505/درآمد!$F$13</f>
        <v>-7.6158701402733045E-3</v>
      </c>
      <c r="X505" s="119"/>
    </row>
    <row r="506" spans="1:24" ht="19.5" customHeight="1">
      <c r="A506" s="24" t="s">
        <v>682</v>
      </c>
      <c r="C506" s="117">
        <v>0</v>
      </c>
      <c r="D506" s="116"/>
      <c r="E506" s="117">
        <v>0</v>
      </c>
      <c r="F506" s="116"/>
      <c r="G506" s="117">
        <v>0</v>
      </c>
      <c r="H506" s="116"/>
      <c r="I506" s="117">
        <f t="shared" si="17"/>
        <v>0</v>
      </c>
      <c r="J506" s="116"/>
      <c r="K506" s="124">
        <f>I506/درآمد!$F$13</f>
        <v>0</v>
      </c>
      <c r="L506" s="116"/>
      <c r="M506" s="117">
        <v>0</v>
      </c>
      <c r="N506" s="116"/>
      <c r="O506" s="117">
        <v>0</v>
      </c>
      <c r="P506" s="116"/>
      <c r="Q506" s="117">
        <v>-30701191335</v>
      </c>
      <c r="R506" s="116"/>
      <c r="S506" s="117">
        <f t="shared" si="18"/>
        <v>-30701191335</v>
      </c>
      <c r="T506" s="118"/>
      <c r="U506" s="126">
        <f>S506/درآمد!$F$13</f>
        <v>-2.080775950045086E-2</v>
      </c>
      <c r="X506" s="119"/>
    </row>
    <row r="507" spans="1:24" ht="19.5" customHeight="1">
      <c r="A507" s="24" t="s">
        <v>683</v>
      </c>
      <c r="C507" s="117">
        <v>0</v>
      </c>
      <c r="D507" s="116"/>
      <c r="E507" s="117">
        <v>0</v>
      </c>
      <c r="F507" s="116"/>
      <c r="G507" s="117">
        <v>0</v>
      </c>
      <c r="H507" s="116"/>
      <c r="I507" s="117">
        <f t="shared" ref="I507:I570" si="19">C507+E507+G507</f>
        <v>0</v>
      </c>
      <c r="J507" s="116"/>
      <c r="K507" s="124">
        <f>I507/درآمد!$F$13</f>
        <v>0</v>
      </c>
      <c r="L507" s="116"/>
      <c r="M507" s="117">
        <v>0</v>
      </c>
      <c r="N507" s="116"/>
      <c r="O507" s="117">
        <v>0</v>
      </c>
      <c r="P507" s="116"/>
      <c r="Q507" s="117">
        <v>-7232970693</v>
      </c>
      <c r="R507" s="116"/>
      <c r="S507" s="117">
        <f t="shared" si="18"/>
        <v>-7232970693</v>
      </c>
      <c r="T507" s="118"/>
      <c r="U507" s="126">
        <f>S507/درآمد!$F$13</f>
        <v>-4.9021522654131688E-3</v>
      </c>
      <c r="X507" s="119"/>
    </row>
    <row r="508" spans="1:24" ht="19.5" customHeight="1">
      <c r="A508" s="24" t="s">
        <v>684</v>
      </c>
      <c r="C508" s="117">
        <v>0</v>
      </c>
      <c r="D508" s="116"/>
      <c r="E508" s="117">
        <v>0</v>
      </c>
      <c r="F508" s="116"/>
      <c r="G508" s="117">
        <v>0</v>
      </c>
      <c r="H508" s="116"/>
      <c r="I508" s="117">
        <f t="shared" si="19"/>
        <v>0</v>
      </c>
      <c r="J508" s="116"/>
      <c r="K508" s="124">
        <f>I508/درآمد!$F$13</f>
        <v>0</v>
      </c>
      <c r="L508" s="116"/>
      <c r="M508" s="117">
        <v>0</v>
      </c>
      <c r="N508" s="116"/>
      <c r="O508" s="117">
        <v>0</v>
      </c>
      <c r="P508" s="116"/>
      <c r="Q508" s="117">
        <v>-540506149</v>
      </c>
      <c r="R508" s="116"/>
      <c r="S508" s="117">
        <f t="shared" si="18"/>
        <v>-540506149</v>
      </c>
      <c r="T508" s="118"/>
      <c r="U508" s="126">
        <f>S508/درآمد!$F$13</f>
        <v>-3.6632851911793269E-4</v>
      </c>
      <c r="X508" s="119"/>
    </row>
    <row r="509" spans="1:24" ht="19.5" customHeight="1">
      <c r="A509" s="24" t="s">
        <v>685</v>
      </c>
      <c r="C509" s="117">
        <v>0</v>
      </c>
      <c r="D509" s="116"/>
      <c r="E509" s="117">
        <v>0</v>
      </c>
      <c r="F509" s="116"/>
      <c r="G509" s="117">
        <v>0</v>
      </c>
      <c r="H509" s="116"/>
      <c r="I509" s="117">
        <f t="shared" si="19"/>
        <v>0</v>
      </c>
      <c r="J509" s="116"/>
      <c r="K509" s="124">
        <f>I509/درآمد!$F$13</f>
        <v>0</v>
      </c>
      <c r="L509" s="116"/>
      <c r="M509" s="117">
        <v>0</v>
      </c>
      <c r="N509" s="116"/>
      <c r="O509" s="117">
        <v>0</v>
      </c>
      <c r="P509" s="116"/>
      <c r="Q509" s="117">
        <v>-49764958</v>
      </c>
      <c r="R509" s="116"/>
      <c r="S509" s="117">
        <f t="shared" si="18"/>
        <v>-49764958</v>
      </c>
      <c r="T509" s="118"/>
      <c r="U509" s="126">
        <f>S509/درآمد!$F$13</f>
        <v>-3.372824416860819E-5</v>
      </c>
      <c r="X509" s="119"/>
    </row>
    <row r="510" spans="1:24" ht="19.5" customHeight="1">
      <c r="A510" s="24" t="s">
        <v>686</v>
      </c>
      <c r="C510" s="117">
        <v>0</v>
      </c>
      <c r="D510" s="116"/>
      <c r="E510" s="117">
        <v>0</v>
      </c>
      <c r="F510" s="116"/>
      <c r="G510" s="117">
        <v>0</v>
      </c>
      <c r="H510" s="116"/>
      <c r="I510" s="117">
        <f t="shared" si="19"/>
        <v>0</v>
      </c>
      <c r="J510" s="116"/>
      <c r="K510" s="124">
        <f>I510/درآمد!$F$13</f>
        <v>0</v>
      </c>
      <c r="L510" s="116"/>
      <c r="M510" s="117">
        <v>0</v>
      </c>
      <c r="N510" s="116"/>
      <c r="O510" s="117">
        <v>0</v>
      </c>
      <c r="P510" s="116"/>
      <c r="Q510" s="117">
        <v>-351790</v>
      </c>
      <c r="R510" s="116"/>
      <c r="S510" s="117">
        <f t="shared" si="18"/>
        <v>-351790</v>
      </c>
      <c r="T510" s="118"/>
      <c r="U510" s="126">
        <f>S510/درآمد!$F$13</f>
        <v>-2.3842598271809403E-7</v>
      </c>
      <c r="X510" s="119"/>
    </row>
    <row r="511" spans="1:24" ht="19.5" customHeight="1">
      <c r="A511" s="24" t="s">
        <v>687</v>
      </c>
      <c r="C511" s="117">
        <v>0</v>
      </c>
      <c r="D511" s="116"/>
      <c r="E511" s="117">
        <v>0</v>
      </c>
      <c r="F511" s="116"/>
      <c r="G511" s="117">
        <v>0</v>
      </c>
      <c r="H511" s="116"/>
      <c r="I511" s="117">
        <f t="shared" si="19"/>
        <v>0</v>
      </c>
      <c r="J511" s="116"/>
      <c r="K511" s="124">
        <f>I511/درآمد!$F$13</f>
        <v>0</v>
      </c>
      <c r="L511" s="116"/>
      <c r="M511" s="117">
        <v>0</v>
      </c>
      <c r="N511" s="116"/>
      <c r="O511" s="117">
        <v>0</v>
      </c>
      <c r="P511" s="116"/>
      <c r="Q511" s="117">
        <v>52766409</v>
      </c>
      <c r="R511" s="116"/>
      <c r="S511" s="117">
        <f t="shared" si="18"/>
        <v>52766409</v>
      </c>
      <c r="T511" s="118"/>
      <c r="U511" s="126">
        <f>S511/درآمد!$F$13</f>
        <v>3.5762480230620204E-5</v>
      </c>
      <c r="X511" s="119"/>
    </row>
    <row r="512" spans="1:24" ht="19.5" customHeight="1">
      <c r="A512" s="24" t="s">
        <v>688</v>
      </c>
      <c r="C512" s="117">
        <v>0</v>
      </c>
      <c r="D512" s="116"/>
      <c r="E512" s="117">
        <v>0</v>
      </c>
      <c r="F512" s="116"/>
      <c r="G512" s="117">
        <v>0</v>
      </c>
      <c r="H512" s="116"/>
      <c r="I512" s="117">
        <f t="shared" si="19"/>
        <v>0</v>
      </c>
      <c r="J512" s="116"/>
      <c r="K512" s="124">
        <f>I512/درآمد!$F$13</f>
        <v>0</v>
      </c>
      <c r="L512" s="116"/>
      <c r="M512" s="117">
        <v>0</v>
      </c>
      <c r="N512" s="116"/>
      <c r="O512" s="117">
        <v>0</v>
      </c>
      <c r="P512" s="116"/>
      <c r="Q512" s="117">
        <v>1084222</v>
      </c>
      <c r="R512" s="116"/>
      <c r="S512" s="117">
        <f t="shared" si="18"/>
        <v>1084222</v>
      </c>
      <c r="T512" s="118"/>
      <c r="U512" s="126">
        <f>S512/درآمد!$F$13</f>
        <v>7.3483241659676891E-7</v>
      </c>
      <c r="X512" s="119"/>
    </row>
    <row r="513" spans="1:24" ht="19.5" customHeight="1">
      <c r="A513" s="24" t="s">
        <v>689</v>
      </c>
      <c r="C513" s="117">
        <v>0</v>
      </c>
      <c r="D513" s="116"/>
      <c r="E513" s="117">
        <v>0</v>
      </c>
      <c r="F513" s="116"/>
      <c r="G513" s="117">
        <v>0</v>
      </c>
      <c r="H513" s="116"/>
      <c r="I513" s="117">
        <f t="shared" si="19"/>
        <v>0</v>
      </c>
      <c r="J513" s="116"/>
      <c r="K513" s="124">
        <f>I513/درآمد!$F$13</f>
        <v>0</v>
      </c>
      <c r="L513" s="116"/>
      <c r="M513" s="117">
        <v>0</v>
      </c>
      <c r="N513" s="116"/>
      <c r="O513" s="117">
        <v>0</v>
      </c>
      <c r="P513" s="116"/>
      <c r="Q513" s="117">
        <v>-478944</v>
      </c>
      <c r="R513" s="116"/>
      <c r="S513" s="117">
        <f t="shared" si="18"/>
        <v>-478944</v>
      </c>
      <c r="T513" s="118"/>
      <c r="U513" s="126">
        <f>S513/درآمد!$F$13</f>
        <v>-3.2460471834598717E-7</v>
      </c>
      <c r="X513" s="119"/>
    </row>
    <row r="514" spans="1:24" ht="19.5" customHeight="1">
      <c r="A514" s="24" t="s">
        <v>690</v>
      </c>
      <c r="C514" s="117">
        <v>0</v>
      </c>
      <c r="D514" s="116"/>
      <c r="E514" s="117">
        <v>0</v>
      </c>
      <c r="F514" s="116"/>
      <c r="G514" s="117">
        <v>0</v>
      </c>
      <c r="H514" s="116"/>
      <c r="I514" s="117">
        <f t="shared" si="19"/>
        <v>0</v>
      </c>
      <c r="J514" s="116"/>
      <c r="K514" s="124">
        <f>I514/درآمد!$F$13</f>
        <v>0</v>
      </c>
      <c r="L514" s="116"/>
      <c r="M514" s="117">
        <v>0</v>
      </c>
      <c r="N514" s="116"/>
      <c r="O514" s="117">
        <v>0</v>
      </c>
      <c r="P514" s="116"/>
      <c r="Q514" s="117">
        <v>32010000</v>
      </c>
      <c r="R514" s="116"/>
      <c r="S514" s="117">
        <f t="shared" si="18"/>
        <v>32010000</v>
      </c>
      <c r="T514" s="118"/>
      <c r="U514" s="126">
        <f>S514/درآمد!$F$13</f>
        <v>2.1694805727298075E-5</v>
      </c>
      <c r="X514" s="119"/>
    </row>
    <row r="515" spans="1:24" ht="19.5" customHeight="1">
      <c r="A515" s="24" t="s">
        <v>691</v>
      </c>
      <c r="C515" s="117">
        <v>0</v>
      </c>
      <c r="D515" s="116"/>
      <c r="E515" s="117">
        <v>0</v>
      </c>
      <c r="F515" s="116"/>
      <c r="G515" s="117">
        <v>0</v>
      </c>
      <c r="H515" s="116"/>
      <c r="I515" s="117">
        <f t="shared" si="19"/>
        <v>0</v>
      </c>
      <c r="J515" s="116"/>
      <c r="K515" s="124">
        <f>I515/درآمد!$F$13</f>
        <v>0</v>
      </c>
      <c r="L515" s="116"/>
      <c r="M515" s="117">
        <v>0</v>
      </c>
      <c r="N515" s="116"/>
      <c r="O515" s="117">
        <v>0</v>
      </c>
      <c r="P515" s="116"/>
      <c r="Q515" s="117">
        <v>-21470417</v>
      </c>
      <c r="R515" s="116"/>
      <c r="S515" s="117">
        <f t="shared" si="18"/>
        <v>-21470417</v>
      </c>
      <c r="T515" s="118"/>
      <c r="U515" s="126">
        <f>S515/درآمد!$F$13</f>
        <v>-1.4551594054954012E-5</v>
      </c>
      <c r="X515" s="119"/>
    </row>
    <row r="516" spans="1:24" ht="19.5" customHeight="1">
      <c r="A516" s="24" t="s">
        <v>692</v>
      </c>
      <c r="C516" s="117">
        <v>0</v>
      </c>
      <c r="D516" s="116"/>
      <c r="E516" s="117">
        <v>0</v>
      </c>
      <c r="F516" s="116"/>
      <c r="G516" s="117">
        <v>0</v>
      </c>
      <c r="H516" s="116"/>
      <c r="I516" s="117">
        <f t="shared" si="19"/>
        <v>0</v>
      </c>
      <c r="J516" s="116"/>
      <c r="K516" s="124">
        <f>I516/درآمد!$F$13</f>
        <v>0</v>
      </c>
      <c r="L516" s="116"/>
      <c r="M516" s="117">
        <v>0</v>
      </c>
      <c r="N516" s="116"/>
      <c r="O516" s="117">
        <v>0</v>
      </c>
      <c r="P516" s="116"/>
      <c r="Q516" s="117">
        <v>1439629</v>
      </c>
      <c r="R516" s="116"/>
      <c r="S516" s="117">
        <f t="shared" si="18"/>
        <v>1439629</v>
      </c>
      <c r="T516" s="118"/>
      <c r="U516" s="126">
        <f>S516/درآمد!$F$13</f>
        <v>9.7570982425443291E-7</v>
      </c>
      <c r="X516" s="119"/>
    </row>
    <row r="517" spans="1:24" ht="19.5" customHeight="1">
      <c r="A517" s="24" t="s">
        <v>693</v>
      </c>
      <c r="C517" s="117">
        <v>0</v>
      </c>
      <c r="D517" s="116"/>
      <c r="E517" s="117">
        <v>0</v>
      </c>
      <c r="F517" s="116"/>
      <c r="G517" s="117">
        <v>0</v>
      </c>
      <c r="H517" s="116"/>
      <c r="I517" s="117">
        <f t="shared" si="19"/>
        <v>0</v>
      </c>
      <c r="J517" s="116"/>
      <c r="K517" s="124">
        <f>I517/درآمد!$F$13</f>
        <v>0</v>
      </c>
      <c r="L517" s="116"/>
      <c r="M517" s="117">
        <v>0</v>
      </c>
      <c r="N517" s="116"/>
      <c r="O517" s="117">
        <v>0</v>
      </c>
      <c r="P517" s="116"/>
      <c r="Q517" s="117">
        <v>17997</v>
      </c>
      <c r="R517" s="116"/>
      <c r="S517" s="117">
        <f t="shared" si="18"/>
        <v>17997</v>
      </c>
      <c r="T517" s="118"/>
      <c r="U517" s="126">
        <f>S517/درآمد!$F$13</f>
        <v>1.2197482620249405E-8</v>
      </c>
      <c r="X517" s="119"/>
    </row>
    <row r="518" spans="1:24" ht="19.5" customHeight="1">
      <c r="A518" s="24" t="s">
        <v>694</v>
      </c>
      <c r="C518" s="117">
        <v>0</v>
      </c>
      <c r="D518" s="116"/>
      <c r="E518" s="117">
        <v>0</v>
      </c>
      <c r="F518" s="116"/>
      <c r="G518" s="117">
        <v>0</v>
      </c>
      <c r="H518" s="116"/>
      <c r="I518" s="117">
        <f t="shared" si="19"/>
        <v>0</v>
      </c>
      <c r="J518" s="116"/>
      <c r="K518" s="124">
        <f>I518/درآمد!$F$13</f>
        <v>0</v>
      </c>
      <c r="L518" s="116"/>
      <c r="M518" s="117">
        <v>0</v>
      </c>
      <c r="N518" s="116"/>
      <c r="O518" s="117">
        <v>0</v>
      </c>
      <c r="P518" s="116"/>
      <c r="Q518" s="117">
        <v>32421297</v>
      </c>
      <c r="R518" s="116"/>
      <c r="S518" s="117">
        <f t="shared" si="18"/>
        <v>32421297</v>
      </c>
      <c r="T518" s="118"/>
      <c r="U518" s="126">
        <f>S518/درآمد!$F$13</f>
        <v>2.1973562631741077E-5</v>
      </c>
      <c r="X518" s="119"/>
    </row>
    <row r="519" spans="1:24" ht="19.5" customHeight="1">
      <c r="A519" s="24" t="s">
        <v>695</v>
      </c>
      <c r="C519" s="117">
        <v>0</v>
      </c>
      <c r="D519" s="116"/>
      <c r="E519" s="117">
        <v>0</v>
      </c>
      <c r="F519" s="116"/>
      <c r="G519" s="117">
        <v>0</v>
      </c>
      <c r="H519" s="116"/>
      <c r="I519" s="117">
        <f t="shared" si="19"/>
        <v>0</v>
      </c>
      <c r="J519" s="116"/>
      <c r="K519" s="124">
        <f>I519/درآمد!$F$13</f>
        <v>0</v>
      </c>
      <c r="L519" s="116"/>
      <c r="M519" s="117">
        <v>0</v>
      </c>
      <c r="N519" s="116"/>
      <c r="O519" s="117">
        <v>0</v>
      </c>
      <c r="P519" s="116"/>
      <c r="Q519" s="117">
        <v>4054157</v>
      </c>
      <c r="R519" s="116"/>
      <c r="S519" s="117">
        <f t="shared" si="18"/>
        <v>4054157</v>
      </c>
      <c r="T519" s="118"/>
      <c r="U519" s="126">
        <f>S519/درآمد!$F$13</f>
        <v>2.7477084818171066E-6</v>
      </c>
      <c r="X519" s="119"/>
    </row>
    <row r="520" spans="1:24" ht="19.5" customHeight="1">
      <c r="A520" s="24" t="s">
        <v>696</v>
      </c>
      <c r="C520" s="117">
        <v>0</v>
      </c>
      <c r="D520" s="116"/>
      <c r="E520" s="117">
        <v>0</v>
      </c>
      <c r="F520" s="116"/>
      <c r="G520" s="117">
        <v>0</v>
      </c>
      <c r="H520" s="116"/>
      <c r="I520" s="117">
        <f t="shared" si="19"/>
        <v>0</v>
      </c>
      <c r="J520" s="116"/>
      <c r="K520" s="124">
        <f>I520/درآمد!$F$13</f>
        <v>0</v>
      </c>
      <c r="L520" s="116"/>
      <c r="M520" s="117">
        <v>0</v>
      </c>
      <c r="N520" s="116"/>
      <c r="O520" s="117">
        <v>0</v>
      </c>
      <c r="P520" s="116"/>
      <c r="Q520" s="117">
        <v>-11395900</v>
      </c>
      <c r="R520" s="116"/>
      <c r="S520" s="117">
        <f t="shared" si="18"/>
        <v>-11395900</v>
      </c>
      <c r="T520" s="118"/>
      <c r="U520" s="126">
        <f>S520/درآمد!$F$13</f>
        <v>-7.7235812742179362E-6</v>
      </c>
      <c r="X520" s="119"/>
    </row>
    <row r="521" spans="1:24" ht="19.5" customHeight="1">
      <c r="A521" s="24" t="s">
        <v>697</v>
      </c>
      <c r="C521" s="117">
        <v>0</v>
      </c>
      <c r="D521" s="116"/>
      <c r="E521" s="117">
        <v>0</v>
      </c>
      <c r="F521" s="116"/>
      <c r="G521" s="117">
        <v>0</v>
      </c>
      <c r="H521" s="116"/>
      <c r="I521" s="117">
        <f t="shared" si="19"/>
        <v>0</v>
      </c>
      <c r="J521" s="116"/>
      <c r="K521" s="124">
        <f>I521/درآمد!$F$13</f>
        <v>0</v>
      </c>
      <c r="L521" s="116"/>
      <c r="M521" s="117">
        <v>0</v>
      </c>
      <c r="N521" s="116"/>
      <c r="O521" s="117">
        <v>0</v>
      </c>
      <c r="P521" s="116"/>
      <c r="Q521" s="117">
        <v>20000000</v>
      </c>
      <c r="R521" s="116"/>
      <c r="S521" s="117">
        <f t="shared" si="18"/>
        <v>20000000</v>
      </c>
      <c r="T521" s="118"/>
      <c r="U521" s="126">
        <f>S521/درآمد!$F$13</f>
        <v>1.3555017636549874E-5</v>
      </c>
      <c r="X521" s="119"/>
    </row>
    <row r="522" spans="1:24" ht="19.5" customHeight="1">
      <c r="A522" s="24" t="s">
        <v>698</v>
      </c>
      <c r="C522" s="117">
        <v>0</v>
      </c>
      <c r="D522" s="116"/>
      <c r="E522" s="117">
        <v>0</v>
      </c>
      <c r="F522" s="116"/>
      <c r="G522" s="117">
        <v>0</v>
      </c>
      <c r="H522" s="116"/>
      <c r="I522" s="117">
        <f t="shared" si="19"/>
        <v>0</v>
      </c>
      <c r="J522" s="116"/>
      <c r="K522" s="124">
        <f>I522/درآمد!$F$13</f>
        <v>0</v>
      </c>
      <c r="L522" s="116"/>
      <c r="M522" s="117">
        <v>0</v>
      </c>
      <c r="N522" s="116"/>
      <c r="O522" s="117">
        <v>0</v>
      </c>
      <c r="P522" s="116"/>
      <c r="Q522" s="117">
        <v>-153962</v>
      </c>
      <c r="R522" s="116"/>
      <c r="S522" s="117">
        <f t="shared" ref="S522:S585" si="20">M522+O522+Q522</f>
        <v>-153962</v>
      </c>
      <c r="T522" s="118"/>
      <c r="U522" s="126">
        <f>S522/درآمد!$F$13</f>
        <v>-1.0434788126792459E-7</v>
      </c>
      <c r="X522" s="119"/>
    </row>
    <row r="523" spans="1:24" ht="19.5" customHeight="1">
      <c r="A523" s="24" t="s">
        <v>699</v>
      </c>
      <c r="C523" s="117">
        <v>0</v>
      </c>
      <c r="D523" s="116"/>
      <c r="E523" s="117">
        <v>0</v>
      </c>
      <c r="F523" s="116"/>
      <c r="G523" s="117">
        <v>0</v>
      </c>
      <c r="H523" s="116"/>
      <c r="I523" s="117">
        <f t="shared" si="19"/>
        <v>0</v>
      </c>
      <c r="J523" s="116"/>
      <c r="K523" s="124">
        <f>I523/درآمد!$F$13</f>
        <v>0</v>
      </c>
      <c r="L523" s="116"/>
      <c r="M523" s="117">
        <v>0</v>
      </c>
      <c r="N523" s="116"/>
      <c r="O523" s="117">
        <v>0</v>
      </c>
      <c r="P523" s="116"/>
      <c r="Q523" s="117">
        <v>-14096011</v>
      </c>
      <c r="R523" s="116"/>
      <c r="S523" s="117">
        <f t="shared" si="20"/>
        <v>-14096011</v>
      </c>
      <c r="T523" s="118"/>
      <c r="U523" s="126">
        <f>S523/درآمد!$F$13</f>
        <v>-9.553583885500052E-6</v>
      </c>
      <c r="X523" s="119"/>
    </row>
    <row r="524" spans="1:24" ht="19.5" customHeight="1">
      <c r="A524" s="24" t="s">
        <v>700</v>
      </c>
      <c r="C524" s="117">
        <v>0</v>
      </c>
      <c r="D524" s="116"/>
      <c r="E524" s="117">
        <v>0</v>
      </c>
      <c r="F524" s="116"/>
      <c r="G524" s="117">
        <v>0</v>
      </c>
      <c r="H524" s="116"/>
      <c r="I524" s="117">
        <f t="shared" si="19"/>
        <v>0</v>
      </c>
      <c r="J524" s="116"/>
      <c r="K524" s="124">
        <f>I524/درآمد!$F$13</f>
        <v>0</v>
      </c>
      <c r="L524" s="116"/>
      <c r="M524" s="117">
        <v>0</v>
      </c>
      <c r="N524" s="116"/>
      <c r="O524" s="117">
        <v>0</v>
      </c>
      <c r="P524" s="116"/>
      <c r="Q524" s="117">
        <v>264668426</v>
      </c>
      <c r="R524" s="116"/>
      <c r="S524" s="117">
        <f t="shared" si="20"/>
        <v>264668426</v>
      </c>
      <c r="T524" s="118"/>
      <c r="U524" s="126">
        <f>S524/درآمد!$F$13</f>
        <v>1.7937925911339477E-4</v>
      </c>
      <c r="X524" s="119"/>
    </row>
    <row r="525" spans="1:24" ht="19.5" customHeight="1">
      <c r="A525" s="24" t="s">
        <v>701</v>
      </c>
      <c r="C525" s="117">
        <v>0</v>
      </c>
      <c r="D525" s="116"/>
      <c r="E525" s="117">
        <v>0</v>
      </c>
      <c r="F525" s="116"/>
      <c r="G525" s="117">
        <v>0</v>
      </c>
      <c r="H525" s="116"/>
      <c r="I525" s="117">
        <f t="shared" si="19"/>
        <v>0</v>
      </c>
      <c r="J525" s="116"/>
      <c r="K525" s="124">
        <f>I525/درآمد!$F$13</f>
        <v>0</v>
      </c>
      <c r="L525" s="116"/>
      <c r="M525" s="117">
        <v>0</v>
      </c>
      <c r="N525" s="116"/>
      <c r="O525" s="117">
        <v>0</v>
      </c>
      <c r="P525" s="116"/>
      <c r="Q525" s="117">
        <v>1718098</v>
      </c>
      <c r="R525" s="116"/>
      <c r="S525" s="117">
        <f t="shared" si="20"/>
        <v>1718098</v>
      </c>
      <c r="T525" s="118"/>
      <c r="U525" s="126">
        <f>S525/درآمد!$F$13</f>
        <v>1.1644424345660533E-6</v>
      </c>
      <c r="X525" s="119"/>
    </row>
    <row r="526" spans="1:24" ht="19.5" customHeight="1">
      <c r="A526" s="24" t="s">
        <v>702</v>
      </c>
      <c r="C526" s="117">
        <v>0</v>
      </c>
      <c r="D526" s="116"/>
      <c r="E526" s="117">
        <v>0</v>
      </c>
      <c r="F526" s="116"/>
      <c r="G526" s="117">
        <v>0</v>
      </c>
      <c r="H526" s="116"/>
      <c r="I526" s="117">
        <f t="shared" si="19"/>
        <v>0</v>
      </c>
      <c r="J526" s="116"/>
      <c r="K526" s="124">
        <f>I526/درآمد!$F$13</f>
        <v>0</v>
      </c>
      <c r="L526" s="116"/>
      <c r="M526" s="117">
        <v>0</v>
      </c>
      <c r="N526" s="116"/>
      <c r="O526" s="117">
        <v>0</v>
      </c>
      <c r="P526" s="116"/>
      <c r="Q526" s="117">
        <v>146227000</v>
      </c>
      <c r="R526" s="116"/>
      <c r="S526" s="117">
        <f t="shared" si="20"/>
        <v>146227000</v>
      </c>
      <c r="T526" s="118"/>
      <c r="U526" s="126">
        <f>S526/درآمد!$F$13</f>
        <v>9.9105478196988918E-5</v>
      </c>
      <c r="X526" s="119"/>
    </row>
    <row r="527" spans="1:24" ht="19.5" customHeight="1">
      <c r="A527" s="24" t="s">
        <v>703</v>
      </c>
      <c r="C527" s="117">
        <v>0</v>
      </c>
      <c r="D527" s="116"/>
      <c r="E527" s="117">
        <v>0</v>
      </c>
      <c r="F527" s="116"/>
      <c r="G527" s="117">
        <v>0</v>
      </c>
      <c r="H527" s="116"/>
      <c r="I527" s="117">
        <f t="shared" si="19"/>
        <v>0</v>
      </c>
      <c r="J527" s="116"/>
      <c r="K527" s="124">
        <f>I527/درآمد!$F$13</f>
        <v>0</v>
      </c>
      <c r="L527" s="116"/>
      <c r="M527" s="117">
        <v>0</v>
      </c>
      <c r="N527" s="116"/>
      <c r="O527" s="117">
        <v>0</v>
      </c>
      <c r="P527" s="116"/>
      <c r="Q527" s="117">
        <v>522833638</v>
      </c>
      <c r="R527" s="116"/>
      <c r="S527" s="117">
        <f t="shared" si="20"/>
        <v>522833638</v>
      </c>
      <c r="T527" s="118"/>
      <c r="U527" s="126">
        <f>S527/درآمد!$F$13</f>
        <v>3.5435095920357661E-4</v>
      </c>
      <c r="X527" s="119"/>
    </row>
    <row r="528" spans="1:24" ht="19.5" customHeight="1">
      <c r="A528" s="24" t="s">
        <v>704</v>
      </c>
      <c r="C528" s="117">
        <v>0</v>
      </c>
      <c r="D528" s="116"/>
      <c r="E528" s="117">
        <v>0</v>
      </c>
      <c r="F528" s="116"/>
      <c r="G528" s="117">
        <v>0</v>
      </c>
      <c r="H528" s="116"/>
      <c r="I528" s="117">
        <f t="shared" si="19"/>
        <v>0</v>
      </c>
      <c r="J528" s="116"/>
      <c r="K528" s="124">
        <f>I528/درآمد!$F$13</f>
        <v>0</v>
      </c>
      <c r="L528" s="116"/>
      <c r="M528" s="117">
        <v>0</v>
      </c>
      <c r="N528" s="116"/>
      <c r="O528" s="117">
        <v>0</v>
      </c>
      <c r="P528" s="116"/>
      <c r="Q528" s="117">
        <v>-4063073773</v>
      </c>
      <c r="R528" s="116"/>
      <c r="S528" s="117">
        <f t="shared" si="20"/>
        <v>-4063073773</v>
      </c>
      <c r="T528" s="118"/>
      <c r="U528" s="126">
        <f>S528/درآمد!$F$13</f>
        <v>-2.7537518325809122E-3</v>
      </c>
      <c r="X528" s="119"/>
    </row>
    <row r="529" spans="1:24" ht="19.5" customHeight="1">
      <c r="A529" s="24" t="s">
        <v>705</v>
      </c>
      <c r="C529" s="117">
        <v>0</v>
      </c>
      <c r="D529" s="116"/>
      <c r="E529" s="117">
        <v>0</v>
      </c>
      <c r="F529" s="116"/>
      <c r="G529" s="117">
        <v>0</v>
      </c>
      <c r="H529" s="116"/>
      <c r="I529" s="117">
        <f t="shared" si="19"/>
        <v>0</v>
      </c>
      <c r="J529" s="116"/>
      <c r="K529" s="124">
        <f>I529/درآمد!$F$13</f>
        <v>0</v>
      </c>
      <c r="L529" s="116"/>
      <c r="M529" s="117">
        <v>0</v>
      </c>
      <c r="N529" s="116"/>
      <c r="O529" s="117">
        <v>0</v>
      </c>
      <c r="P529" s="116"/>
      <c r="Q529" s="117">
        <v>528948532</v>
      </c>
      <c r="R529" s="116"/>
      <c r="S529" s="117">
        <f t="shared" si="20"/>
        <v>528948532</v>
      </c>
      <c r="T529" s="118"/>
      <c r="U529" s="126">
        <f>S529/درآمد!$F$13</f>
        <v>3.5849533400435826E-4</v>
      </c>
      <c r="X529" s="119"/>
    </row>
    <row r="530" spans="1:24" ht="19.5" customHeight="1">
      <c r="A530" s="24" t="s">
        <v>706</v>
      </c>
      <c r="C530" s="117">
        <v>0</v>
      </c>
      <c r="D530" s="116"/>
      <c r="E530" s="117">
        <v>0</v>
      </c>
      <c r="F530" s="116"/>
      <c r="G530" s="117">
        <v>0</v>
      </c>
      <c r="H530" s="116"/>
      <c r="I530" s="117">
        <f t="shared" si="19"/>
        <v>0</v>
      </c>
      <c r="J530" s="116"/>
      <c r="K530" s="124">
        <f>I530/درآمد!$F$13</f>
        <v>0</v>
      </c>
      <c r="L530" s="116"/>
      <c r="M530" s="117">
        <v>0</v>
      </c>
      <c r="N530" s="116"/>
      <c r="O530" s="117">
        <v>0</v>
      </c>
      <c r="P530" s="116"/>
      <c r="Q530" s="117">
        <v>-39087608</v>
      </c>
      <c r="R530" s="116"/>
      <c r="S530" s="117">
        <f t="shared" si="20"/>
        <v>-39087608</v>
      </c>
      <c r="T530" s="118"/>
      <c r="U530" s="126">
        <f>S530/درآمد!$F$13</f>
        <v>-2.6491660790527399E-5</v>
      </c>
      <c r="X530" s="119"/>
    </row>
    <row r="531" spans="1:24" ht="19.5" customHeight="1">
      <c r="A531" s="24" t="s">
        <v>707</v>
      </c>
      <c r="C531" s="117">
        <v>0</v>
      </c>
      <c r="D531" s="116"/>
      <c r="E531" s="117">
        <v>0</v>
      </c>
      <c r="F531" s="116"/>
      <c r="G531" s="117">
        <v>0</v>
      </c>
      <c r="H531" s="116"/>
      <c r="I531" s="117">
        <f t="shared" si="19"/>
        <v>0</v>
      </c>
      <c r="J531" s="116"/>
      <c r="K531" s="124">
        <f>I531/درآمد!$F$13</f>
        <v>0</v>
      </c>
      <c r="L531" s="116"/>
      <c r="M531" s="117">
        <v>0</v>
      </c>
      <c r="N531" s="116"/>
      <c r="O531" s="117">
        <v>0</v>
      </c>
      <c r="P531" s="116"/>
      <c r="Q531" s="117">
        <v>47539126</v>
      </c>
      <c r="R531" s="116"/>
      <c r="S531" s="117">
        <f t="shared" si="20"/>
        <v>47539126</v>
      </c>
      <c r="T531" s="118"/>
      <c r="U531" s="126">
        <f>S531/درآمد!$F$13</f>
        <v>3.2219684567808335E-5</v>
      </c>
      <c r="X531" s="119"/>
    </row>
    <row r="532" spans="1:24" ht="19.5" customHeight="1">
      <c r="A532" s="24" t="s">
        <v>708</v>
      </c>
      <c r="C532" s="117">
        <v>0</v>
      </c>
      <c r="D532" s="116"/>
      <c r="E532" s="117">
        <v>0</v>
      </c>
      <c r="F532" s="116"/>
      <c r="G532" s="117">
        <v>0</v>
      </c>
      <c r="H532" s="116"/>
      <c r="I532" s="117">
        <f t="shared" si="19"/>
        <v>0</v>
      </c>
      <c r="J532" s="116"/>
      <c r="K532" s="124">
        <f>I532/درآمد!$F$13</f>
        <v>0</v>
      </c>
      <c r="L532" s="116"/>
      <c r="M532" s="117">
        <v>0</v>
      </c>
      <c r="N532" s="116"/>
      <c r="O532" s="117">
        <v>0</v>
      </c>
      <c r="P532" s="116"/>
      <c r="Q532" s="117">
        <v>-77641744</v>
      </c>
      <c r="R532" s="116"/>
      <c r="S532" s="117">
        <f t="shared" si="20"/>
        <v>-77641744</v>
      </c>
      <c r="T532" s="118"/>
      <c r="U532" s="126">
        <f>S532/درآمد!$F$13</f>
        <v>-5.2621760462624522E-5</v>
      </c>
      <c r="X532" s="119"/>
    </row>
    <row r="533" spans="1:24" ht="19.5" customHeight="1">
      <c r="A533" s="24" t="s">
        <v>709</v>
      </c>
      <c r="C533" s="117">
        <v>0</v>
      </c>
      <c r="D533" s="116"/>
      <c r="E533" s="117">
        <v>0</v>
      </c>
      <c r="F533" s="116"/>
      <c r="G533" s="117">
        <v>0</v>
      </c>
      <c r="H533" s="116"/>
      <c r="I533" s="117">
        <f t="shared" si="19"/>
        <v>0</v>
      </c>
      <c r="J533" s="116"/>
      <c r="K533" s="124">
        <f>I533/درآمد!$F$13</f>
        <v>0</v>
      </c>
      <c r="L533" s="116"/>
      <c r="M533" s="117">
        <v>0</v>
      </c>
      <c r="N533" s="116"/>
      <c r="O533" s="117">
        <v>0</v>
      </c>
      <c r="P533" s="116"/>
      <c r="Q533" s="117">
        <v>302964016</v>
      </c>
      <c r="R533" s="116"/>
      <c r="S533" s="117">
        <f t="shared" si="20"/>
        <v>302964016</v>
      </c>
      <c r="T533" s="118"/>
      <c r="U533" s="126">
        <f>S533/درآمد!$F$13</f>
        <v>2.0533412900599891E-4</v>
      </c>
      <c r="X533" s="119"/>
    </row>
    <row r="534" spans="1:24" ht="19.5" customHeight="1">
      <c r="A534" s="24" t="s">
        <v>710</v>
      </c>
      <c r="C534" s="117">
        <v>0</v>
      </c>
      <c r="D534" s="116"/>
      <c r="E534" s="117">
        <v>0</v>
      </c>
      <c r="F534" s="116"/>
      <c r="G534" s="117">
        <v>0</v>
      </c>
      <c r="H534" s="116"/>
      <c r="I534" s="117">
        <f t="shared" si="19"/>
        <v>0</v>
      </c>
      <c r="J534" s="116"/>
      <c r="K534" s="124">
        <f>I534/درآمد!$F$13</f>
        <v>0</v>
      </c>
      <c r="L534" s="116"/>
      <c r="M534" s="117">
        <v>0</v>
      </c>
      <c r="N534" s="116"/>
      <c r="O534" s="117">
        <v>0</v>
      </c>
      <c r="P534" s="116"/>
      <c r="Q534" s="117">
        <v>-12747386310</v>
      </c>
      <c r="R534" s="116"/>
      <c r="S534" s="117">
        <f t="shared" si="20"/>
        <v>-12747386310</v>
      </c>
      <c r="T534" s="118"/>
      <c r="U534" s="126">
        <f>S534/درآمد!$F$13</f>
        <v>-8.6395523125982216E-3</v>
      </c>
      <c r="X534" s="119"/>
    </row>
    <row r="535" spans="1:24" ht="19.5" customHeight="1">
      <c r="A535" s="24" t="s">
        <v>711</v>
      </c>
      <c r="C535" s="117">
        <v>0</v>
      </c>
      <c r="D535" s="116"/>
      <c r="E535" s="117">
        <v>-1</v>
      </c>
      <c r="F535" s="116"/>
      <c r="G535" s="117">
        <v>1</v>
      </c>
      <c r="H535" s="116"/>
      <c r="I535" s="117">
        <f t="shared" si="19"/>
        <v>0</v>
      </c>
      <c r="J535" s="116"/>
      <c r="K535" s="124">
        <f>I535/درآمد!$F$13</f>
        <v>0</v>
      </c>
      <c r="L535" s="116"/>
      <c r="M535" s="117">
        <v>0</v>
      </c>
      <c r="N535" s="116"/>
      <c r="O535" s="117">
        <v>0</v>
      </c>
      <c r="P535" s="116"/>
      <c r="Q535" s="117">
        <v>-10954483578</v>
      </c>
      <c r="R535" s="116"/>
      <c r="S535" s="117">
        <f t="shared" si="20"/>
        <v>-10954483578</v>
      </c>
      <c r="T535" s="118"/>
      <c r="U535" s="126">
        <f>S535/درآمد!$F$13</f>
        <v>-7.4244109049542983E-3</v>
      </c>
      <c r="X535" s="119"/>
    </row>
    <row r="536" spans="1:24" ht="19.5" customHeight="1">
      <c r="A536" s="24" t="s">
        <v>712</v>
      </c>
      <c r="C536" s="117">
        <v>0</v>
      </c>
      <c r="D536" s="116"/>
      <c r="E536" s="117">
        <v>0</v>
      </c>
      <c r="F536" s="116"/>
      <c r="G536" s="117">
        <v>0</v>
      </c>
      <c r="H536" s="116"/>
      <c r="I536" s="117">
        <f t="shared" si="19"/>
        <v>0</v>
      </c>
      <c r="J536" s="116"/>
      <c r="K536" s="124">
        <f>I536/درآمد!$F$13</f>
        <v>0</v>
      </c>
      <c r="L536" s="116"/>
      <c r="M536" s="117">
        <v>0</v>
      </c>
      <c r="N536" s="116"/>
      <c r="O536" s="117">
        <v>0</v>
      </c>
      <c r="P536" s="116"/>
      <c r="Q536" s="117">
        <v>-9453370113</v>
      </c>
      <c r="R536" s="116"/>
      <c r="S536" s="117">
        <f t="shared" si="20"/>
        <v>-9453370113</v>
      </c>
      <c r="T536" s="118"/>
      <c r="U536" s="126">
        <f>S536/درآمد!$F$13</f>
        <v>-6.4070299303274243E-3</v>
      </c>
      <c r="X536" s="119"/>
    </row>
    <row r="537" spans="1:24" ht="19.5" customHeight="1">
      <c r="A537" s="24" t="s">
        <v>713</v>
      </c>
      <c r="C537" s="117">
        <v>0</v>
      </c>
      <c r="D537" s="116"/>
      <c r="E537" s="117">
        <v>0</v>
      </c>
      <c r="F537" s="116"/>
      <c r="G537" s="117">
        <v>0</v>
      </c>
      <c r="H537" s="116"/>
      <c r="I537" s="117">
        <f t="shared" si="19"/>
        <v>0</v>
      </c>
      <c r="J537" s="116"/>
      <c r="K537" s="124">
        <f>I537/درآمد!$F$13</f>
        <v>0</v>
      </c>
      <c r="L537" s="116"/>
      <c r="M537" s="117">
        <v>0</v>
      </c>
      <c r="N537" s="116"/>
      <c r="O537" s="117">
        <v>0</v>
      </c>
      <c r="P537" s="116"/>
      <c r="Q537" s="117">
        <v>-4997862384</v>
      </c>
      <c r="R537" s="116"/>
      <c r="S537" s="117">
        <f t="shared" si="20"/>
        <v>-4997862384</v>
      </c>
      <c r="T537" s="118"/>
      <c r="U537" s="126">
        <f>S537/درآمد!$F$13</f>
        <v>-3.38730563800846E-3</v>
      </c>
      <c r="X537" s="119"/>
    </row>
    <row r="538" spans="1:24" ht="19.5" customHeight="1">
      <c r="A538" s="24" t="s">
        <v>714</v>
      </c>
      <c r="C538" s="117">
        <v>0</v>
      </c>
      <c r="D538" s="116"/>
      <c r="E538" s="117">
        <v>0</v>
      </c>
      <c r="F538" s="116"/>
      <c r="G538" s="117">
        <v>0</v>
      </c>
      <c r="H538" s="116"/>
      <c r="I538" s="117">
        <f t="shared" si="19"/>
        <v>0</v>
      </c>
      <c r="J538" s="116"/>
      <c r="K538" s="124">
        <f>I538/درآمد!$F$13</f>
        <v>0</v>
      </c>
      <c r="L538" s="116"/>
      <c r="M538" s="117">
        <v>0</v>
      </c>
      <c r="N538" s="116"/>
      <c r="O538" s="117">
        <v>0</v>
      </c>
      <c r="P538" s="116"/>
      <c r="Q538" s="117">
        <v>-4853260249</v>
      </c>
      <c r="R538" s="116"/>
      <c r="S538" s="117">
        <f t="shared" si="20"/>
        <v>-4853260249</v>
      </c>
      <c r="T538" s="118"/>
      <c r="U538" s="126">
        <f>S538/درآمد!$F$13</f>
        <v>-3.2893014134980718E-3</v>
      </c>
      <c r="X538" s="119"/>
    </row>
    <row r="539" spans="1:24" ht="19.5" customHeight="1">
      <c r="A539" s="24" t="s">
        <v>715</v>
      </c>
      <c r="C539" s="117">
        <v>0</v>
      </c>
      <c r="D539" s="116"/>
      <c r="E539" s="117">
        <v>0</v>
      </c>
      <c r="F539" s="116"/>
      <c r="G539" s="117">
        <v>0</v>
      </c>
      <c r="H539" s="116"/>
      <c r="I539" s="117">
        <f t="shared" si="19"/>
        <v>0</v>
      </c>
      <c r="J539" s="116"/>
      <c r="K539" s="124">
        <f>I539/درآمد!$F$13</f>
        <v>0</v>
      </c>
      <c r="L539" s="116"/>
      <c r="M539" s="117">
        <v>0</v>
      </c>
      <c r="N539" s="116"/>
      <c r="O539" s="117">
        <v>0</v>
      </c>
      <c r="P539" s="116"/>
      <c r="Q539" s="117">
        <v>-4814840171</v>
      </c>
      <c r="R539" s="116"/>
      <c r="S539" s="117">
        <f t="shared" si="20"/>
        <v>-4814840171</v>
      </c>
      <c r="T539" s="118"/>
      <c r="U539" s="126">
        <f>S539/درآمد!$F$13</f>
        <v>-3.2632621717536905E-3</v>
      </c>
      <c r="X539" s="119"/>
    </row>
    <row r="540" spans="1:24" ht="19.5" customHeight="1">
      <c r="A540" s="24" t="s">
        <v>716</v>
      </c>
      <c r="C540" s="117">
        <v>0</v>
      </c>
      <c r="D540" s="116"/>
      <c r="E540" s="117">
        <v>0</v>
      </c>
      <c r="F540" s="116"/>
      <c r="G540" s="117">
        <v>0</v>
      </c>
      <c r="H540" s="116"/>
      <c r="I540" s="117">
        <f t="shared" si="19"/>
        <v>0</v>
      </c>
      <c r="J540" s="116"/>
      <c r="K540" s="124">
        <f>I540/درآمد!$F$13</f>
        <v>0</v>
      </c>
      <c r="L540" s="116"/>
      <c r="M540" s="117">
        <v>0</v>
      </c>
      <c r="N540" s="116"/>
      <c r="O540" s="117">
        <v>0</v>
      </c>
      <c r="P540" s="116"/>
      <c r="Q540" s="117">
        <v>-4458759314</v>
      </c>
      <c r="R540" s="116"/>
      <c r="S540" s="117">
        <f t="shared" si="20"/>
        <v>-4458759314</v>
      </c>
      <c r="T540" s="118"/>
      <c r="U540" s="126">
        <f>S540/درآمد!$F$13</f>
        <v>-3.0219280569200508E-3</v>
      </c>
      <c r="X540" s="119"/>
    </row>
    <row r="541" spans="1:24" ht="19.5" customHeight="1">
      <c r="A541" s="24" t="s">
        <v>21</v>
      </c>
      <c r="C541" s="117">
        <v>0</v>
      </c>
      <c r="D541" s="116"/>
      <c r="E541" s="117">
        <v>3330302827</v>
      </c>
      <c r="F541" s="116"/>
      <c r="G541" s="117">
        <v>-4040040022</v>
      </c>
      <c r="H541" s="116"/>
      <c r="I541" s="117">
        <f t="shared" si="19"/>
        <v>-709737195</v>
      </c>
      <c r="J541" s="116"/>
      <c r="K541" s="124">
        <f>I541/درآمد!$F$13</f>
        <v>-4.8102500977702185E-4</v>
      </c>
      <c r="L541" s="116"/>
      <c r="M541" s="117">
        <v>0</v>
      </c>
      <c r="N541" s="116"/>
      <c r="O541" s="117">
        <v>0</v>
      </c>
      <c r="P541" s="116"/>
      <c r="Q541" s="117">
        <v>-4040040022</v>
      </c>
      <c r="R541" s="116"/>
      <c r="S541" s="117">
        <f t="shared" si="20"/>
        <v>-4040040022</v>
      </c>
      <c r="T541" s="118"/>
      <c r="U541" s="126">
        <f>S541/درآمد!$F$13</f>
        <v>-2.7381406875288672E-3</v>
      </c>
      <c r="X541" s="119"/>
    </row>
    <row r="542" spans="1:24" ht="19.5" customHeight="1">
      <c r="A542" s="24" t="s">
        <v>717</v>
      </c>
      <c r="C542" s="117">
        <v>0</v>
      </c>
      <c r="D542" s="116"/>
      <c r="E542" s="117">
        <v>0</v>
      </c>
      <c r="F542" s="116"/>
      <c r="G542" s="117">
        <v>0</v>
      </c>
      <c r="H542" s="116"/>
      <c r="I542" s="117">
        <f t="shared" si="19"/>
        <v>0</v>
      </c>
      <c r="J542" s="116"/>
      <c r="K542" s="124">
        <f>I542/درآمد!$F$13</f>
        <v>0</v>
      </c>
      <c r="L542" s="116"/>
      <c r="M542" s="117">
        <v>0</v>
      </c>
      <c r="N542" s="116"/>
      <c r="O542" s="117">
        <v>0</v>
      </c>
      <c r="P542" s="116"/>
      <c r="Q542" s="117">
        <v>-3532236147</v>
      </c>
      <c r="R542" s="116"/>
      <c r="S542" s="117">
        <f t="shared" si="20"/>
        <v>-3532236147</v>
      </c>
      <c r="T542" s="118"/>
      <c r="U542" s="126">
        <f>S542/درآمد!$F$13</f>
        <v>-2.3939761634521987E-3</v>
      </c>
      <c r="X542" s="119"/>
    </row>
    <row r="543" spans="1:24" ht="19.5" customHeight="1">
      <c r="A543" s="24" t="s">
        <v>718</v>
      </c>
      <c r="C543" s="117">
        <v>0</v>
      </c>
      <c r="D543" s="116"/>
      <c r="E543" s="117">
        <v>0</v>
      </c>
      <c r="F543" s="116"/>
      <c r="G543" s="117">
        <v>0</v>
      </c>
      <c r="H543" s="116"/>
      <c r="I543" s="117">
        <f t="shared" si="19"/>
        <v>0</v>
      </c>
      <c r="J543" s="116"/>
      <c r="K543" s="124">
        <f>I543/درآمد!$F$13</f>
        <v>0</v>
      </c>
      <c r="L543" s="116"/>
      <c r="M543" s="117">
        <v>0</v>
      </c>
      <c r="N543" s="116"/>
      <c r="O543" s="117">
        <v>0</v>
      </c>
      <c r="P543" s="116"/>
      <c r="Q543" s="117">
        <v>-3121660496</v>
      </c>
      <c r="R543" s="116"/>
      <c r="S543" s="117">
        <f t="shared" si="20"/>
        <v>-3121660496</v>
      </c>
      <c r="T543" s="118"/>
      <c r="U543" s="126">
        <f>S543/درآمد!$F$13</f>
        <v>-2.1157081539300514E-3</v>
      </c>
      <c r="X543" s="119"/>
    </row>
    <row r="544" spans="1:24" ht="19.5" customHeight="1">
      <c r="A544" s="24" t="s">
        <v>722</v>
      </c>
      <c r="C544" s="117">
        <v>0</v>
      </c>
      <c r="D544" s="116"/>
      <c r="E544" s="117">
        <v>0</v>
      </c>
      <c r="F544" s="116"/>
      <c r="G544" s="117">
        <v>0</v>
      </c>
      <c r="H544" s="116"/>
      <c r="I544" s="117">
        <f t="shared" si="19"/>
        <v>0</v>
      </c>
      <c r="J544" s="116"/>
      <c r="K544" s="124">
        <f>I544/درآمد!$F$13</f>
        <v>0</v>
      </c>
      <c r="L544" s="116"/>
      <c r="M544" s="117">
        <v>0</v>
      </c>
      <c r="N544" s="116"/>
      <c r="O544" s="117">
        <v>0</v>
      </c>
      <c r="P544" s="116"/>
      <c r="Q544" s="117">
        <v>-679367825</v>
      </c>
      <c r="R544" s="116"/>
      <c r="S544" s="117">
        <f t="shared" si="20"/>
        <v>-679367825</v>
      </c>
      <c r="T544" s="118"/>
      <c r="U544" s="126">
        <f>S544/درآمد!$F$13</f>
        <v>-4.6044214247897641E-4</v>
      </c>
      <c r="X544" s="119"/>
    </row>
    <row r="545" spans="1:24" ht="19.5" customHeight="1">
      <c r="A545" s="24" t="s">
        <v>723</v>
      </c>
      <c r="C545" s="117">
        <v>0</v>
      </c>
      <c r="D545" s="116"/>
      <c r="E545" s="117">
        <v>0</v>
      </c>
      <c r="F545" s="116"/>
      <c r="G545" s="117">
        <v>0</v>
      </c>
      <c r="H545" s="116"/>
      <c r="I545" s="117">
        <f t="shared" si="19"/>
        <v>0</v>
      </c>
      <c r="J545" s="116"/>
      <c r="K545" s="124">
        <f>I545/درآمد!$F$13</f>
        <v>0</v>
      </c>
      <c r="L545" s="116"/>
      <c r="M545" s="117">
        <v>0</v>
      </c>
      <c r="N545" s="116"/>
      <c r="O545" s="117">
        <v>0</v>
      </c>
      <c r="P545" s="116"/>
      <c r="Q545" s="117">
        <v>-618411160</v>
      </c>
      <c r="R545" s="116"/>
      <c r="S545" s="117">
        <f t="shared" si="20"/>
        <v>-618411160</v>
      </c>
      <c r="T545" s="118"/>
      <c r="U545" s="126">
        <f>S545/درآمد!$F$13</f>
        <v>-4.1912870902196332E-4</v>
      </c>
      <c r="X545" s="119"/>
    </row>
    <row r="546" spans="1:24" ht="19.5" customHeight="1">
      <c r="A546" s="24" t="s">
        <v>724</v>
      </c>
      <c r="C546" s="117">
        <v>0</v>
      </c>
      <c r="D546" s="116"/>
      <c r="E546" s="117">
        <v>0</v>
      </c>
      <c r="F546" s="116"/>
      <c r="G546" s="117">
        <v>0</v>
      </c>
      <c r="H546" s="116"/>
      <c r="I546" s="117">
        <f t="shared" si="19"/>
        <v>0</v>
      </c>
      <c r="J546" s="116"/>
      <c r="K546" s="124">
        <f>I546/درآمد!$F$13</f>
        <v>0</v>
      </c>
      <c r="L546" s="116"/>
      <c r="M546" s="117">
        <v>0</v>
      </c>
      <c r="N546" s="116"/>
      <c r="O546" s="117">
        <v>0</v>
      </c>
      <c r="P546" s="116"/>
      <c r="Q546" s="117">
        <v>-569853225</v>
      </c>
      <c r="R546" s="116"/>
      <c r="S546" s="117">
        <f t="shared" si="20"/>
        <v>-569853225</v>
      </c>
      <c r="T546" s="118"/>
      <c r="U546" s="126">
        <f>S546/درآمد!$F$13</f>
        <v>-3.8621852575599117E-4</v>
      </c>
      <c r="X546" s="119"/>
    </row>
    <row r="547" spans="1:24" ht="19.5" customHeight="1">
      <c r="A547" s="24" t="s">
        <v>725</v>
      </c>
      <c r="C547" s="117">
        <v>0</v>
      </c>
      <c r="D547" s="116"/>
      <c r="E547" s="117">
        <v>0</v>
      </c>
      <c r="F547" s="116"/>
      <c r="G547" s="117">
        <v>0</v>
      </c>
      <c r="H547" s="116"/>
      <c r="I547" s="117">
        <f t="shared" si="19"/>
        <v>0</v>
      </c>
      <c r="J547" s="116"/>
      <c r="K547" s="124">
        <f>I547/درآمد!$F$13</f>
        <v>0</v>
      </c>
      <c r="L547" s="116"/>
      <c r="M547" s="117">
        <v>0</v>
      </c>
      <c r="N547" s="116"/>
      <c r="O547" s="117">
        <v>0</v>
      </c>
      <c r="P547" s="116"/>
      <c r="Q547" s="117">
        <v>-466329030</v>
      </c>
      <c r="R547" s="116"/>
      <c r="S547" s="117">
        <f t="shared" si="20"/>
        <v>-466329030</v>
      </c>
      <c r="T547" s="118"/>
      <c r="U547" s="126">
        <f>S547/درآمد!$F$13</f>
        <v>-3.1605491130425978E-4</v>
      </c>
      <c r="X547" s="119"/>
    </row>
    <row r="548" spans="1:24" ht="19.5" customHeight="1">
      <c r="A548" s="24" t="s">
        <v>726</v>
      </c>
      <c r="C548" s="117">
        <v>0</v>
      </c>
      <c r="D548" s="116"/>
      <c r="E548" s="117">
        <v>0</v>
      </c>
      <c r="F548" s="116"/>
      <c r="G548" s="117">
        <v>0</v>
      </c>
      <c r="H548" s="116"/>
      <c r="I548" s="117">
        <f t="shared" si="19"/>
        <v>0</v>
      </c>
      <c r="J548" s="116"/>
      <c r="K548" s="124">
        <f>I548/درآمد!$F$13</f>
        <v>0</v>
      </c>
      <c r="L548" s="116"/>
      <c r="M548" s="117">
        <v>0</v>
      </c>
      <c r="N548" s="116"/>
      <c r="O548" s="117">
        <v>0</v>
      </c>
      <c r="P548" s="116"/>
      <c r="Q548" s="117">
        <v>-459039426</v>
      </c>
      <c r="R548" s="116"/>
      <c r="S548" s="117">
        <f t="shared" si="20"/>
        <v>-459039426</v>
      </c>
      <c r="T548" s="118"/>
      <c r="U548" s="126">
        <f>S548/درآمد!$F$13</f>
        <v>-3.1111437576508656E-4</v>
      </c>
      <c r="X548" s="119"/>
    </row>
    <row r="549" spans="1:24" ht="19.5" customHeight="1">
      <c r="A549" s="24" t="s">
        <v>727</v>
      </c>
      <c r="C549" s="117">
        <v>0</v>
      </c>
      <c r="D549" s="116"/>
      <c r="E549" s="117">
        <v>0</v>
      </c>
      <c r="F549" s="116"/>
      <c r="G549" s="117">
        <v>0</v>
      </c>
      <c r="H549" s="116"/>
      <c r="I549" s="117">
        <f t="shared" si="19"/>
        <v>0</v>
      </c>
      <c r="J549" s="116"/>
      <c r="K549" s="124">
        <f>I549/درآمد!$F$13</f>
        <v>0</v>
      </c>
      <c r="L549" s="116"/>
      <c r="M549" s="117">
        <v>0</v>
      </c>
      <c r="N549" s="116"/>
      <c r="O549" s="117">
        <v>0</v>
      </c>
      <c r="P549" s="116"/>
      <c r="Q549" s="117">
        <v>-454752800</v>
      </c>
      <c r="R549" s="116"/>
      <c r="S549" s="117">
        <f t="shared" si="20"/>
        <v>-454752800</v>
      </c>
      <c r="T549" s="118"/>
      <c r="U549" s="126">
        <f>S549/درآمد!$F$13</f>
        <v>-3.0820911121352189E-4</v>
      </c>
      <c r="X549" s="119"/>
    </row>
    <row r="550" spans="1:24" ht="19.5" customHeight="1">
      <c r="A550" s="24" t="s">
        <v>728</v>
      </c>
      <c r="C550" s="117">
        <v>0</v>
      </c>
      <c r="D550" s="116"/>
      <c r="E550" s="117">
        <v>0</v>
      </c>
      <c r="F550" s="116"/>
      <c r="G550" s="117">
        <v>0</v>
      </c>
      <c r="H550" s="116"/>
      <c r="I550" s="117">
        <f t="shared" si="19"/>
        <v>0</v>
      </c>
      <c r="J550" s="116"/>
      <c r="K550" s="124">
        <f>I550/درآمد!$F$13</f>
        <v>0</v>
      </c>
      <c r="L550" s="116"/>
      <c r="M550" s="117">
        <v>0</v>
      </c>
      <c r="N550" s="116"/>
      <c r="O550" s="117">
        <v>0</v>
      </c>
      <c r="P550" s="116"/>
      <c r="Q550" s="117">
        <v>-422925702</v>
      </c>
      <c r="R550" s="116"/>
      <c r="S550" s="117">
        <f t="shared" si="20"/>
        <v>-422925702</v>
      </c>
      <c r="T550" s="118"/>
      <c r="U550" s="126">
        <f>S550/درآمد!$F$13</f>
        <v>-2.8663826747801183E-4</v>
      </c>
      <c r="X550" s="119"/>
    </row>
    <row r="551" spans="1:24" ht="19.5" customHeight="1">
      <c r="A551" s="24" t="s">
        <v>729</v>
      </c>
      <c r="C551" s="117">
        <v>0</v>
      </c>
      <c r="D551" s="116"/>
      <c r="E551" s="117">
        <v>0</v>
      </c>
      <c r="F551" s="116"/>
      <c r="G551" s="117">
        <v>0</v>
      </c>
      <c r="H551" s="116"/>
      <c r="I551" s="117">
        <f t="shared" si="19"/>
        <v>0</v>
      </c>
      <c r="J551" s="116"/>
      <c r="K551" s="124">
        <f>I551/درآمد!$F$13</f>
        <v>0</v>
      </c>
      <c r="L551" s="116"/>
      <c r="M551" s="117">
        <v>0</v>
      </c>
      <c r="N551" s="116"/>
      <c r="O551" s="117">
        <v>0</v>
      </c>
      <c r="P551" s="116"/>
      <c r="Q551" s="117">
        <v>-340346311</v>
      </c>
      <c r="R551" s="116"/>
      <c r="S551" s="117">
        <f t="shared" si="20"/>
        <v>-340346311</v>
      </c>
      <c r="T551" s="118"/>
      <c r="U551" s="126">
        <f>S551/درآمد!$F$13</f>
        <v>-2.3067001240698441E-4</v>
      </c>
      <c r="X551" s="119"/>
    </row>
    <row r="552" spans="1:24" ht="19.5" customHeight="1">
      <c r="A552" s="24" t="s">
        <v>730</v>
      </c>
      <c r="C552" s="117">
        <v>0</v>
      </c>
      <c r="D552" s="116"/>
      <c r="E552" s="117">
        <v>0</v>
      </c>
      <c r="F552" s="116"/>
      <c r="G552" s="117">
        <v>0</v>
      </c>
      <c r="H552" s="116"/>
      <c r="I552" s="117">
        <f t="shared" si="19"/>
        <v>0</v>
      </c>
      <c r="J552" s="116"/>
      <c r="K552" s="124">
        <f>I552/درآمد!$F$13</f>
        <v>0</v>
      </c>
      <c r="L552" s="116"/>
      <c r="M552" s="117">
        <v>0</v>
      </c>
      <c r="N552" s="116"/>
      <c r="O552" s="117">
        <v>0</v>
      </c>
      <c r="P552" s="116"/>
      <c r="Q552" s="117">
        <v>-320481880</v>
      </c>
      <c r="R552" s="116"/>
      <c r="S552" s="117">
        <f t="shared" si="20"/>
        <v>-320481880</v>
      </c>
      <c r="T552" s="118"/>
      <c r="U552" s="126">
        <f>S552/درآمد!$F$13</f>
        <v>-2.1720687677973303E-4</v>
      </c>
      <c r="X552" s="119"/>
    </row>
    <row r="553" spans="1:24" ht="19.5" customHeight="1">
      <c r="A553" s="24" t="s">
        <v>731</v>
      </c>
      <c r="C553" s="117">
        <v>0</v>
      </c>
      <c r="D553" s="116"/>
      <c r="E553" s="117">
        <v>0</v>
      </c>
      <c r="F553" s="116"/>
      <c r="G553" s="117">
        <v>0</v>
      </c>
      <c r="H553" s="116"/>
      <c r="I553" s="117">
        <f t="shared" si="19"/>
        <v>0</v>
      </c>
      <c r="J553" s="116"/>
      <c r="K553" s="124">
        <f>I553/درآمد!$F$13</f>
        <v>0</v>
      </c>
      <c r="L553" s="116"/>
      <c r="M553" s="117">
        <v>0</v>
      </c>
      <c r="N553" s="116"/>
      <c r="O553" s="117">
        <v>0</v>
      </c>
      <c r="P553" s="116"/>
      <c r="Q553" s="117">
        <v>-262165315</v>
      </c>
      <c r="R553" s="116"/>
      <c r="S553" s="117">
        <f t="shared" si="20"/>
        <v>-262165315</v>
      </c>
      <c r="T553" s="118"/>
      <c r="U553" s="126">
        <f>S553/درآمد!$F$13</f>
        <v>-1.7768277342583265E-4</v>
      </c>
      <c r="X553" s="119"/>
    </row>
    <row r="554" spans="1:24" ht="19.5" customHeight="1">
      <c r="A554" s="24" t="s">
        <v>732</v>
      </c>
      <c r="C554" s="117">
        <v>0</v>
      </c>
      <c r="D554" s="116"/>
      <c r="E554" s="117">
        <v>0</v>
      </c>
      <c r="F554" s="116"/>
      <c r="G554" s="117">
        <v>0</v>
      </c>
      <c r="H554" s="116"/>
      <c r="I554" s="117">
        <f t="shared" si="19"/>
        <v>0</v>
      </c>
      <c r="J554" s="116"/>
      <c r="K554" s="124">
        <f>I554/درآمد!$F$13</f>
        <v>0</v>
      </c>
      <c r="L554" s="116"/>
      <c r="M554" s="117">
        <v>0</v>
      </c>
      <c r="N554" s="116"/>
      <c r="O554" s="117">
        <v>0</v>
      </c>
      <c r="P554" s="116"/>
      <c r="Q554" s="117">
        <v>-174274468</v>
      </c>
      <c r="R554" s="116"/>
      <c r="S554" s="117">
        <f t="shared" si="20"/>
        <v>-174274468</v>
      </c>
      <c r="T554" s="118"/>
      <c r="U554" s="126">
        <f>S554/درآمد!$F$13</f>
        <v>-1.1811467436701733E-4</v>
      </c>
      <c r="X554" s="119"/>
    </row>
    <row r="555" spans="1:24" ht="19.5" customHeight="1">
      <c r="A555" s="24" t="s">
        <v>733</v>
      </c>
      <c r="C555" s="117">
        <v>0</v>
      </c>
      <c r="D555" s="116"/>
      <c r="E555" s="117">
        <v>0</v>
      </c>
      <c r="F555" s="116"/>
      <c r="G555" s="117">
        <v>0</v>
      </c>
      <c r="H555" s="116"/>
      <c r="I555" s="117">
        <f t="shared" si="19"/>
        <v>0</v>
      </c>
      <c r="J555" s="116"/>
      <c r="K555" s="124">
        <f>I555/درآمد!$F$13</f>
        <v>0</v>
      </c>
      <c r="L555" s="116"/>
      <c r="M555" s="117">
        <v>0</v>
      </c>
      <c r="N555" s="116"/>
      <c r="O555" s="117">
        <v>0</v>
      </c>
      <c r="P555" s="116"/>
      <c r="Q555" s="117">
        <v>-172827076</v>
      </c>
      <c r="R555" s="116"/>
      <c r="S555" s="117">
        <f t="shared" si="20"/>
        <v>-172827076</v>
      </c>
      <c r="T555" s="118"/>
      <c r="U555" s="126">
        <f>S555/درآمد!$F$13</f>
        <v>-1.1713370316266727E-4</v>
      </c>
      <c r="X555" s="119"/>
    </row>
    <row r="556" spans="1:24" ht="19.5" customHeight="1">
      <c r="A556" s="24" t="s">
        <v>734</v>
      </c>
      <c r="C556" s="117">
        <v>0</v>
      </c>
      <c r="D556" s="116"/>
      <c r="E556" s="117">
        <v>0</v>
      </c>
      <c r="F556" s="116"/>
      <c r="G556" s="117">
        <v>0</v>
      </c>
      <c r="H556" s="116"/>
      <c r="I556" s="117">
        <f t="shared" si="19"/>
        <v>0</v>
      </c>
      <c r="J556" s="116"/>
      <c r="K556" s="124">
        <f>I556/درآمد!$F$13</f>
        <v>0</v>
      </c>
      <c r="L556" s="116"/>
      <c r="M556" s="117">
        <v>0</v>
      </c>
      <c r="N556" s="116"/>
      <c r="O556" s="117">
        <v>0</v>
      </c>
      <c r="P556" s="116"/>
      <c r="Q556" s="117">
        <v>-157032977</v>
      </c>
      <c r="R556" s="116"/>
      <c r="S556" s="117">
        <f t="shared" si="20"/>
        <v>-157032977</v>
      </c>
      <c r="T556" s="118"/>
      <c r="U556" s="126">
        <f>S556/درآمد!$F$13</f>
        <v>-1.0642923863774653E-4</v>
      </c>
      <c r="X556" s="119"/>
    </row>
    <row r="557" spans="1:24" ht="19.5" customHeight="1">
      <c r="A557" s="24" t="s">
        <v>735</v>
      </c>
      <c r="C557" s="117">
        <v>0</v>
      </c>
      <c r="D557" s="116"/>
      <c r="E557" s="117">
        <v>0</v>
      </c>
      <c r="F557" s="116"/>
      <c r="G557" s="117">
        <v>0</v>
      </c>
      <c r="H557" s="116"/>
      <c r="I557" s="117">
        <f t="shared" si="19"/>
        <v>0</v>
      </c>
      <c r="J557" s="116"/>
      <c r="K557" s="124">
        <f>I557/درآمد!$F$13</f>
        <v>0</v>
      </c>
      <c r="L557" s="116"/>
      <c r="M557" s="117">
        <v>0</v>
      </c>
      <c r="N557" s="116"/>
      <c r="O557" s="117">
        <v>0</v>
      </c>
      <c r="P557" s="116"/>
      <c r="Q557" s="117">
        <v>-1506351353</v>
      </c>
      <c r="R557" s="116"/>
      <c r="S557" s="117">
        <f t="shared" si="20"/>
        <v>-1506351353</v>
      </c>
      <c r="T557" s="118"/>
      <c r="U557" s="126">
        <f>S557/درآمد!$F$13</f>
        <v>-1.0209309578377882E-3</v>
      </c>
      <c r="X557" s="119"/>
    </row>
    <row r="558" spans="1:24" ht="19.5" customHeight="1">
      <c r="A558" s="24" t="s">
        <v>736</v>
      </c>
      <c r="C558" s="117">
        <v>0</v>
      </c>
      <c r="D558" s="116"/>
      <c r="E558" s="117">
        <v>0</v>
      </c>
      <c r="F558" s="116"/>
      <c r="G558" s="117">
        <v>0</v>
      </c>
      <c r="H558" s="116"/>
      <c r="I558" s="117">
        <f t="shared" si="19"/>
        <v>0</v>
      </c>
      <c r="J558" s="116"/>
      <c r="K558" s="124">
        <f>I558/درآمد!$F$13</f>
        <v>0</v>
      </c>
      <c r="L558" s="116"/>
      <c r="M558" s="117">
        <v>0</v>
      </c>
      <c r="N558" s="116"/>
      <c r="O558" s="117">
        <v>0</v>
      </c>
      <c r="P558" s="116"/>
      <c r="Q558" s="117">
        <v>-93462420</v>
      </c>
      <c r="R558" s="116"/>
      <c r="S558" s="117">
        <f t="shared" si="20"/>
        <v>-93462420</v>
      </c>
      <c r="T558" s="118"/>
      <c r="U558" s="126">
        <f>S558/درآمد!$F$13</f>
        <v>-6.3344237572731583E-5</v>
      </c>
      <c r="X558" s="119"/>
    </row>
    <row r="559" spans="1:24" ht="19.5" customHeight="1">
      <c r="A559" s="24" t="s">
        <v>737</v>
      </c>
      <c r="C559" s="117">
        <v>0</v>
      </c>
      <c r="D559" s="116"/>
      <c r="E559" s="117">
        <v>0</v>
      </c>
      <c r="F559" s="116"/>
      <c r="G559" s="117">
        <v>0</v>
      </c>
      <c r="H559" s="116"/>
      <c r="I559" s="117">
        <f t="shared" si="19"/>
        <v>0</v>
      </c>
      <c r="J559" s="116"/>
      <c r="K559" s="124">
        <f>I559/درآمد!$F$13</f>
        <v>0</v>
      </c>
      <c r="L559" s="116"/>
      <c r="M559" s="117">
        <v>0</v>
      </c>
      <c r="N559" s="116"/>
      <c r="O559" s="117">
        <v>0</v>
      </c>
      <c r="P559" s="116"/>
      <c r="Q559" s="117">
        <v>-75447628</v>
      </c>
      <c r="R559" s="116"/>
      <c r="S559" s="117">
        <f t="shared" si="20"/>
        <v>-75447628</v>
      </c>
      <c r="T559" s="118"/>
      <c r="U559" s="126">
        <f>S559/درآمد!$F$13</f>
        <v>-5.1134696408792709E-5</v>
      </c>
      <c r="X559" s="119"/>
    </row>
    <row r="560" spans="1:24" ht="19.5" customHeight="1">
      <c r="A560" s="24" t="s">
        <v>738</v>
      </c>
      <c r="C560" s="117">
        <v>0</v>
      </c>
      <c r="D560" s="116"/>
      <c r="E560" s="117">
        <v>0</v>
      </c>
      <c r="F560" s="116"/>
      <c r="G560" s="117">
        <v>0</v>
      </c>
      <c r="H560" s="116"/>
      <c r="I560" s="117">
        <f t="shared" si="19"/>
        <v>0</v>
      </c>
      <c r="J560" s="116"/>
      <c r="K560" s="124">
        <f>I560/درآمد!$F$13</f>
        <v>0</v>
      </c>
      <c r="L560" s="116"/>
      <c r="M560" s="117">
        <v>0</v>
      </c>
      <c r="N560" s="116"/>
      <c r="O560" s="117">
        <v>0</v>
      </c>
      <c r="P560" s="116"/>
      <c r="Q560" s="117">
        <v>-68022290</v>
      </c>
      <c r="R560" s="116"/>
      <c r="S560" s="117">
        <f t="shared" si="20"/>
        <v>-68022290</v>
      </c>
      <c r="T560" s="118"/>
      <c r="U560" s="126">
        <f>S560/درآمد!$F$13</f>
        <v>-4.6102167031425509E-5</v>
      </c>
      <c r="X560" s="119"/>
    </row>
    <row r="561" spans="1:24" ht="19.5" customHeight="1">
      <c r="A561" s="24" t="s">
        <v>739</v>
      </c>
      <c r="C561" s="117">
        <v>0</v>
      </c>
      <c r="D561" s="116"/>
      <c r="E561" s="117">
        <v>0</v>
      </c>
      <c r="F561" s="116"/>
      <c r="G561" s="117">
        <v>0</v>
      </c>
      <c r="H561" s="116"/>
      <c r="I561" s="117">
        <f t="shared" si="19"/>
        <v>0</v>
      </c>
      <c r="J561" s="116"/>
      <c r="K561" s="124">
        <f>I561/درآمد!$F$13</f>
        <v>0</v>
      </c>
      <c r="L561" s="116"/>
      <c r="M561" s="117">
        <v>0</v>
      </c>
      <c r="N561" s="116"/>
      <c r="O561" s="117">
        <v>0</v>
      </c>
      <c r="P561" s="116"/>
      <c r="Q561" s="117">
        <v>-61847615</v>
      </c>
      <c r="R561" s="116"/>
      <c r="S561" s="117">
        <f t="shared" si="20"/>
        <v>-61847615</v>
      </c>
      <c r="T561" s="118"/>
      <c r="U561" s="126">
        <f>S561/درآمد!$F$13</f>
        <v>-4.191727560517733E-5</v>
      </c>
      <c r="X561" s="119"/>
    </row>
    <row r="562" spans="1:24" ht="19.5" customHeight="1">
      <c r="A562" s="24" t="s">
        <v>740</v>
      </c>
      <c r="C562" s="117">
        <v>0</v>
      </c>
      <c r="D562" s="116"/>
      <c r="E562" s="117">
        <v>0</v>
      </c>
      <c r="F562" s="116"/>
      <c r="G562" s="117">
        <v>0</v>
      </c>
      <c r="H562" s="116"/>
      <c r="I562" s="117">
        <f t="shared" si="19"/>
        <v>0</v>
      </c>
      <c r="J562" s="116"/>
      <c r="K562" s="124">
        <f>I562/درآمد!$F$13</f>
        <v>0</v>
      </c>
      <c r="L562" s="116"/>
      <c r="M562" s="117">
        <v>0</v>
      </c>
      <c r="N562" s="116"/>
      <c r="O562" s="117">
        <v>0</v>
      </c>
      <c r="P562" s="116"/>
      <c r="Q562" s="117">
        <v>-52702045</v>
      </c>
      <c r="R562" s="116"/>
      <c r="S562" s="117">
        <f t="shared" si="20"/>
        <v>-52702045</v>
      </c>
      <c r="T562" s="118"/>
      <c r="U562" s="126">
        <f>S562/درآمد!$F$13</f>
        <v>-3.5718857472862259E-5</v>
      </c>
      <c r="X562" s="119"/>
    </row>
    <row r="563" spans="1:24" ht="19.5" customHeight="1">
      <c r="A563" s="24" t="s">
        <v>741</v>
      </c>
      <c r="C563" s="117">
        <v>0</v>
      </c>
      <c r="D563" s="116"/>
      <c r="E563" s="117">
        <v>0</v>
      </c>
      <c r="F563" s="116"/>
      <c r="G563" s="117">
        <v>0</v>
      </c>
      <c r="H563" s="116"/>
      <c r="I563" s="117">
        <f t="shared" si="19"/>
        <v>0</v>
      </c>
      <c r="J563" s="116"/>
      <c r="K563" s="124">
        <f>I563/درآمد!$F$13</f>
        <v>0</v>
      </c>
      <c r="L563" s="116"/>
      <c r="M563" s="117">
        <v>0</v>
      </c>
      <c r="N563" s="116"/>
      <c r="O563" s="117">
        <v>0</v>
      </c>
      <c r="P563" s="116"/>
      <c r="Q563" s="117">
        <v>-32045690</v>
      </c>
      <c r="R563" s="116"/>
      <c r="S563" s="117">
        <f t="shared" si="20"/>
        <v>-32045690</v>
      </c>
      <c r="T563" s="118"/>
      <c r="U563" s="126">
        <f>S563/درآمد!$F$13</f>
        <v>-2.1718994656270496E-5</v>
      </c>
      <c r="X563" s="119"/>
    </row>
    <row r="564" spans="1:24" ht="19.5" customHeight="1">
      <c r="A564" s="24" t="s">
        <v>742</v>
      </c>
      <c r="C564" s="117">
        <v>0</v>
      </c>
      <c r="D564" s="116"/>
      <c r="E564" s="117">
        <v>0</v>
      </c>
      <c r="F564" s="116"/>
      <c r="G564" s="117">
        <v>0</v>
      </c>
      <c r="H564" s="116"/>
      <c r="I564" s="117">
        <f t="shared" si="19"/>
        <v>0</v>
      </c>
      <c r="J564" s="116"/>
      <c r="K564" s="124">
        <f>I564/درآمد!$F$13</f>
        <v>0</v>
      </c>
      <c r="L564" s="116"/>
      <c r="M564" s="117">
        <v>0</v>
      </c>
      <c r="N564" s="116"/>
      <c r="O564" s="117">
        <v>0</v>
      </c>
      <c r="P564" s="116"/>
      <c r="Q564" s="117">
        <v>-25033422</v>
      </c>
      <c r="R564" s="116"/>
      <c r="S564" s="117">
        <f t="shared" si="20"/>
        <v>-25033422</v>
      </c>
      <c r="T564" s="118"/>
      <c r="U564" s="126">
        <f>S564/درآمد!$F$13</f>
        <v>-1.6966423835659782E-5</v>
      </c>
      <c r="X564" s="119"/>
    </row>
    <row r="565" spans="1:24" ht="19.5" customHeight="1">
      <c r="A565" s="24" t="s">
        <v>743</v>
      </c>
      <c r="C565" s="117">
        <v>0</v>
      </c>
      <c r="D565" s="116"/>
      <c r="E565" s="117">
        <v>0</v>
      </c>
      <c r="F565" s="116"/>
      <c r="G565" s="117">
        <v>0</v>
      </c>
      <c r="H565" s="116"/>
      <c r="I565" s="117">
        <f t="shared" si="19"/>
        <v>0</v>
      </c>
      <c r="J565" s="116"/>
      <c r="K565" s="124">
        <f>I565/درآمد!$F$13</f>
        <v>0</v>
      </c>
      <c r="L565" s="116"/>
      <c r="M565" s="117">
        <v>0</v>
      </c>
      <c r="N565" s="116"/>
      <c r="O565" s="117">
        <v>0</v>
      </c>
      <c r="P565" s="116"/>
      <c r="Q565" s="117">
        <v>-23555941</v>
      </c>
      <c r="R565" s="116"/>
      <c r="S565" s="117">
        <f t="shared" si="20"/>
        <v>-23555941</v>
      </c>
      <c r="T565" s="118"/>
      <c r="U565" s="126">
        <f>S565/درآمد!$F$13</f>
        <v>-1.5965059785026414E-5</v>
      </c>
      <c r="X565" s="119"/>
    </row>
    <row r="566" spans="1:24" ht="19.5" customHeight="1">
      <c r="A566" s="24" t="s">
        <v>744</v>
      </c>
      <c r="C566" s="117">
        <v>0</v>
      </c>
      <c r="D566" s="116"/>
      <c r="E566" s="117">
        <v>0</v>
      </c>
      <c r="F566" s="116"/>
      <c r="G566" s="117">
        <v>0</v>
      </c>
      <c r="H566" s="116"/>
      <c r="I566" s="117">
        <f t="shared" si="19"/>
        <v>0</v>
      </c>
      <c r="J566" s="116"/>
      <c r="K566" s="124">
        <f>I566/درآمد!$F$13</f>
        <v>0</v>
      </c>
      <c r="L566" s="116"/>
      <c r="M566" s="117">
        <v>0</v>
      </c>
      <c r="N566" s="116"/>
      <c r="O566" s="117">
        <v>0</v>
      </c>
      <c r="P566" s="116"/>
      <c r="Q566" s="117">
        <v>-18815035</v>
      </c>
      <c r="R566" s="116"/>
      <c r="S566" s="117">
        <f t="shared" si="20"/>
        <v>-18815035</v>
      </c>
      <c r="T566" s="118"/>
      <c r="U566" s="126">
        <f>S566/درآمد!$F$13</f>
        <v>-1.2751906562865157E-5</v>
      </c>
      <c r="X566" s="119"/>
    </row>
    <row r="567" spans="1:24" ht="19.5" customHeight="1">
      <c r="A567" s="24" t="s">
        <v>745</v>
      </c>
      <c r="C567" s="117">
        <v>0</v>
      </c>
      <c r="D567" s="116"/>
      <c r="E567" s="117">
        <v>0</v>
      </c>
      <c r="F567" s="116"/>
      <c r="G567" s="117">
        <v>0</v>
      </c>
      <c r="H567" s="116"/>
      <c r="I567" s="117">
        <f t="shared" si="19"/>
        <v>0</v>
      </c>
      <c r="J567" s="116"/>
      <c r="K567" s="124">
        <f>I567/درآمد!$F$13</f>
        <v>0</v>
      </c>
      <c r="L567" s="116"/>
      <c r="M567" s="117">
        <v>0</v>
      </c>
      <c r="N567" s="116"/>
      <c r="O567" s="117">
        <v>0</v>
      </c>
      <c r="P567" s="116"/>
      <c r="Q567" s="117">
        <v>-7841980</v>
      </c>
      <c r="R567" s="116"/>
      <c r="S567" s="117">
        <f t="shared" si="20"/>
        <v>-7841980</v>
      </c>
      <c r="T567" s="118"/>
      <c r="U567" s="126">
        <f>S567/درآمد!$F$13</f>
        <v>-5.3149088602735689E-6</v>
      </c>
      <c r="X567" s="119"/>
    </row>
    <row r="568" spans="1:24" ht="19.5" customHeight="1">
      <c r="A568" s="24" t="s">
        <v>746</v>
      </c>
      <c r="C568" s="117">
        <v>0</v>
      </c>
      <c r="D568" s="116"/>
      <c r="E568" s="117">
        <v>0</v>
      </c>
      <c r="F568" s="116"/>
      <c r="G568" s="117">
        <v>0</v>
      </c>
      <c r="H568" s="116"/>
      <c r="I568" s="117">
        <f t="shared" si="19"/>
        <v>0</v>
      </c>
      <c r="J568" s="116"/>
      <c r="K568" s="124">
        <f>I568/درآمد!$F$13</f>
        <v>0</v>
      </c>
      <c r="L568" s="116"/>
      <c r="M568" s="117">
        <v>0</v>
      </c>
      <c r="N568" s="116"/>
      <c r="O568" s="117">
        <v>0</v>
      </c>
      <c r="P568" s="116"/>
      <c r="Q568" s="117">
        <v>-7647539</v>
      </c>
      <c r="R568" s="116"/>
      <c r="S568" s="117">
        <f t="shared" si="20"/>
        <v>-7647539</v>
      </c>
      <c r="T568" s="118"/>
      <c r="U568" s="126">
        <f>S568/درآمد!$F$13</f>
        <v>-5.1831263010601495E-6</v>
      </c>
      <c r="X568" s="119"/>
    </row>
    <row r="569" spans="1:24" ht="19.5" customHeight="1">
      <c r="A569" s="24" t="s">
        <v>251</v>
      </c>
      <c r="C569" s="117">
        <v>0</v>
      </c>
      <c r="D569" s="116"/>
      <c r="E569" s="117">
        <v>0</v>
      </c>
      <c r="F569" s="116"/>
      <c r="G569" s="117">
        <v>0</v>
      </c>
      <c r="H569" s="116"/>
      <c r="I569" s="117">
        <f t="shared" si="19"/>
        <v>0</v>
      </c>
      <c r="J569" s="116"/>
      <c r="K569" s="124">
        <f>I569/درآمد!$F$13</f>
        <v>0</v>
      </c>
      <c r="L569" s="116"/>
      <c r="M569" s="117">
        <v>0</v>
      </c>
      <c r="N569" s="116"/>
      <c r="O569" s="117">
        <v>0</v>
      </c>
      <c r="P569" s="116"/>
      <c r="Q569" s="117">
        <v>-2469385668</v>
      </c>
      <c r="R569" s="116"/>
      <c r="S569" s="117">
        <f t="shared" si="20"/>
        <v>-2469385668</v>
      </c>
      <c r="T569" s="118"/>
      <c r="U569" s="126">
        <f>S569/درآمد!$F$13</f>
        <v>-1.6736283140591746E-3</v>
      </c>
      <c r="X569" s="119"/>
    </row>
    <row r="570" spans="1:24" ht="19.5" customHeight="1">
      <c r="A570" s="24" t="s">
        <v>747</v>
      </c>
      <c r="C570" s="117">
        <v>0</v>
      </c>
      <c r="D570" s="116"/>
      <c r="E570" s="117">
        <v>0</v>
      </c>
      <c r="F570" s="116"/>
      <c r="G570" s="117">
        <v>0</v>
      </c>
      <c r="H570" s="116"/>
      <c r="I570" s="117">
        <f t="shared" si="19"/>
        <v>0</v>
      </c>
      <c r="J570" s="116"/>
      <c r="K570" s="124">
        <f>I570/درآمد!$F$13</f>
        <v>0</v>
      </c>
      <c r="L570" s="116"/>
      <c r="M570" s="117">
        <v>0</v>
      </c>
      <c r="N570" s="116"/>
      <c r="O570" s="117">
        <v>0</v>
      </c>
      <c r="P570" s="116"/>
      <c r="Q570" s="117">
        <v>-2933623</v>
      </c>
      <c r="R570" s="116"/>
      <c r="S570" s="117">
        <f t="shared" si="20"/>
        <v>-2933623</v>
      </c>
      <c r="T570" s="118"/>
      <c r="U570" s="126">
        <f>S570/درآمد!$F$13</f>
        <v>-1.9882655751994176E-6</v>
      </c>
      <c r="X570" s="119"/>
    </row>
    <row r="571" spans="1:24" ht="19.5" customHeight="1">
      <c r="A571" s="24" t="s">
        <v>748</v>
      </c>
      <c r="C571" s="117">
        <v>0</v>
      </c>
      <c r="D571" s="116"/>
      <c r="E571" s="117">
        <v>0</v>
      </c>
      <c r="F571" s="116"/>
      <c r="G571" s="117">
        <v>0</v>
      </c>
      <c r="H571" s="116"/>
      <c r="I571" s="117">
        <f t="shared" ref="I571:I632" si="21">C571+E571+G571</f>
        <v>0</v>
      </c>
      <c r="J571" s="116"/>
      <c r="K571" s="124">
        <f>I571/درآمد!$F$13</f>
        <v>0</v>
      </c>
      <c r="L571" s="116"/>
      <c r="M571" s="117">
        <v>0</v>
      </c>
      <c r="N571" s="116"/>
      <c r="O571" s="117">
        <v>0</v>
      </c>
      <c r="P571" s="116"/>
      <c r="Q571" s="117">
        <v>-450321</v>
      </c>
      <c r="R571" s="116"/>
      <c r="S571" s="117">
        <f t="shared" si="20"/>
        <v>-450321</v>
      </c>
      <c r="T571" s="118"/>
      <c r="U571" s="126">
        <f>S571/درآمد!$F$13</f>
        <v>-3.0520545485543879E-7</v>
      </c>
      <c r="X571" s="119"/>
    </row>
    <row r="572" spans="1:24" ht="19.5" customHeight="1">
      <c r="A572" s="24" t="s">
        <v>749</v>
      </c>
      <c r="C572" s="117">
        <v>0</v>
      </c>
      <c r="D572" s="116"/>
      <c r="E572" s="117">
        <v>0</v>
      </c>
      <c r="F572" s="116"/>
      <c r="G572" s="117">
        <v>0</v>
      </c>
      <c r="H572" s="116"/>
      <c r="I572" s="117">
        <f t="shared" si="21"/>
        <v>0</v>
      </c>
      <c r="J572" s="116"/>
      <c r="K572" s="124">
        <f>I572/درآمد!$F$13</f>
        <v>0</v>
      </c>
      <c r="L572" s="116"/>
      <c r="M572" s="117">
        <v>0</v>
      </c>
      <c r="N572" s="116"/>
      <c r="O572" s="117">
        <v>0</v>
      </c>
      <c r="P572" s="116"/>
      <c r="Q572" s="117">
        <v>149614</v>
      </c>
      <c r="R572" s="116"/>
      <c r="S572" s="117">
        <f t="shared" si="20"/>
        <v>149614</v>
      </c>
      <c r="T572" s="118"/>
      <c r="U572" s="126">
        <f>S572/درآمد!$F$13</f>
        <v>1.0140102043373864E-7</v>
      </c>
      <c r="X572" s="119"/>
    </row>
    <row r="573" spans="1:24" ht="19.5" customHeight="1">
      <c r="A573" s="24" t="s">
        <v>750</v>
      </c>
      <c r="C573" s="117">
        <v>0</v>
      </c>
      <c r="D573" s="116"/>
      <c r="E573" s="117">
        <v>0</v>
      </c>
      <c r="F573" s="116"/>
      <c r="G573" s="117">
        <v>0</v>
      </c>
      <c r="H573" s="116"/>
      <c r="I573" s="117">
        <f t="shared" si="21"/>
        <v>0</v>
      </c>
      <c r="J573" s="116"/>
      <c r="K573" s="124">
        <f>I573/درآمد!$F$13</f>
        <v>0</v>
      </c>
      <c r="L573" s="116"/>
      <c r="M573" s="117">
        <v>0</v>
      </c>
      <c r="N573" s="116"/>
      <c r="O573" s="117">
        <v>0</v>
      </c>
      <c r="P573" s="116"/>
      <c r="Q573" s="117">
        <v>399808</v>
      </c>
      <c r="R573" s="116"/>
      <c r="S573" s="117">
        <f t="shared" si="20"/>
        <v>399808</v>
      </c>
      <c r="T573" s="118"/>
      <c r="U573" s="126">
        <f>S573/درآمد!$F$13</f>
        <v>2.7097022456168662E-7</v>
      </c>
      <c r="X573" s="119"/>
    </row>
    <row r="574" spans="1:24" ht="19.5" customHeight="1">
      <c r="A574" s="24" t="s">
        <v>751</v>
      </c>
      <c r="C574" s="117">
        <v>0</v>
      </c>
      <c r="D574" s="116"/>
      <c r="E574" s="117">
        <v>0</v>
      </c>
      <c r="F574" s="116"/>
      <c r="G574" s="117">
        <v>0</v>
      </c>
      <c r="H574" s="116"/>
      <c r="I574" s="117">
        <f t="shared" si="21"/>
        <v>0</v>
      </c>
      <c r="J574" s="116"/>
      <c r="K574" s="124">
        <f>I574/درآمد!$F$13</f>
        <v>0</v>
      </c>
      <c r="L574" s="116"/>
      <c r="M574" s="117">
        <v>0</v>
      </c>
      <c r="N574" s="116"/>
      <c r="O574" s="117">
        <v>0</v>
      </c>
      <c r="P574" s="116"/>
      <c r="Q574" s="117">
        <v>499872</v>
      </c>
      <c r="R574" s="116"/>
      <c r="S574" s="117">
        <f t="shared" si="20"/>
        <v>499872</v>
      </c>
      <c r="T574" s="118"/>
      <c r="U574" s="126">
        <f>S574/درآمد!$F$13</f>
        <v>3.3878868880087292E-7</v>
      </c>
      <c r="X574" s="119"/>
    </row>
    <row r="575" spans="1:24" ht="19.5" customHeight="1">
      <c r="A575" s="24" t="s">
        <v>752</v>
      </c>
      <c r="C575" s="117">
        <v>0</v>
      </c>
      <c r="D575" s="116"/>
      <c r="E575" s="117">
        <v>0</v>
      </c>
      <c r="F575" s="116"/>
      <c r="G575" s="117">
        <v>0</v>
      </c>
      <c r="H575" s="116"/>
      <c r="I575" s="117">
        <f t="shared" si="21"/>
        <v>0</v>
      </c>
      <c r="J575" s="116"/>
      <c r="K575" s="124">
        <f>I575/درآمد!$F$13</f>
        <v>0</v>
      </c>
      <c r="L575" s="116"/>
      <c r="M575" s="117">
        <v>0</v>
      </c>
      <c r="N575" s="116"/>
      <c r="O575" s="117">
        <v>0</v>
      </c>
      <c r="P575" s="116"/>
      <c r="Q575" s="117">
        <v>500000</v>
      </c>
      <c r="R575" s="116"/>
      <c r="S575" s="117">
        <f t="shared" si="20"/>
        <v>500000</v>
      </c>
      <c r="T575" s="118"/>
      <c r="U575" s="126">
        <f>S575/درآمد!$F$13</f>
        <v>3.3887544091374685E-7</v>
      </c>
      <c r="X575" s="119"/>
    </row>
    <row r="576" spans="1:24" ht="19.5" customHeight="1">
      <c r="A576" s="24" t="s">
        <v>753</v>
      </c>
      <c r="C576" s="117">
        <v>0</v>
      </c>
      <c r="D576" s="116"/>
      <c r="E576" s="117">
        <v>0</v>
      </c>
      <c r="F576" s="116"/>
      <c r="G576" s="117">
        <v>0</v>
      </c>
      <c r="H576" s="116"/>
      <c r="I576" s="117">
        <f t="shared" si="21"/>
        <v>0</v>
      </c>
      <c r="J576" s="116"/>
      <c r="K576" s="124">
        <f>I576/درآمد!$F$13</f>
        <v>0</v>
      </c>
      <c r="L576" s="116"/>
      <c r="M576" s="117">
        <v>0</v>
      </c>
      <c r="N576" s="116"/>
      <c r="O576" s="117">
        <v>0</v>
      </c>
      <c r="P576" s="116"/>
      <c r="Q576" s="117">
        <v>1060295</v>
      </c>
      <c r="R576" s="116"/>
      <c r="S576" s="117">
        <f t="shared" si="20"/>
        <v>1060295</v>
      </c>
      <c r="T576" s="118"/>
      <c r="U576" s="126">
        <f>S576/درآمد!$F$13</f>
        <v>7.1861587124728244E-7</v>
      </c>
      <c r="X576" s="119"/>
    </row>
    <row r="577" spans="1:24" ht="19.5" customHeight="1">
      <c r="A577" s="24" t="s">
        <v>754</v>
      </c>
      <c r="C577" s="117">
        <v>0</v>
      </c>
      <c r="D577" s="116"/>
      <c r="E577" s="117">
        <v>0</v>
      </c>
      <c r="F577" s="116"/>
      <c r="G577" s="117">
        <v>0</v>
      </c>
      <c r="H577" s="116"/>
      <c r="I577" s="117">
        <f t="shared" si="21"/>
        <v>0</v>
      </c>
      <c r="J577" s="116"/>
      <c r="K577" s="124">
        <f>I577/درآمد!$F$13</f>
        <v>0</v>
      </c>
      <c r="L577" s="116"/>
      <c r="M577" s="117">
        <v>0</v>
      </c>
      <c r="N577" s="116"/>
      <c r="O577" s="117">
        <v>0</v>
      </c>
      <c r="P577" s="116"/>
      <c r="Q577" s="117">
        <v>2298409</v>
      </c>
      <c r="R577" s="116"/>
      <c r="S577" s="117">
        <f t="shared" si="20"/>
        <v>2298409</v>
      </c>
      <c r="T577" s="118"/>
      <c r="U577" s="126">
        <f>S577/درآمد!$F$13</f>
        <v>1.5577487265502479E-6</v>
      </c>
      <c r="X577" s="119"/>
    </row>
    <row r="578" spans="1:24" ht="19.5" customHeight="1">
      <c r="A578" s="24" t="s">
        <v>755</v>
      </c>
      <c r="C578" s="117">
        <v>0</v>
      </c>
      <c r="D578" s="116"/>
      <c r="E578" s="117">
        <v>0</v>
      </c>
      <c r="F578" s="116"/>
      <c r="G578" s="117">
        <v>0</v>
      </c>
      <c r="H578" s="116"/>
      <c r="I578" s="117">
        <f t="shared" si="21"/>
        <v>0</v>
      </c>
      <c r="J578" s="116"/>
      <c r="K578" s="124">
        <f>I578/درآمد!$F$13</f>
        <v>0</v>
      </c>
      <c r="L578" s="116"/>
      <c r="M578" s="117">
        <v>0</v>
      </c>
      <c r="N578" s="116"/>
      <c r="O578" s="117">
        <v>0</v>
      </c>
      <c r="P578" s="116"/>
      <c r="Q578" s="117">
        <v>3283994</v>
      </c>
      <c r="R578" s="116"/>
      <c r="S578" s="117">
        <f t="shared" si="20"/>
        <v>3283994</v>
      </c>
      <c r="T578" s="118"/>
      <c r="U578" s="126">
        <f>S578/درآمد!$F$13</f>
        <v>2.2257298294161983E-6</v>
      </c>
      <c r="X578" s="119"/>
    </row>
    <row r="579" spans="1:24" ht="19.5" customHeight="1">
      <c r="A579" s="24" t="s">
        <v>756</v>
      </c>
      <c r="C579" s="117">
        <v>0</v>
      </c>
      <c r="D579" s="116"/>
      <c r="E579" s="117">
        <v>0</v>
      </c>
      <c r="F579" s="116"/>
      <c r="G579" s="117">
        <v>0</v>
      </c>
      <c r="H579" s="116"/>
      <c r="I579" s="117">
        <f t="shared" si="21"/>
        <v>0</v>
      </c>
      <c r="J579" s="116"/>
      <c r="K579" s="124">
        <f>I579/درآمد!$F$13</f>
        <v>0</v>
      </c>
      <c r="L579" s="116"/>
      <c r="M579" s="117">
        <v>0</v>
      </c>
      <c r="N579" s="116"/>
      <c r="O579" s="117">
        <v>0</v>
      </c>
      <c r="P579" s="116"/>
      <c r="Q579" s="117">
        <v>3751743</v>
      </c>
      <c r="R579" s="116"/>
      <c r="S579" s="117">
        <f t="shared" si="20"/>
        <v>3751743</v>
      </c>
      <c r="T579" s="118"/>
      <c r="U579" s="126">
        <f>S579/درآمد!$F$13</f>
        <v>2.5427471266401268E-6</v>
      </c>
      <c r="X579" s="119"/>
    </row>
    <row r="580" spans="1:24" ht="19.5" customHeight="1">
      <c r="A580" s="24" t="s">
        <v>757</v>
      </c>
      <c r="C580" s="117">
        <v>0</v>
      </c>
      <c r="D580" s="116"/>
      <c r="E580" s="117">
        <v>0</v>
      </c>
      <c r="F580" s="116"/>
      <c r="G580" s="117">
        <v>0</v>
      </c>
      <c r="H580" s="116"/>
      <c r="I580" s="117">
        <f t="shared" si="21"/>
        <v>0</v>
      </c>
      <c r="J580" s="116"/>
      <c r="K580" s="124">
        <f>I580/درآمد!$F$13</f>
        <v>0</v>
      </c>
      <c r="L580" s="116"/>
      <c r="M580" s="117">
        <v>0</v>
      </c>
      <c r="N580" s="116"/>
      <c r="O580" s="117">
        <v>0</v>
      </c>
      <c r="P580" s="116"/>
      <c r="Q580" s="117">
        <v>7825220</v>
      </c>
      <c r="R580" s="116"/>
      <c r="S580" s="117">
        <f t="shared" si="20"/>
        <v>7825220</v>
      </c>
      <c r="T580" s="118"/>
      <c r="U580" s="126">
        <f>S580/درآمد!$F$13</f>
        <v>5.3035497554941407E-6</v>
      </c>
      <c r="X580" s="119"/>
    </row>
    <row r="581" spans="1:24" ht="19.5" customHeight="1">
      <c r="A581" s="24" t="s">
        <v>758</v>
      </c>
      <c r="C581" s="117">
        <v>0</v>
      </c>
      <c r="D581" s="116"/>
      <c r="E581" s="117">
        <v>0</v>
      </c>
      <c r="F581" s="116"/>
      <c r="G581" s="117">
        <v>0</v>
      </c>
      <c r="H581" s="116"/>
      <c r="I581" s="117">
        <f t="shared" si="21"/>
        <v>0</v>
      </c>
      <c r="J581" s="116"/>
      <c r="K581" s="124">
        <f>I581/درآمد!$F$13</f>
        <v>0</v>
      </c>
      <c r="L581" s="116"/>
      <c r="M581" s="117">
        <v>0</v>
      </c>
      <c r="N581" s="116"/>
      <c r="O581" s="117">
        <v>0</v>
      </c>
      <c r="P581" s="116"/>
      <c r="Q581" s="117">
        <v>10526066</v>
      </c>
      <c r="R581" s="116"/>
      <c r="S581" s="117">
        <f t="shared" si="20"/>
        <v>10526066</v>
      </c>
      <c r="T581" s="118"/>
      <c r="U581" s="126">
        <f>S581/درآمد!$F$13</f>
        <v>7.1340505136743996E-6</v>
      </c>
      <c r="X581" s="119"/>
    </row>
    <row r="582" spans="1:24" ht="19.5" customHeight="1">
      <c r="A582" s="24" t="s">
        <v>759</v>
      </c>
      <c r="C582" s="117">
        <v>0</v>
      </c>
      <c r="D582" s="116"/>
      <c r="E582" s="117">
        <v>0</v>
      </c>
      <c r="F582" s="116"/>
      <c r="G582" s="117">
        <v>0</v>
      </c>
      <c r="H582" s="116"/>
      <c r="I582" s="117">
        <f t="shared" si="21"/>
        <v>0</v>
      </c>
      <c r="J582" s="116"/>
      <c r="K582" s="124">
        <f>I582/درآمد!$F$13</f>
        <v>0</v>
      </c>
      <c r="L582" s="116"/>
      <c r="M582" s="117">
        <v>0</v>
      </c>
      <c r="N582" s="116"/>
      <c r="O582" s="117">
        <v>0</v>
      </c>
      <c r="P582" s="116"/>
      <c r="Q582" s="117">
        <v>10700770</v>
      </c>
      <c r="R582" s="116"/>
      <c r="S582" s="117">
        <f t="shared" si="20"/>
        <v>10700770</v>
      </c>
      <c r="T582" s="118"/>
      <c r="U582" s="126">
        <f>S582/درآمد!$F$13</f>
        <v>7.25245630373319E-6</v>
      </c>
      <c r="X582" s="119"/>
    </row>
    <row r="583" spans="1:24" ht="19.5" customHeight="1">
      <c r="A583" s="24" t="s">
        <v>760</v>
      </c>
      <c r="C583" s="117">
        <v>0</v>
      </c>
      <c r="D583" s="116"/>
      <c r="E583" s="117">
        <v>0</v>
      </c>
      <c r="F583" s="116"/>
      <c r="G583" s="117">
        <v>0</v>
      </c>
      <c r="H583" s="116"/>
      <c r="I583" s="117">
        <f t="shared" si="21"/>
        <v>0</v>
      </c>
      <c r="J583" s="116"/>
      <c r="K583" s="124">
        <f>I583/درآمد!$F$13</f>
        <v>0</v>
      </c>
      <c r="L583" s="116"/>
      <c r="M583" s="117">
        <v>0</v>
      </c>
      <c r="N583" s="116"/>
      <c r="O583" s="117">
        <v>0</v>
      </c>
      <c r="P583" s="116"/>
      <c r="Q583" s="117">
        <v>11881528</v>
      </c>
      <c r="R583" s="116"/>
      <c r="S583" s="117">
        <f t="shared" si="20"/>
        <v>11881528</v>
      </c>
      <c r="T583" s="118"/>
      <c r="U583" s="126">
        <f>S583/درآمد!$F$13</f>
        <v>8.0527160794580572E-6</v>
      </c>
      <c r="X583" s="119"/>
    </row>
    <row r="584" spans="1:24" ht="19.5" customHeight="1">
      <c r="A584" s="24" t="s">
        <v>761</v>
      </c>
      <c r="C584" s="117">
        <v>0</v>
      </c>
      <c r="D584" s="116"/>
      <c r="E584" s="117">
        <v>0</v>
      </c>
      <c r="F584" s="116"/>
      <c r="G584" s="117">
        <v>0</v>
      </c>
      <c r="H584" s="116"/>
      <c r="I584" s="117">
        <f t="shared" si="21"/>
        <v>0</v>
      </c>
      <c r="J584" s="116"/>
      <c r="K584" s="124">
        <f>I584/درآمد!$F$13</f>
        <v>0</v>
      </c>
      <c r="L584" s="116"/>
      <c r="M584" s="117">
        <v>0</v>
      </c>
      <c r="N584" s="116"/>
      <c r="O584" s="117">
        <v>0</v>
      </c>
      <c r="P584" s="116"/>
      <c r="Q584" s="117">
        <v>14999717</v>
      </c>
      <c r="R584" s="116"/>
      <c r="S584" s="117">
        <f t="shared" si="20"/>
        <v>14999717</v>
      </c>
      <c r="T584" s="118"/>
      <c r="U584" s="126">
        <f>S584/درآمد!$F$13</f>
        <v>1.0166071423912849E-5</v>
      </c>
      <c r="X584" s="119"/>
    </row>
    <row r="585" spans="1:24" ht="19.5" customHeight="1">
      <c r="A585" s="24" t="s">
        <v>762</v>
      </c>
      <c r="C585" s="117">
        <v>0</v>
      </c>
      <c r="D585" s="116"/>
      <c r="E585" s="117">
        <v>0</v>
      </c>
      <c r="F585" s="116"/>
      <c r="G585" s="117">
        <v>0</v>
      </c>
      <c r="H585" s="116"/>
      <c r="I585" s="117">
        <f t="shared" si="21"/>
        <v>0</v>
      </c>
      <c r="J585" s="116"/>
      <c r="K585" s="124">
        <f>I585/درآمد!$F$13</f>
        <v>0</v>
      </c>
      <c r="L585" s="116"/>
      <c r="M585" s="117">
        <v>0</v>
      </c>
      <c r="N585" s="116"/>
      <c r="O585" s="117">
        <v>0</v>
      </c>
      <c r="P585" s="116"/>
      <c r="Q585" s="117">
        <v>20693469</v>
      </c>
      <c r="R585" s="116"/>
      <c r="S585" s="117">
        <f t="shared" si="20"/>
        <v>20693469</v>
      </c>
      <c r="T585" s="118"/>
      <c r="U585" s="126">
        <f>S585/درآمد!$F$13</f>
        <v>1.4025016862819904E-5</v>
      </c>
      <c r="X585" s="119"/>
    </row>
    <row r="586" spans="1:24" ht="19.5" customHeight="1">
      <c r="A586" s="24" t="s">
        <v>763</v>
      </c>
      <c r="C586" s="117">
        <v>0</v>
      </c>
      <c r="D586" s="116"/>
      <c r="E586" s="117">
        <v>0</v>
      </c>
      <c r="F586" s="116"/>
      <c r="G586" s="117">
        <v>0</v>
      </c>
      <c r="H586" s="116"/>
      <c r="I586" s="117">
        <f t="shared" si="21"/>
        <v>0</v>
      </c>
      <c r="J586" s="116"/>
      <c r="K586" s="124">
        <f>I586/درآمد!$F$13</f>
        <v>0</v>
      </c>
      <c r="L586" s="116"/>
      <c r="M586" s="117">
        <v>0</v>
      </c>
      <c r="N586" s="116"/>
      <c r="O586" s="117">
        <v>0</v>
      </c>
      <c r="P586" s="116"/>
      <c r="Q586" s="117">
        <v>29992275</v>
      </c>
      <c r="R586" s="116"/>
      <c r="S586" s="117">
        <f t="shared" ref="S586:S627" si="22">M586+O586+Q586</f>
        <v>29992275</v>
      </c>
      <c r="T586" s="118"/>
      <c r="U586" s="126">
        <f>S586/درآمد!$F$13</f>
        <v>2.0327290829262694E-5</v>
      </c>
      <c r="X586" s="119"/>
    </row>
    <row r="587" spans="1:24" ht="19.5" customHeight="1">
      <c r="A587" s="24" t="s">
        <v>764</v>
      </c>
      <c r="C587" s="117">
        <v>0</v>
      </c>
      <c r="D587" s="116"/>
      <c r="E587" s="117">
        <v>0</v>
      </c>
      <c r="F587" s="116"/>
      <c r="G587" s="117">
        <v>0</v>
      </c>
      <c r="H587" s="116"/>
      <c r="I587" s="117">
        <f t="shared" si="21"/>
        <v>0</v>
      </c>
      <c r="J587" s="116"/>
      <c r="K587" s="124">
        <f>I587/درآمد!$F$13</f>
        <v>0</v>
      </c>
      <c r="L587" s="116"/>
      <c r="M587" s="117">
        <v>0</v>
      </c>
      <c r="N587" s="116"/>
      <c r="O587" s="117">
        <v>0</v>
      </c>
      <c r="P587" s="116"/>
      <c r="Q587" s="117">
        <v>37436345</v>
      </c>
      <c r="R587" s="116"/>
      <c r="S587" s="117">
        <f t="shared" si="22"/>
        <v>37436345</v>
      </c>
      <c r="T587" s="118"/>
      <c r="U587" s="126">
        <f>S587/درآمد!$F$13</f>
        <v>2.5372515836148285E-5</v>
      </c>
      <c r="X587" s="119"/>
    </row>
    <row r="588" spans="1:24" ht="19.5" customHeight="1">
      <c r="A588" s="24" t="s">
        <v>765</v>
      </c>
      <c r="C588" s="117">
        <v>0</v>
      </c>
      <c r="D588" s="116"/>
      <c r="E588" s="117">
        <v>0</v>
      </c>
      <c r="F588" s="116"/>
      <c r="G588" s="117">
        <v>0</v>
      </c>
      <c r="H588" s="116"/>
      <c r="I588" s="117">
        <f t="shared" si="21"/>
        <v>0</v>
      </c>
      <c r="J588" s="116"/>
      <c r="K588" s="124">
        <f>I588/درآمد!$F$13</f>
        <v>0</v>
      </c>
      <c r="L588" s="116"/>
      <c r="M588" s="117">
        <v>0</v>
      </c>
      <c r="N588" s="116"/>
      <c r="O588" s="117">
        <v>0</v>
      </c>
      <c r="P588" s="116"/>
      <c r="Q588" s="117">
        <v>55985580</v>
      </c>
      <c r="R588" s="116"/>
      <c r="S588" s="117">
        <f t="shared" si="22"/>
        <v>55985580</v>
      </c>
      <c r="T588" s="118"/>
      <c r="U588" s="126">
        <f>S588/درآمد!$F$13</f>
        <v>3.7944276214623698E-5</v>
      </c>
      <c r="X588" s="119"/>
    </row>
    <row r="589" spans="1:24" ht="19.5" customHeight="1">
      <c r="A589" s="24" t="s">
        <v>766</v>
      </c>
      <c r="C589" s="117">
        <v>0</v>
      </c>
      <c r="D589" s="116"/>
      <c r="E589" s="117">
        <v>0</v>
      </c>
      <c r="F589" s="116"/>
      <c r="G589" s="117">
        <v>0</v>
      </c>
      <c r="H589" s="116"/>
      <c r="I589" s="117">
        <f t="shared" si="21"/>
        <v>0</v>
      </c>
      <c r="J589" s="116"/>
      <c r="K589" s="124">
        <f>I589/درآمد!$F$13</f>
        <v>0</v>
      </c>
      <c r="L589" s="116"/>
      <c r="M589" s="117">
        <v>0</v>
      </c>
      <c r="N589" s="116"/>
      <c r="O589" s="117">
        <v>0</v>
      </c>
      <c r="P589" s="116"/>
      <c r="Q589" s="117">
        <v>92169000</v>
      </c>
      <c r="R589" s="116"/>
      <c r="S589" s="117">
        <f t="shared" si="22"/>
        <v>92169000</v>
      </c>
      <c r="T589" s="118"/>
      <c r="U589" s="126">
        <f>S589/درآمد!$F$13</f>
        <v>6.2467621027158271E-5</v>
      </c>
      <c r="X589" s="119"/>
    </row>
    <row r="590" spans="1:24" ht="19.5" customHeight="1">
      <c r="A590" s="24" t="s">
        <v>767</v>
      </c>
      <c r="C590" s="117">
        <v>0</v>
      </c>
      <c r="D590" s="116"/>
      <c r="E590" s="117">
        <v>0</v>
      </c>
      <c r="F590" s="116"/>
      <c r="G590" s="117">
        <v>0</v>
      </c>
      <c r="H590" s="116"/>
      <c r="I590" s="117">
        <f t="shared" si="21"/>
        <v>0</v>
      </c>
      <c r="J590" s="116"/>
      <c r="K590" s="124">
        <f>I590/درآمد!$F$13</f>
        <v>0</v>
      </c>
      <c r="L590" s="116"/>
      <c r="M590" s="117">
        <v>0</v>
      </c>
      <c r="N590" s="116"/>
      <c r="O590" s="117">
        <v>0</v>
      </c>
      <c r="P590" s="116"/>
      <c r="Q590" s="117">
        <v>115301162</v>
      </c>
      <c r="R590" s="116"/>
      <c r="S590" s="117">
        <f t="shared" si="22"/>
        <v>115301162</v>
      </c>
      <c r="T590" s="118"/>
      <c r="U590" s="126">
        <f>S590/درآمد!$F$13</f>
        <v>7.8145464221234713E-5</v>
      </c>
      <c r="X590" s="119"/>
    </row>
    <row r="591" spans="1:24" ht="19.5" customHeight="1">
      <c r="A591" s="24" t="s">
        <v>768</v>
      </c>
      <c r="C591" s="117">
        <v>0</v>
      </c>
      <c r="D591" s="116"/>
      <c r="E591" s="117">
        <v>0</v>
      </c>
      <c r="F591" s="116"/>
      <c r="G591" s="117">
        <v>0</v>
      </c>
      <c r="H591" s="116"/>
      <c r="I591" s="117">
        <f t="shared" si="21"/>
        <v>0</v>
      </c>
      <c r="J591" s="116"/>
      <c r="K591" s="124">
        <f>I591/درآمد!$F$13</f>
        <v>0</v>
      </c>
      <c r="L591" s="116"/>
      <c r="M591" s="117">
        <v>0</v>
      </c>
      <c r="N591" s="116"/>
      <c r="O591" s="117">
        <v>0</v>
      </c>
      <c r="P591" s="116"/>
      <c r="Q591" s="117">
        <v>132569586</v>
      </c>
      <c r="R591" s="116"/>
      <c r="S591" s="117">
        <f t="shared" si="22"/>
        <v>132569586</v>
      </c>
      <c r="T591" s="118"/>
      <c r="U591" s="126">
        <f>S591/درآمد!$F$13</f>
        <v>8.9849153815005762E-5</v>
      </c>
      <c r="X591" s="119"/>
    </row>
    <row r="592" spans="1:24" ht="19.5" customHeight="1">
      <c r="A592" s="24" t="s">
        <v>769</v>
      </c>
      <c r="C592" s="117">
        <v>0</v>
      </c>
      <c r="D592" s="116"/>
      <c r="E592" s="117">
        <v>0</v>
      </c>
      <c r="F592" s="116"/>
      <c r="G592" s="117">
        <v>0</v>
      </c>
      <c r="H592" s="116"/>
      <c r="I592" s="117">
        <f t="shared" si="21"/>
        <v>0</v>
      </c>
      <c r="J592" s="116"/>
      <c r="K592" s="124">
        <f>I592/درآمد!$F$13</f>
        <v>0</v>
      </c>
      <c r="L592" s="116"/>
      <c r="M592" s="117">
        <v>0</v>
      </c>
      <c r="N592" s="116"/>
      <c r="O592" s="117">
        <v>0</v>
      </c>
      <c r="P592" s="116"/>
      <c r="Q592" s="117">
        <v>208473878</v>
      </c>
      <c r="R592" s="116"/>
      <c r="S592" s="117">
        <f t="shared" si="22"/>
        <v>208473878</v>
      </c>
      <c r="T592" s="118"/>
      <c r="U592" s="126">
        <f>S592/درآمد!$F$13</f>
        <v>1.4129335465249736E-4</v>
      </c>
      <c r="X592" s="119"/>
    </row>
    <row r="593" spans="1:24" ht="19.5" customHeight="1">
      <c r="A593" s="24" t="s">
        <v>770</v>
      </c>
      <c r="C593" s="117">
        <v>0</v>
      </c>
      <c r="D593" s="116"/>
      <c r="E593" s="117">
        <v>0</v>
      </c>
      <c r="F593" s="116"/>
      <c r="G593" s="117">
        <v>0</v>
      </c>
      <c r="H593" s="116"/>
      <c r="I593" s="117">
        <f t="shared" si="21"/>
        <v>0</v>
      </c>
      <c r="J593" s="116"/>
      <c r="K593" s="124">
        <f>I593/درآمد!$F$13</f>
        <v>0</v>
      </c>
      <c r="L593" s="116"/>
      <c r="M593" s="117">
        <v>0</v>
      </c>
      <c r="N593" s="116"/>
      <c r="O593" s="117">
        <v>0</v>
      </c>
      <c r="P593" s="116"/>
      <c r="Q593" s="117">
        <v>217241097</v>
      </c>
      <c r="R593" s="116"/>
      <c r="S593" s="117">
        <f t="shared" si="22"/>
        <v>217241097</v>
      </c>
      <c r="T593" s="118"/>
      <c r="U593" s="126">
        <f>S593/درآمد!$F$13</f>
        <v>1.4723534506092209E-4</v>
      </c>
      <c r="X593" s="119"/>
    </row>
    <row r="594" spans="1:24" ht="19.5" customHeight="1">
      <c r="A594" s="24" t="s">
        <v>771</v>
      </c>
      <c r="C594" s="117">
        <v>0</v>
      </c>
      <c r="D594" s="116"/>
      <c r="E594" s="117">
        <v>0</v>
      </c>
      <c r="F594" s="116"/>
      <c r="G594" s="117">
        <v>0</v>
      </c>
      <c r="H594" s="116"/>
      <c r="I594" s="117">
        <f t="shared" si="21"/>
        <v>0</v>
      </c>
      <c r="J594" s="116"/>
      <c r="K594" s="124">
        <f>I594/درآمد!$F$13</f>
        <v>0</v>
      </c>
      <c r="L594" s="116"/>
      <c r="M594" s="117">
        <v>0</v>
      </c>
      <c r="N594" s="116"/>
      <c r="O594" s="117">
        <v>0</v>
      </c>
      <c r="P594" s="116"/>
      <c r="Q594" s="117">
        <v>239838348</v>
      </c>
      <c r="R594" s="116"/>
      <c r="S594" s="117">
        <f t="shared" si="22"/>
        <v>239838348</v>
      </c>
      <c r="T594" s="118"/>
      <c r="U594" s="126">
        <f>S594/درآمد!$F$13</f>
        <v>1.6255065185304932E-4</v>
      </c>
      <c r="X594" s="119"/>
    </row>
    <row r="595" spans="1:24" ht="19.5" customHeight="1">
      <c r="A595" s="24" t="s">
        <v>772</v>
      </c>
      <c r="C595" s="117">
        <v>0</v>
      </c>
      <c r="D595" s="116"/>
      <c r="E595" s="117">
        <v>0</v>
      </c>
      <c r="F595" s="116"/>
      <c r="G595" s="117">
        <v>0</v>
      </c>
      <c r="H595" s="116"/>
      <c r="I595" s="117">
        <f t="shared" si="21"/>
        <v>0</v>
      </c>
      <c r="J595" s="116"/>
      <c r="K595" s="124">
        <f>I595/درآمد!$F$13</f>
        <v>0</v>
      </c>
      <c r="L595" s="116"/>
      <c r="M595" s="117">
        <v>0</v>
      </c>
      <c r="N595" s="116"/>
      <c r="O595" s="117">
        <v>0</v>
      </c>
      <c r="P595" s="116"/>
      <c r="Q595" s="117">
        <v>290587099</v>
      </c>
      <c r="R595" s="116"/>
      <c r="S595" s="117">
        <f t="shared" si="22"/>
        <v>290587099</v>
      </c>
      <c r="T595" s="118"/>
      <c r="U595" s="126">
        <f>S595/درآمد!$F$13</f>
        <v>1.9694566259494321E-4</v>
      </c>
      <c r="X595" s="119"/>
    </row>
    <row r="596" spans="1:24" ht="19.5" customHeight="1">
      <c r="A596" s="24" t="s">
        <v>773</v>
      </c>
      <c r="C596" s="117">
        <v>0</v>
      </c>
      <c r="D596" s="116"/>
      <c r="E596" s="117">
        <v>0</v>
      </c>
      <c r="F596" s="116"/>
      <c r="G596" s="117">
        <v>0</v>
      </c>
      <c r="H596" s="116"/>
      <c r="I596" s="117">
        <f t="shared" si="21"/>
        <v>0</v>
      </c>
      <c r="J596" s="116"/>
      <c r="K596" s="124">
        <f>I596/درآمد!$F$13</f>
        <v>0</v>
      </c>
      <c r="L596" s="116"/>
      <c r="M596" s="117">
        <v>0</v>
      </c>
      <c r="N596" s="116"/>
      <c r="O596" s="117">
        <v>0</v>
      </c>
      <c r="P596" s="116"/>
      <c r="Q596" s="117">
        <v>309810148</v>
      </c>
      <c r="R596" s="116"/>
      <c r="S596" s="117">
        <f t="shared" si="22"/>
        <v>309810148</v>
      </c>
      <c r="T596" s="118"/>
      <c r="U596" s="126">
        <f>S596/درآمد!$F$13</f>
        <v>2.0997410100610634E-4</v>
      </c>
      <c r="X596" s="119"/>
    </row>
    <row r="597" spans="1:24" ht="19.5" customHeight="1">
      <c r="A597" s="24" t="s">
        <v>774</v>
      </c>
      <c r="C597" s="117">
        <v>0</v>
      </c>
      <c r="D597" s="116"/>
      <c r="E597" s="117">
        <v>0</v>
      </c>
      <c r="F597" s="116"/>
      <c r="G597" s="117">
        <v>0</v>
      </c>
      <c r="H597" s="116"/>
      <c r="I597" s="117">
        <f t="shared" si="21"/>
        <v>0</v>
      </c>
      <c r="J597" s="116"/>
      <c r="K597" s="124">
        <f>I597/درآمد!$F$13</f>
        <v>0</v>
      </c>
      <c r="L597" s="116"/>
      <c r="M597" s="117">
        <v>0</v>
      </c>
      <c r="N597" s="116"/>
      <c r="O597" s="117">
        <v>0</v>
      </c>
      <c r="P597" s="116"/>
      <c r="Q597" s="117">
        <v>407106338</v>
      </c>
      <c r="R597" s="116"/>
      <c r="S597" s="117">
        <f t="shared" si="22"/>
        <v>407106338</v>
      </c>
      <c r="T597" s="118"/>
      <c r="U597" s="126">
        <f>S597/درآمد!$F$13</f>
        <v>2.7591667957706169E-4</v>
      </c>
      <c r="X597" s="119"/>
    </row>
    <row r="598" spans="1:24" ht="19.5" customHeight="1">
      <c r="A598" s="24" t="s">
        <v>775</v>
      </c>
      <c r="C598" s="117">
        <v>0</v>
      </c>
      <c r="D598" s="116"/>
      <c r="E598" s="117">
        <v>0</v>
      </c>
      <c r="F598" s="116"/>
      <c r="G598" s="117">
        <v>0</v>
      </c>
      <c r="H598" s="116"/>
      <c r="I598" s="117">
        <f t="shared" si="21"/>
        <v>0</v>
      </c>
      <c r="J598" s="116"/>
      <c r="K598" s="124">
        <f>I598/درآمد!$F$13</f>
        <v>0</v>
      </c>
      <c r="L598" s="116"/>
      <c r="M598" s="117">
        <v>0</v>
      </c>
      <c r="N598" s="116"/>
      <c r="O598" s="117">
        <v>0</v>
      </c>
      <c r="P598" s="116"/>
      <c r="Q598" s="117">
        <v>486272081</v>
      </c>
      <c r="R598" s="116"/>
      <c r="S598" s="117">
        <f t="shared" si="22"/>
        <v>486272081</v>
      </c>
      <c r="T598" s="118"/>
      <c r="U598" s="126">
        <f>S598/درآمد!$F$13</f>
        <v>3.2957133170584044E-4</v>
      </c>
      <c r="X598" s="119"/>
    </row>
    <row r="599" spans="1:24" ht="19.5" customHeight="1">
      <c r="A599" s="24" t="s">
        <v>776</v>
      </c>
      <c r="C599" s="117">
        <v>0</v>
      </c>
      <c r="D599" s="116"/>
      <c r="E599" s="117">
        <v>0</v>
      </c>
      <c r="F599" s="116"/>
      <c r="G599" s="117">
        <v>0</v>
      </c>
      <c r="H599" s="116"/>
      <c r="I599" s="117">
        <f t="shared" si="21"/>
        <v>0</v>
      </c>
      <c r="J599" s="116"/>
      <c r="K599" s="124">
        <f>I599/درآمد!$F$13</f>
        <v>0</v>
      </c>
      <c r="L599" s="116"/>
      <c r="M599" s="117">
        <v>0</v>
      </c>
      <c r="N599" s="116"/>
      <c r="O599" s="117">
        <v>0</v>
      </c>
      <c r="P599" s="116"/>
      <c r="Q599" s="117">
        <v>840019999</v>
      </c>
      <c r="R599" s="116"/>
      <c r="S599" s="117">
        <f t="shared" si="22"/>
        <v>840019999</v>
      </c>
      <c r="T599" s="118"/>
      <c r="U599" s="126">
        <f>S599/درآمد!$F$13</f>
        <v>5.6932429507498036E-4</v>
      </c>
      <c r="X599" s="119"/>
    </row>
    <row r="600" spans="1:24" ht="19.5" customHeight="1">
      <c r="A600" s="24" t="s">
        <v>777</v>
      </c>
      <c r="C600" s="117">
        <v>0</v>
      </c>
      <c r="D600" s="116"/>
      <c r="E600" s="117">
        <v>0</v>
      </c>
      <c r="F600" s="116"/>
      <c r="G600" s="117">
        <v>0</v>
      </c>
      <c r="H600" s="116"/>
      <c r="I600" s="117">
        <f t="shared" si="21"/>
        <v>0</v>
      </c>
      <c r="J600" s="116"/>
      <c r="K600" s="124">
        <f>I600/درآمد!$F$13</f>
        <v>0</v>
      </c>
      <c r="L600" s="116"/>
      <c r="M600" s="117">
        <v>0</v>
      </c>
      <c r="N600" s="116"/>
      <c r="O600" s="117">
        <v>0</v>
      </c>
      <c r="P600" s="116"/>
      <c r="Q600" s="117">
        <v>920116954</v>
      </c>
      <c r="R600" s="116"/>
      <c r="S600" s="117">
        <f t="shared" si="22"/>
        <v>920116954</v>
      </c>
      <c r="T600" s="118"/>
      <c r="U600" s="126">
        <f>S600/درآمد!$F$13</f>
        <v>6.2361007695792747E-4</v>
      </c>
      <c r="X600" s="119"/>
    </row>
    <row r="601" spans="1:24" ht="19.5" customHeight="1">
      <c r="A601" s="24" t="s">
        <v>778</v>
      </c>
      <c r="C601" s="117">
        <v>0</v>
      </c>
      <c r="D601" s="116"/>
      <c r="E601" s="117">
        <v>0</v>
      </c>
      <c r="F601" s="116"/>
      <c r="G601" s="117">
        <v>0</v>
      </c>
      <c r="H601" s="116"/>
      <c r="I601" s="117">
        <f t="shared" si="21"/>
        <v>0</v>
      </c>
      <c r="J601" s="116"/>
      <c r="K601" s="124">
        <f>I601/درآمد!$F$13</f>
        <v>0</v>
      </c>
      <c r="L601" s="116"/>
      <c r="M601" s="117">
        <v>0</v>
      </c>
      <c r="N601" s="116"/>
      <c r="O601" s="117">
        <v>0</v>
      </c>
      <c r="P601" s="116"/>
      <c r="Q601" s="117">
        <v>937917433</v>
      </c>
      <c r="R601" s="116"/>
      <c r="S601" s="117">
        <f t="shared" si="22"/>
        <v>937917433</v>
      </c>
      <c r="T601" s="118"/>
      <c r="U601" s="126">
        <f>S601/درآمد!$F$13</f>
        <v>6.3567436729712926E-4</v>
      </c>
      <c r="X601" s="119"/>
    </row>
    <row r="602" spans="1:24" ht="19.5" customHeight="1">
      <c r="A602" s="24" t="s">
        <v>779</v>
      </c>
      <c r="C602" s="117">
        <v>0</v>
      </c>
      <c r="D602" s="116"/>
      <c r="E602" s="117">
        <v>0</v>
      </c>
      <c r="F602" s="116"/>
      <c r="G602" s="117">
        <v>0</v>
      </c>
      <c r="H602" s="116"/>
      <c r="I602" s="117">
        <f t="shared" si="21"/>
        <v>0</v>
      </c>
      <c r="J602" s="116"/>
      <c r="K602" s="124">
        <f>I602/درآمد!$F$13</f>
        <v>0</v>
      </c>
      <c r="L602" s="116"/>
      <c r="M602" s="117">
        <v>0</v>
      </c>
      <c r="N602" s="116"/>
      <c r="O602" s="117">
        <v>0</v>
      </c>
      <c r="P602" s="116"/>
      <c r="Q602" s="117">
        <v>941922753</v>
      </c>
      <c r="R602" s="116"/>
      <c r="S602" s="117">
        <f t="shared" si="22"/>
        <v>941922753</v>
      </c>
      <c r="T602" s="118"/>
      <c r="U602" s="126">
        <f>S602/درآمد!$F$13</f>
        <v>6.383889764591305E-4</v>
      </c>
      <c r="X602" s="119"/>
    </row>
    <row r="603" spans="1:24" ht="19.5" customHeight="1">
      <c r="A603" s="24" t="s">
        <v>454</v>
      </c>
      <c r="C603" s="117">
        <v>0</v>
      </c>
      <c r="D603" s="116"/>
      <c r="E603" s="117">
        <v>0</v>
      </c>
      <c r="F603" s="116"/>
      <c r="G603" s="117">
        <v>0</v>
      </c>
      <c r="H603" s="116"/>
      <c r="I603" s="117">
        <f t="shared" si="21"/>
        <v>0</v>
      </c>
      <c r="J603" s="116"/>
      <c r="K603" s="124">
        <f>I603/درآمد!$F$13</f>
        <v>0</v>
      </c>
      <c r="L603" s="116"/>
      <c r="M603" s="117">
        <v>0</v>
      </c>
      <c r="N603" s="116"/>
      <c r="O603" s="117">
        <v>0</v>
      </c>
      <c r="P603" s="116"/>
      <c r="Q603" s="117">
        <v>973307676</v>
      </c>
      <c r="R603" s="116"/>
      <c r="S603" s="117">
        <f t="shared" si="22"/>
        <v>973307676</v>
      </c>
      <c r="T603" s="118"/>
      <c r="U603" s="126">
        <f>S603/درآمد!$F$13</f>
        <v>6.5966013569846858E-4</v>
      </c>
      <c r="X603" s="119"/>
    </row>
    <row r="604" spans="1:24" ht="19.5" customHeight="1">
      <c r="A604" s="24" t="s">
        <v>780</v>
      </c>
      <c r="C604" s="117">
        <v>0</v>
      </c>
      <c r="D604" s="116"/>
      <c r="E604" s="117">
        <v>0</v>
      </c>
      <c r="F604" s="116"/>
      <c r="G604" s="117">
        <v>0</v>
      </c>
      <c r="H604" s="116"/>
      <c r="I604" s="117">
        <f t="shared" si="21"/>
        <v>0</v>
      </c>
      <c r="J604" s="116"/>
      <c r="K604" s="124">
        <f>I604/درآمد!$F$13</f>
        <v>0</v>
      </c>
      <c r="L604" s="116"/>
      <c r="M604" s="117">
        <v>0</v>
      </c>
      <c r="N604" s="116"/>
      <c r="O604" s="117">
        <v>0</v>
      </c>
      <c r="P604" s="116"/>
      <c r="Q604" s="117">
        <v>1040852755</v>
      </c>
      <c r="R604" s="116"/>
      <c r="S604" s="117">
        <f t="shared" si="22"/>
        <v>1040852755</v>
      </c>
      <c r="T604" s="118"/>
      <c r="U604" s="126">
        <f>S604/درآمد!$F$13</f>
        <v>7.0543887255382625E-4</v>
      </c>
      <c r="X604" s="119"/>
    </row>
    <row r="605" spans="1:24" ht="19.5" customHeight="1">
      <c r="A605" s="24" t="s">
        <v>781</v>
      </c>
      <c r="C605" s="117">
        <v>0</v>
      </c>
      <c r="D605" s="116"/>
      <c r="E605" s="117">
        <v>0</v>
      </c>
      <c r="F605" s="116"/>
      <c r="G605" s="117">
        <v>0</v>
      </c>
      <c r="H605" s="116"/>
      <c r="I605" s="117">
        <f t="shared" si="21"/>
        <v>0</v>
      </c>
      <c r="J605" s="116"/>
      <c r="K605" s="124">
        <f>I605/درآمد!$F$13</f>
        <v>0</v>
      </c>
      <c r="L605" s="116"/>
      <c r="M605" s="117">
        <v>0</v>
      </c>
      <c r="N605" s="116"/>
      <c r="O605" s="117">
        <v>0</v>
      </c>
      <c r="P605" s="116"/>
      <c r="Q605" s="117">
        <v>1961552705</v>
      </c>
      <c r="R605" s="116"/>
      <c r="S605" s="117">
        <f t="shared" si="22"/>
        <v>1961552705</v>
      </c>
      <c r="T605" s="118"/>
      <c r="U605" s="126">
        <f>S605/درآمد!$F$13</f>
        <v>1.3294440755648557E-3</v>
      </c>
      <c r="X605" s="119"/>
    </row>
    <row r="606" spans="1:24" ht="19.5" customHeight="1">
      <c r="A606" s="24" t="s">
        <v>782</v>
      </c>
      <c r="C606" s="117">
        <v>0</v>
      </c>
      <c r="D606" s="116"/>
      <c r="E606" s="117">
        <v>0</v>
      </c>
      <c r="F606" s="116"/>
      <c r="G606" s="117">
        <v>0</v>
      </c>
      <c r="H606" s="116"/>
      <c r="I606" s="117">
        <f t="shared" si="21"/>
        <v>0</v>
      </c>
      <c r="J606" s="116"/>
      <c r="K606" s="124">
        <f>I606/درآمد!$F$13</f>
        <v>0</v>
      </c>
      <c r="L606" s="116"/>
      <c r="M606" s="117">
        <v>0</v>
      </c>
      <c r="N606" s="116"/>
      <c r="O606" s="117">
        <v>0</v>
      </c>
      <c r="P606" s="116"/>
      <c r="Q606" s="117">
        <v>3614561910</v>
      </c>
      <c r="R606" s="116"/>
      <c r="S606" s="117">
        <f t="shared" si="22"/>
        <v>3614561910</v>
      </c>
      <c r="T606" s="118"/>
      <c r="U606" s="126">
        <f>S606/درآمد!$F$13</f>
        <v>2.4497725219225701E-3</v>
      </c>
      <c r="X606" s="119"/>
    </row>
    <row r="607" spans="1:24" ht="19.5" customHeight="1">
      <c r="A607" s="24" t="s">
        <v>783</v>
      </c>
      <c r="C607" s="117">
        <v>0</v>
      </c>
      <c r="D607" s="116"/>
      <c r="E607" s="117">
        <v>0</v>
      </c>
      <c r="F607" s="116"/>
      <c r="G607" s="117">
        <v>0</v>
      </c>
      <c r="H607" s="116"/>
      <c r="I607" s="117">
        <f t="shared" si="21"/>
        <v>0</v>
      </c>
      <c r="J607" s="116"/>
      <c r="K607" s="124">
        <f>I607/درآمد!$F$13</f>
        <v>0</v>
      </c>
      <c r="L607" s="116"/>
      <c r="M607" s="117">
        <v>0</v>
      </c>
      <c r="N607" s="116"/>
      <c r="O607" s="117">
        <v>0</v>
      </c>
      <c r="P607" s="116"/>
      <c r="Q607" s="117">
        <v>3626041546</v>
      </c>
      <c r="R607" s="116"/>
      <c r="S607" s="117">
        <f t="shared" si="22"/>
        <v>3626041546</v>
      </c>
      <c r="T607" s="118"/>
      <c r="U607" s="126">
        <f>S607/درآمد!$F$13</f>
        <v>2.4575528553446285E-3</v>
      </c>
      <c r="X607" s="119"/>
    </row>
    <row r="608" spans="1:24" ht="19.5" customHeight="1">
      <c r="A608" s="24" t="s">
        <v>784</v>
      </c>
      <c r="C608" s="117">
        <v>0</v>
      </c>
      <c r="D608" s="116"/>
      <c r="E608" s="117">
        <v>0</v>
      </c>
      <c r="F608" s="116"/>
      <c r="G608" s="117">
        <v>0</v>
      </c>
      <c r="H608" s="116"/>
      <c r="I608" s="117">
        <f t="shared" si="21"/>
        <v>0</v>
      </c>
      <c r="J608" s="116"/>
      <c r="K608" s="124">
        <f>I608/درآمد!$F$13</f>
        <v>0</v>
      </c>
      <c r="L608" s="116"/>
      <c r="M608" s="117">
        <v>0</v>
      </c>
      <c r="N608" s="116"/>
      <c r="O608" s="117">
        <v>0</v>
      </c>
      <c r="P608" s="116"/>
      <c r="Q608" s="117">
        <v>3897794494</v>
      </c>
      <c r="R608" s="116"/>
      <c r="S608" s="117">
        <f t="shared" si="22"/>
        <v>3897794494</v>
      </c>
      <c r="T608" s="118"/>
      <c r="U608" s="126">
        <f>S608/درآمد!$F$13</f>
        <v>2.6417336554908498E-3</v>
      </c>
      <c r="X608" s="119"/>
    </row>
    <row r="609" spans="1:24" ht="19.5" customHeight="1">
      <c r="A609" s="24" t="s">
        <v>785</v>
      </c>
      <c r="C609" s="117">
        <v>0</v>
      </c>
      <c r="D609" s="116"/>
      <c r="E609" s="117">
        <v>0</v>
      </c>
      <c r="F609" s="116"/>
      <c r="G609" s="117">
        <v>0</v>
      </c>
      <c r="H609" s="116"/>
      <c r="I609" s="117">
        <f t="shared" si="21"/>
        <v>0</v>
      </c>
      <c r="J609" s="116"/>
      <c r="K609" s="124">
        <f>I609/درآمد!$F$13</f>
        <v>0</v>
      </c>
      <c r="L609" s="116"/>
      <c r="M609" s="117">
        <v>0</v>
      </c>
      <c r="N609" s="116"/>
      <c r="O609" s="117">
        <v>0</v>
      </c>
      <c r="P609" s="116"/>
      <c r="Q609" s="117">
        <v>3949101531</v>
      </c>
      <c r="R609" s="116"/>
      <c r="S609" s="117">
        <f t="shared" si="22"/>
        <v>3949101531</v>
      </c>
      <c r="T609" s="118"/>
      <c r="U609" s="126">
        <f>S609/درآمد!$F$13</f>
        <v>2.6765070450615555E-3</v>
      </c>
      <c r="X609" s="119"/>
    </row>
    <row r="610" spans="1:24" ht="19.5" customHeight="1">
      <c r="A610" s="24" t="s">
        <v>786</v>
      </c>
      <c r="C610" s="117">
        <v>0</v>
      </c>
      <c r="D610" s="116"/>
      <c r="E610" s="117">
        <v>0</v>
      </c>
      <c r="F610" s="116"/>
      <c r="G610" s="117">
        <v>0</v>
      </c>
      <c r="H610" s="116"/>
      <c r="I610" s="117">
        <f t="shared" si="21"/>
        <v>0</v>
      </c>
      <c r="J610" s="116"/>
      <c r="K610" s="124">
        <f>I610/درآمد!$F$13</f>
        <v>0</v>
      </c>
      <c r="L610" s="116"/>
      <c r="M610" s="117">
        <v>0</v>
      </c>
      <c r="N610" s="116"/>
      <c r="O610" s="117">
        <v>0</v>
      </c>
      <c r="P610" s="116"/>
      <c r="Q610" s="117">
        <v>4553393194</v>
      </c>
      <c r="R610" s="116"/>
      <c r="S610" s="117">
        <f t="shared" si="22"/>
        <v>4553393194</v>
      </c>
      <c r="T610" s="118"/>
      <c r="U610" s="126">
        <f>S610/درآمد!$F$13</f>
        <v>3.0860662525408083E-3</v>
      </c>
      <c r="X610" s="119"/>
    </row>
    <row r="611" spans="1:24" ht="19.5" customHeight="1">
      <c r="A611" s="24" t="s">
        <v>787</v>
      </c>
      <c r="C611" s="117">
        <v>0</v>
      </c>
      <c r="D611" s="116"/>
      <c r="E611" s="117">
        <v>0</v>
      </c>
      <c r="F611" s="116"/>
      <c r="G611" s="117">
        <v>0</v>
      </c>
      <c r="H611" s="116"/>
      <c r="I611" s="117">
        <f t="shared" si="21"/>
        <v>0</v>
      </c>
      <c r="J611" s="116"/>
      <c r="K611" s="124">
        <f>I611/درآمد!$F$13</f>
        <v>0</v>
      </c>
      <c r="L611" s="116"/>
      <c r="M611" s="117">
        <v>0</v>
      </c>
      <c r="N611" s="116"/>
      <c r="O611" s="117">
        <v>0</v>
      </c>
      <c r="P611" s="116"/>
      <c r="Q611" s="117">
        <v>4754305525</v>
      </c>
      <c r="R611" s="116"/>
      <c r="S611" s="117">
        <f t="shared" si="22"/>
        <v>4754305525</v>
      </c>
      <c r="T611" s="118"/>
      <c r="U611" s="126">
        <f>S611/درآمد!$F$13</f>
        <v>3.2222347620460756E-3</v>
      </c>
      <c r="X611" s="119"/>
    </row>
    <row r="612" spans="1:24" ht="19.5" customHeight="1">
      <c r="A612" s="24" t="s">
        <v>788</v>
      </c>
      <c r="C612" s="117">
        <v>0</v>
      </c>
      <c r="D612" s="116"/>
      <c r="E612" s="117">
        <v>0</v>
      </c>
      <c r="F612" s="116"/>
      <c r="G612" s="117">
        <v>0</v>
      </c>
      <c r="H612" s="116"/>
      <c r="I612" s="117">
        <f t="shared" si="21"/>
        <v>0</v>
      </c>
      <c r="J612" s="116"/>
      <c r="K612" s="124">
        <f>I612/درآمد!$F$13</f>
        <v>0</v>
      </c>
      <c r="L612" s="116"/>
      <c r="M612" s="117">
        <v>0</v>
      </c>
      <c r="N612" s="116"/>
      <c r="O612" s="117">
        <v>0</v>
      </c>
      <c r="P612" s="116"/>
      <c r="Q612" s="117">
        <v>4828506376</v>
      </c>
      <c r="R612" s="116"/>
      <c r="S612" s="117">
        <f t="shared" si="22"/>
        <v>4828506376</v>
      </c>
      <c r="T612" s="118"/>
      <c r="U612" s="126">
        <f>S612/درآمد!$F$13</f>
        <v>3.2725244542436758E-3</v>
      </c>
      <c r="X612" s="119"/>
    </row>
    <row r="613" spans="1:24" ht="19.5" customHeight="1">
      <c r="A613" s="24" t="s">
        <v>789</v>
      </c>
      <c r="C613" s="117">
        <v>0</v>
      </c>
      <c r="D613" s="116"/>
      <c r="E613" s="117">
        <v>0</v>
      </c>
      <c r="F613" s="116"/>
      <c r="G613" s="117">
        <v>0</v>
      </c>
      <c r="H613" s="116"/>
      <c r="I613" s="117">
        <f t="shared" si="21"/>
        <v>0</v>
      </c>
      <c r="J613" s="116"/>
      <c r="K613" s="124">
        <f>I613/درآمد!$F$13</f>
        <v>0</v>
      </c>
      <c r="L613" s="116"/>
      <c r="M613" s="117">
        <v>0</v>
      </c>
      <c r="N613" s="116"/>
      <c r="O613" s="117">
        <v>0</v>
      </c>
      <c r="P613" s="116"/>
      <c r="Q613" s="117">
        <v>4844349650</v>
      </c>
      <c r="R613" s="116"/>
      <c r="S613" s="117">
        <f t="shared" si="22"/>
        <v>4844349650</v>
      </c>
      <c r="T613" s="118"/>
      <c r="U613" s="126">
        <f>S613/درآمد!$F$13</f>
        <v>3.2832622471682107E-3</v>
      </c>
      <c r="X613" s="119"/>
    </row>
    <row r="614" spans="1:24" ht="19.5" customHeight="1">
      <c r="A614" s="24" t="s">
        <v>790</v>
      </c>
      <c r="C614" s="117">
        <v>0</v>
      </c>
      <c r="D614" s="116"/>
      <c r="E614" s="117">
        <v>0</v>
      </c>
      <c r="F614" s="116"/>
      <c r="G614" s="117">
        <v>0</v>
      </c>
      <c r="H614" s="116"/>
      <c r="I614" s="117">
        <f t="shared" si="21"/>
        <v>0</v>
      </c>
      <c r="J614" s="116"/>
      <c r="K614" s="124">
        <f>I614/درآمد!$F$13</f>
        <v>0</v>
      </c>
      <c r="L614" s="116"/>
      <c r="M614" s="117">
        <v>0</v>
      </c>
      <c r="N614" s="116"/>
      <c r="O614" s="117">
        <v>0</v>
      </c>
      <c r="P614" s="116"/>
      <c r="Q614" s="117">
        <v>5055569599</v>
      </c>
      <c r="R614" s="116"/>
      <c r="S614" s="117">
        <f t="shared" si="22"/>
        <v>5055569599</v>
      </c>
      <c r="T614" s="118"/>
      <c r="U614" s="126">
        <f>S614/درآمد!$F$13</f>
        <v>3.4264167538625187E-3</v>
      </c>
      <c r="X614" s="119"/>
    </row>
    <row r="615" spans="1:24" ht="19.5" customHeight="1">
      <c r="A615" s="24" t="s">
        <v>791</v>
      </c>
      <c r="C615" s="117">
        <v>0</v>
      </c>
      <c r="D615" s="116"/>
      <c r="E615" s="117">
        <v>0</v>
      </c>
      <c r="F615" s="116"/>
      <c r="G615" s="117">
        <v>0</v>
      </c>
      <c r="H615" s="116"/>
      <c r="I615" s="117">
        <f t="shared" si="21"/>
        <v>0</v>
      </c>
      <c r="J615" s="116"/>
      <c r="K615" s="124">
        <f>I615/درآمد!$F$13</f>
        <v>0</v>
      </c>
      <c r="L615" s="116"/>
      <c r="M615" s="117">
        <v>0</v>
      </c>
      <c r="N615" s="116"/>
      <c r="O615" s="117">
        <v>0</v>
      </c>
      <c r="P615" s="116"/>
      <c r="Q615" s="117">
        <v>5355597613</v>
      </c>
      <c r="R615" s="116"/>
      <c r="S615" s="117">
        <f t="shared" si="22"/>
        <v>5355597613</v>
      </c>
      <c r="T615" s="118"/>
      <c r="U615" s="126">
        <f>S615/درآمد!$F$13</f>
        <v>3.6297610049239705E-3</v>
      </c>
      <c r="X615" s="119"/>
    </row>
    <row r="616" spans="1:24" ht="19.5" customHeight="1">
      <c r="A616" s="24" t="s">
        <v>792</v>
      </c>
      <c r="C616" s="117">
        <v>0</v>
      </c>
      <c r="D616" s="116"/>
      <c r="E616" s="117">
        <v>0</v>
      </c>
      <c r="F616" s="116"/>
      <c r="G616" s="117">
        <v>0</v>
      </c>
      <c r="H616" s="116"/>
      <c r="I616" s="117">
        <f t="shared" si="21"/>
        <v>0</v>
      </c>
      <c r="J616" s="116"/>
      <c r="K616" s="124">
        <f>I616/درآمد!$F$13</f>
        <v>0</v>
      </c>
      <c r="L616" s="116"/>
      <c r="M616" s="117">
        <v>0</v>
      </c>
      <c r="N616" s="116"/>
      <c r="O616" s="117">
        <v>0</v>
      </c>
      <c r="P616" s="116"/>
      <c r="Q616" s="117">
        <v>6140473973</v>
      </c>
      <c r="R616" s="116"/>
      <c r="S616" s="117">
        <f t="shared" si="22"/>
        <v>6140473973</v>
      </c>
      <c r="T616" s="118"/>
      <c r="U616" s="126">
        <f>S616/درآمد!$F$13</f>
        <v>4.1617116500395242E-3</v>
      </c>
      <c r="X616" s="119"/>
    </row>
    <row r="617" spans="1:24" ht="19.5" customHeight="1">
      <c r="A617" s="24" t="s">
        <v>793</v>
      </c>
      <c r="C617" s="117">
        <v>0</v>
      </c>
      <c r="D617" s="116"/>
      <c r="E617" s="117">
        <v>0</v>
      </c>
      <c r="F617" s="116"/>
      <c r="G617" s="117">
        <v>0</v>
      </c>
      <c r="H617" s="116"/>
      <c r="I617" s="117">
        <f t="shared" si="21"/>
        <v>0</v>
      </c>
      <c r="J617" s="116"/>
      <c r="K617" s="124">
        <f>I617/درآمد!$F$13</f>
        <v>0</v>
      </c>
      <c r="L617" s="116"/>
      <c r="M617" s="117">
        <v>0</v>
      </c>
      <c r="N617" s="116"/>
      <c r="O617" s="117">
        <v>0</v>
      </c>
      <c r="P617" s="116"/>
      <c r="Q617" s="117">
        <v>7301136400</v>
      </c>
      <c r="R617" s="116"/>
      <c r="S617" s="117">
        <f t="shared" si="22"/>
        <v>7301136400</v>
      </c>
      <c r="T617" s="118"/>
      <c r="U617" s="126">
        <f>S617/درآمد!$F$13</f>
        <v>4.9483516334428131E-3</v>
      </c>
      <c r="X617" s="119"/>
    </row>
    <row r="618" spans="1:24" ht="19.5" customHeight="1">
      <c r="A618" s="24" t="s">
        <v>794</v>
      </c>
      <c r="C618" s="117">
        <v>0</v>
      </c>
      <c r="D618" s="116"/>
      <c r="E618" s="117">
        <v>-1</v>
      </c>
      <c r="F618" s="116"/>
      <c r="G618" s="117">
        <v>1</v>
      </c>
      <c r="H618" s="116"/>
      <c r="I618" s="117">
        <f t="shared" si="21"/>
        <v>0</v>
      </c>
      <c r="J618" s="116"/>
      <c r="K618" s="124">
        <f>I618/درآمد!$F$13</f>
        <v>0</v>
      </c>
      <c r="L618" s="116"/>
      <c r="M618" s="117">
        <v>0</v>
      </c>
      <c r="N618" s="116"/>
      <c r="O618" s="117">
        <v>0</v>
      </c>
      <c r="P618" s="116"/>
      <c r="Q618" s="117">
        <v>8188196534</v>
      </c>
      <c r="R618" s="116"/>
      <c r="S618" s="117">
        <f t="shared" si="22"/>
        <v>8188196534</v>
      </c>
      <c r="T618" s="118"/>
      <c r="U618" s="126">
        <f>S618/درآمد!$F$13</f>
        <v>5.5495574214953275E-3</v>
      </c>
      <c r="X618" s="119"/>
    </row>
    <row r="619" spans="1:24" ht="19.5" customHeight="1">
      <c r="A619" s="24" t="s">
        <v>795</v>
      </c>
      <c r="C619" s="117">
        <v>0</v>
      </c>
      <c r="D619" s="116"/>
      <c r="E619" s="117">
        <v>0</v>
      </c>
      <c r="F619" s="116"/>
      <c r="G619" s="117">
        <v>0</v>
      </c>
      <c r="H619" s="116"/>
      <c r="I619" s="117">
        <f t="shared" si="21"/>
        <v>0</v>
      </c>
      <c r="J619" s="116"/>
      <c r="K619" s="124">
        <f>I619/درآمد!$F$13</f>
        <v>0</v>
      </c>
      <c r="L619" s="116"/>
      <c r="M619" s="117">
        <v>0</v>
      </c>
      <c r="N619" s="116"/>
      <c r="O619" s="117">
        <v>0</v>
      </c>
      <c r="P619" s="116"/>
      <c r="Q619" s="117">
        <v>9464726407</v>
      </c>
      <c r="R619" s="116"/>
      <c r="S619" s="117">
        <f t="shared" si="22"/>
        <v>9464726407</v>
      </c>
      <c r="T619" s="118"/>
      <c r="U619" s="126">
        <f>S619/درآمد!$F$13</f>
        <v>6.4147266686002159E-3</v>
      </c>
      <c r="X619" s="119"/>
    </row>
    <row r="620" spans="1:24" ht="19.5" customHeight="1">
      <c r="A620" s="24" t="s">
        <v>796</v>
      </c>
      <c r="C620" s="117">
        <v>0</v>
      </c>
      <c r="D620" s="116"/>
      <c r="E620" s="117">
        <v>0</v>
      </c>
      <c r="F620" s="116"/>
      <c r="G620" s="117">
        <v>0</v>
      </c>
      <c r="H620" s="116"/>
      <c r="I620" s="117">
        <f t="shared" si="21"/>
        <v>0</v>
      </c>
      <c r="J620" s="116"/>
      <c r="K620" s="124">
        <f>I620/درآمد!$F$13</f>
        <v>0</v>
      </c>
      <c r="L620" s="116"/>
      <c r="M620" s="117">
        <v>0</v>
      </c>
      <c r="N620" s="116"/>
      <c r="O620" s="117">
        <v>0</v>
      </c>
      <c r="P620" s="116"/>
      <c r="Q620" s="117">
        <v>11475360453</v>
      </c>
      <c r="R620" s="116"/>
      <c r="S620" s="117">
        <f t="shared" si="22"/>
        <v>11475360453</v>
      </c>
      <c r="T620" s="118"/>
      <c r="U620" s="126">
        <f>S620/درآمد!$F$13</f>
        <v>7.7774356663090974E-3</v>
      </c>
      <c r="X620" s="119"/>
    </row>
    <row r="621" spans="1:24" ht="19.5" customHeight="1">
      <c r="A621" s="24" t="s">
        <v>797</v>
      </c>
      <c r="C621" s="117">
        <v>0</v>
      </c>
      <c r="D621" s="116"/>
      <c r="E621" s="117">
        <v>0</v>
      </c>
      <c r="F621" s="116"/>
      <c r="G621" s="117">
        <v>0</v>
      </c>
      <c r="H621" s="116"/>
      <c r="I621" s="117">
        <f t="shared" si="21"/>
        <v>0</v>
      </c>
      <c r="J621" s="116"/>
      <c r="K621" s="124">
        <f>I621/درآمد!$F$13</f>
        <v>0</v>
      </c>
      <c r="L621" s="116"/>
      <c r="M621" s="117">
        <v>0</v>
      </c>
      <c r="N621" s="116"/>
      <c r="O621" s="117">
        <v>0</v>
      </c>
      <c r="P621" s="116"/>
      <c r="Q621" s="117">
        <v>16539301468</v>
      </c>
      <c r="R621" s="116"/>
      <c r="S621" s="117">
        <f t="shared" si="22"/>
        <v>16539301468</v>
      </c>
      <c r="T621" s="118"/>
      <c r="U621" s="126">
        <f>S621/درآمد!$F$13</f>
        <v>1.1209526154747761E-2</v>
      </c>
      <c r="X621" s="119"/>
    </row>
    <row r="622" spans="1:24" ht="19.5" customHeight="1">
      <c r="A622" s="24" t="s">
        <v>798</v>
      </c>
      <c r="C622" s="117">
        <v>0</v>
      </c>
      <c r="D622" s="116"/>
      <c r="E622" s="117">
        <v>0</v>
      </c>
      <c r="F622" s="116"/>
      <c r="G622" s="117">
        <v>0</v>
      </c>
      <c r="H622" s="116"/>
      <c r="I622" s="117">
        <f t="shared" si="21"/>
        <v>0</v>
      </c>
      <c r="J622" s="116"/>
      <c r="K622" s="124">
        <f>I622/درآمد!$F$13</f>
        <v>0</v>
      </c>
      <c r="L622" s="116"/>
      <c r="M622" s="117">
        <v>0</v>
      </c>
      <c r="N622" s="116"/>
      <c r="O622" s="117">
        <v>0</v>
      </c>
      <c r="P622" s="116"/>
      <c r="Q622" s="117">
        <v>79646516594</v>
      </c>
      <c r="R622" s="116"/>
      <c r="S622" s="117">
        <f t="shared" si="22"/>
        <v>79646516594</v>
      </c>
      <c r="T622" s="118"/>
      <c r="U622" s="126">
        <f>S622/درآمد!$F$13</f>
        <v>5.3980496856071612E-2</v>
      </c>
      <c r="X622" s="119"/>
    </row>
    <row r="623" spans="1:24" ht="19.5" customHeight="1">
      <c r="A623" s="24" t="s">
        <v>799</v>
      </c>
      <c r="C623" s="117">
        <v>0</v>
      </c>
      <c r="D623" s="116"/>
      <c r="E623" s="117">
        <v>0</v>
      </c>
      <c r="F623" s="116"/>
      <c r="G623" s="117">
        <v>0</v>
      </c>
      <c r="H623" s="116"/>
      <c r="I623" s="117">
        <f t="shared" si="21"/>
        <v>0</v>
      </c>
      <c r="J623" s="116"/>
      <c r="K623" s="124">
        <f>I623/درآمد!$F$13</f>
        <v>0</v>
      </c>
      <c r="L623" s="116"/>
      <c r="M623" s="117">
        <v>0</v>
      </c>
      <c r="N623" s="116"/>
      <c r="O623" s="117">
        <v>0</v>
      </c>
      <c r="P623" s="116"/>
      <c r="Q623" s="117">
        <v>-1506465200</v>
      </c>
      <c r="R623" s="116"/>
      <c r="S623" s="117">
        <f t="shared" si="22"/>
        <v>-1506465200</v>
      </c>
      <c r="T623" s="118"/>
      <c r="U623" s="126">
        <f>S623/درآمد!$F$13</f>
        <v>-1.0210081177424316E-3</v>
      </c>
      <c r="X623" s="119"/>
    </row>
    <row r="624" spans="1:24" ht="19.5" customHeight="1">
      <c r="A624" s="24" t="s">
        <v>720</v>
      </c>
      <c r="C624" s="117">
        <v>0</v>
      </c>
      <c r="D624" s="116"/>
      <c r="E624" s="117">
        <v>0</v>
      </c>
      <c r="F624" s="116"/>
      <c r="G624" s="117">
        <v>0</v>
      </c>
      <c r="H624" s="116"/>
      <c r="I624" s="117">
        <f t="shared" si="21"/>
        <v>0</v>
      </c>
      <c r="J624" s="116"/>
      <c r="K624" s="124">
        <f>I624/درآمد!$F$13</f>
        <v>0</v>
      </c>
      <c r="L624" s="116"/>
      <c r="M624" s="117">
        <v>0</v>
      </c>
      <c r="N624" s="116"/>
      <c r="O624" s="117">
        <v>0</v>
      </c>
      <c r="P624" s="116"/>
      <c r="Q624" s="117">
        <v>-1292244405</v>
      </c>
      <c r="R624" s="116"/>
      <c r="S624" s="117">
        <f t="shared" si="22"/>
        <v>-1292244405</v>
      </c>
      <c r="T624" s="118"/>
      <c r="U624" s="126">
        <f>S624/درآمد!$F$13</f>
        <v>-8.7581978502539496E-4</v>
      </c>
      <c r="X624" s="119"/>
    </row>
    <row r="625" spans="1:24" ht="19.5" customHeight="1">
      <c r="A625" s="24" t="s">
        <v>719</v>
      </c>
      <c r="C625" s="117">
        <v>0</v>
      </c>
      <c r="D625" s="116"/>
      <c r="E625" s="117">
        <v>0</v>
      </c>
      <c r="F625" s="116"/>
      <c r="G625" s="117">
        <v>0</v>
      </c>
      <c r="H625" s="116"/>
      <c r="I625" s="117">
        <f t="shared" si="21"/>
        <v>0</v>
      </c>
      <c r="J625" s="116"/>
      <c r="K625" s="124">
        <f>I625/درآمد!$F$13</f>
        <v>0</v>
      </c>
      <c r="L625" s="116"/>
      <c r="M625" s="117">
        <v>0</v>
      </c>
      <c r="N625" s="116"/>
      <c r="O625" s="117">
        <v>0</v>
      </c>
      <c r="P625" s="116"/>
      <c r="Q625" s="117">
        <v>-1148802715</v>
      </c>
      <c r="R625" s="116"/>
      <c r="S625" s="117">
        <f t="shared" si="22"/>
        <v>-1148802715</v>
      </c>
      <c r="T625" s="118"/>
      <c r="U625" s="126">
        <f>S625/درآمد!$F$13</f>
        <v>-7.7860205313706895E-4</v>
      </c>
      <c r="X625" s="119"/>
    </row>
    <row r="626" spans="1:24" ht="19.5" customHeight="1">
      <c r="A626" s="24" t="s">
        <v>721</v>
      </c>
      <c r="C626" s="117">
        <v>0</v>
      </c>
      <c r="D626" s="116"/>
      <c r="E626" s="117">
        <v>0</v>
      </c>
      <c r="F626" s="116"/>
      <c r="G626" s="117">
        <v>0</v>
      </c>
      <c r="H626" s="116"/>
      <c r="I626" s="117">
        <f t="shared" si="21"/>
        <v>0</v>
      </c>
      <c r="J626" s="116"/>
      <c r="K626" s="124">
        <f>I626/درآمد!$F$13</f>
        <v>0</v>
      </c>
      <c r="L626" s="116"/>
      <c r="M626" s="117">
        <v>0</v>
      </c>
      <c r="N626" s="116"/>
      <c r="O626" s="117">
        <v>0</v>
      </c>
      <c r="P626" s="116"/>
      <c r="Q626" s="117">
        <v>-1006613100</v>
      </c>
      <c r="R626" s="116"/>
      <c r="S626" s="117">
        <f t="shared" si="22"/>
        <v>-1006613100</v>
      </c>
      <c r="T626" s="118"/>
      <c r="U626" s="126">
        <f>S626/درآمد!$F$13</f>
        <v>-6.8223291618410716E-4</v>
      </c>
      <c r="X626" s="119"/>
    </row>
    <row r="627" spans="1:24" ht="19.5" customHeight="1">
      <c r="A627" s="24" t="s">
        <v>800</v>
      </c>
      <c r="C627" s="117">
        <v>0</v>
      </c>
      <c r="D627" s="116"/>
      <c r="E627" s="117">
        <v>0</v>
      </c>
      <c r="F627" s="116"/>
      <c r="G627" s="117">
        <v>0</v>
      </c>
      <c r="H627" s="116"/>
      <c r="I627" s="117">
        <f t="shared" si="21"/>
        <v>0</v>
      </c>
      <c r="J627" s="116"/>
      <c r="K627" s="124">
        <f>I627/درآمد!$F$13</f>
        <v>0</v>
      </c>
      <c r="L627" s="116"/>
      <c r="M627" s="117">
        <v>0</v>
      </c>
      <c r="N627" s="116"/>
      <c r="O627" s="117">
        <v>0</v>
      </c>
      <c r="P627" s="116"/>
      <c r="Q627" s="117">
        <v>-329940611</v>
      </c>
      <c r="R627" s="116"/>
      <c r="S627" s="117">
        <f t="shared" si="22"/>
        <v>-329940611</v>
      </c>
      <c r="T627" s="118"/>
      <c r="U627" s="126">
        <f>S627/درآمد!$F$13</f>
        <v>-2.2361754005595206E-4</v>
      </c>
      <c r="X627" s="119"/>
    </row>
    <row r="628" spans="1:24" ht="19.5" customHeight="1">
      <c r="A628" s="24" t="s">
        <v>803</v>
      </c>
      <c r="C628" s="117">
        <v>0</v>
      </c>
      <c r="D628" s="116"/>
      <c r="E628" s="117">
        <v>9090757552</v>
      </c>
      <c r="F628" s="116"/>
      <c r="G628" s="117">
        <v>0</v>
      </c>
      <c r="H628" s="116"/>
      <c r="I628" s="117">
        <f t="shared" si="21"/>
        <v>9090757552</v>
      </c>
      <c r="J628" s="116"/>
      <c r="K628" s="124">
        <f>I628/درآمد!$F$13</f>
        <v>6.1612689473479485E-3</v>
      </c>
      <c r="L628" s="116"/>
      <c r="M628" s="117">
        <v>0</v>
      </c>
      <c r="N628" s="116"/>
      <c r="O628" s="117">
        <v>0</v>
      </c>
      <c r="P628" s="116"/>
      <c r="Q628" s="117">
        <v>0</v>
      </c>
      <c r="R628" s="116"/>
      <c r="S628" s="117">
        <f>M628+O628+Q628</f>
        <v>0</v>
      </c>
      <c r="T628" s="118"/>
      <c r="U628" s="126">
        <f>S628/درآمد!$F$13</f>
        <v>0</v>
      </c>
      <c r="X628" s="119"/>
    </row>
    <row r="629" spans="1:24" ht="19.5" customHeight="1">
      <c r="A629" s="24" t="s">
        <v>804</v>
      </c>
      <c r="C629" s="117">
        <v>0</v>
      </c>
      <c r="D629" s="116"/>
      <c r="E629" s="117">
        <v>9219505161</v>
      </c>
      <c r="F629" s="116"/>
      <c r="G629" s="117">
        <v>0</v>
      </c>
      <c r="H629" s="116"/>
      <c r="I629" s="117">
        <f t="shared" si="21"/>
        <v>9219505161</v>
      </c>
      <c r="J629" s="116"/>
      <c r="K629" s="124">
        <f>I629/درآمد!$F$13</f>
        <v>6.2485277528808794E-3</v>
      </c>
      <c r="L629" s="116"/>
      <c r="M629" s="117">
        <v>0</v>
      </c>
      <c r="N629" s="116"/>
      <c r="O629" s="117">
        <v>0</v>
      </c>
      <c r="P629" s="116"/>
      <c r="Q629" s="117">
        <v>0</v>
      </c>
      <c r="R629" s="116"/>
      <c r="S629" s="117"/>
      <c r="T629" s="118"/>
      <c r="U629" s="126">
        <f>S629/درآمد!$F$13</f>
        <v>0</v>
      </c>
      <c r="X629" s="119"/>
    </row>
    <row r="630" spans="1:24" ht="19.5" customHeight="1">
      <c r="A630" s="24" t="s">
        <v>805</v>
      </c>
      <c r="C630" s="117">
        <v>0</v>
      </c>
      <c r="D630" s="116"/>
      <c r="E630" s="117">
        <v>11395942441</v>
      </c>
      <c r="F630" s="116"/>
      <c r="G630" s="117">
        <v>0</v>
      </c>
      <c r="H630" s="116"/>
      <c r="I630" s="117">
        <f t="shared" si="21"/>
        <v>11395942441</v>
      </c>
      <c r="J630" s="116"/>
      <c r="K630" s="124">
        <f>I630/درآمد!$F$13</f>
        <v>7.723610038643111E-3</v>
      </c>
      <c r="L630" s="116"/>
      <c r="M630" s="117">
        <v>0</v>
      </c>
      <c r="N630" s="116"/>
      <c r="O630" s="117">
        <v>0</v>
      </c>
      <c r="P630" s="116"/>
      <c r="Q630" s="117">
        <v>0</v>
      </c>
      <c r="R630" s="116"/>
      <c r="S630" s="117"/>
      <c r="T630" s="118"/>
      <c r="U630" s="126">
        <f>S630/درآمد!$F$13</f>
        <v>0</v>
      </c>
      <c r="X630" s="119"/>
    </row>
    <row r="631" spans="1:24" ht="19.5" customHeight="1">
      <c r="A631" s="24" t="s">
        <v>806</v>
      </c>
      <c r="C631" s="117">
        <v>0</v>
      </c>
      <c r="D631" s="116"/>
      <c r="E631" s="117">
        <v>2182677</v>
      </c>
      <c r="F631" s="116"/>
      <c r="G631" s="117">
        <v>0</v>
      </c>
      <c r="H631" s="116"/>
      <c r="I631" s="117">
        <f t="shared" si="21"/>
        <v>2182677</v>
      </c>
      <c r="J631" s="116"/>
      <c r="K631" s="124">
        <f>I631/درآمد!$F$13</f>
        <v>1.4793112614945885E-6</v>
      </c>
      <c r="L631" s="116"/>
      <c r="M631" s="117">
        <v>0</v>
      </c>
      <c r="N631" s="116"/>
      <c r="O631" s="117">
        <v>0</v>
      </c>
      <c r="P631" s="116"/>
      <c r="Q631" s="117">
        <v>0</v>
      </c>
      <c r="R631" s="116"/>
      <c r="S631" s="117"/>
      <c r="T631" s="118"/>
      <c r="U631" s="126">
        <f>S631/درآمد!$F$13</f>
        <v>0</v>
      </c>
      <c r="X631" s="119"/>
    </row>
    <row r="632" spans="1:24" ht="19.5" customHeight="1">
      <c r="A632" s="24" t="s">
        <v>807</v>
      </c>
      <c r="C632" s="117">
        <v>0</v>
      </c>
      <c r="D632" s="116"/>
      <c r="E632" s="117">
        <v>-3880225778</v>
      </c>
      <c r="F632" s="116"/>
      <c r="G632" s="117">
        <v>0</v>
      </c>
      <c r="H632" s="116"/>
      <c r="I632" s="117">
        <f t="shared" si="21"/>
        <v>-3880225778</v>
      </c>
      <c r="J632" s="116"/>
      <c r="K632" s="124">
        <f>I632/درآمد!$F$13</f>
        <v>-2.629826442729273E-3</v>
      </c>
      <c r="L632" s="116"/>
      <c r="M632" s="117">
        <v>0</v>
      </c>
      <c r="N632" s="116"/>
      <c r="O632" s="117">
        <v>0</v>
      </c>
      <c r="P632" s="116"/>
      <c r="Q632" s="117">
        <v>0</v>
      </c>
      <c r="R632" s="116"/>
      <c r="S632" s="117"/>
      <c r="T632" s="118"/>
      <c r="U632" s="126">
        <f>S632/درآمد!$F$13</f>
        <v>0</v>
      </c>
      <c r="X632" s="119"/>
    </row>
    <row r="633" spans="1:24" ht="21.75" customHeight="1" thickBot="1">
      <c r="A633" s="26"/>
      <c r="C633" s="120">
        <f>SUM(C9:C632)</f>
        <v>906881920</v>
      </c>
      <c r="D633" s="116"/>
      <c r="E633" s="120">
        <f>SUM(E9:E632)</f>
        <v>-233791862570</v>
      </c>
      <c r="F633" s="116"/>
      <c r="G633" s="120">
        <f>SUM(G9:G632)</f>
        <v>236405608191</v>
      </c>
      <c r="H633" s="116"/>
      <c r="I633" s="120">
        <f>SUM(I9:I632)</f>
        <v>3520627541</v>
      </c>
      <c r="J633" s="116"/>
      <c r="K633" s="125">
        <f>SUM(K9:K632)</f>
        <v>2.38610842049893E-3</v>
      </c>
      <c r="L633" s="116"/>
      <c r="M633" s="120">
        <f>SUM(M9:M632)</f>
        <v>160743625470</v>
      </c>
      <c r="N633" s="116"/>
      <c r="O633" s="120">
        <f>SUM(O9:O632)</f>
        <v>136856687886</v>
      </c>
      <c r="P633" s="116"/>
      <c r="Q633" s="120">
        <f>SUM(Q9:Q632)</f>
        <v>854401740973</v>
      </c>
      <c r="R633" s="116"/>
      <c r="S633" s="120">
        <f>SUM(S9:S632)</f>
        <v>1152002054329</v>
      </c>
      <c r="T633" s="118"/>
      <c r="U633" s="125">
        <f>SUM(U9:U632)</f>
        <v>0.78077040818856425</v>
      </c>
    </row>
    <row r="634" spans="1:24" ht="19.5" thickTop="1">
      <c r="C634" s="33"/>
      <c r="G634" s="33"/>
      <c r="I634" s="119"/>
      <c r="M634" s="25"/>
      <c r="O634" s="33"/>
      <c r="Q634" s="33"/>
      <c r="S634" s="119"/>
    </row>
    <row r="635" spans="1:24" ht="18.75">
      <c r="C635" s="119"/>
      <c r="E635" s="119"/>
      <c r="G635" s="33"/>
      <c r="M635" s="25"/>
      <c r="O635" s="25"/>
      <c r="Q635" s="25"/>
    </row>
    <row r="636" spans="1:24" ht="18.75">
      <c r="G636" s="33"/>
      <c r="O636" s="25"/>
    </row>
    <row r="637" spans="1:24" ht="18.75">
      <c r="G637" s="119"/>
      <c r="M637" s="96"/>
      <c r="N637" s="96"/>
      <c r="O637" s="25"/>
    </row>
    <row r="638" spans="1:24">
      <c r="O638" s="33"/>
    </row>
  </sheetData>
  <mergeCells count="11">
    <mergeCell ref="Q8:R8"/>
    <mergeCell ref="S8:T8"/>
    <mergeCell ref="M637:N637"/>
    <mergeCell ref="A1:U1"/>
    <mergeCell ref="A2:U2"/>
    <mergeCell ref="A3:U3"/>
    <mergeCell ref="C6:K6"/>
    <mergeCell ref="M6:U6"/>
    <mergeCell ref="I7:K7"/>
    <mergeCell ref="S7:U7"/>
    <mergeCell ref="U8:V8"/>
  </mergeCells>
  <pageMargins left="0.39" right="0.39" top="0.39" bottom="0.39" header="0" footer="0"/>
  <pageSetup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12"/>
  <sheetViews>
    <sheetView rightToLeft="1" view="pageBreakPreview" zoomScale="87" zoomScaleNormal="100" zoomScaleSheetLayoutView="87" workbookViewId="0">
      <selection activeCell="L36" sqref="L36"/>
    </sheetView>
  </sheetViews>
  <sheetFormatPr defaultRowHeight="12.75"/>
  <cols>
    <col min="1" max="1" width="6.42578125" style="6" bestFit="1" customWidth="1"/>
    <col min="2" max="2" width="18.140625" style="6" customWidth="1"/>
    <col min="3" max="3" width="1.28515625" style="6" customWidth="1"/>
    <col min="4" max="4" width="16.28515625" style="6" bestFit="1" customWidth="1"/>
    <col min="5" max="5" width="1.28515625" style="6" customWidth="1"/>
    <col min="6" max="6" width="15.42578125" style="6" bestFit="1" customWidth="1"/>
    <col min="7" max="7" width="1.28515625" style="6" customWidth="1"/>
    <col min="8" max="8" width="11.140625" style="6" bestFit="1" customWidth="1"/>
    <col min="9" max="9" width="1.28515625" style="6" customWidth="1"/>
    <col min="10" max="10" width="5.140625" style="6" bestFit="1" customWidth="1"/>
    <col min="11" max="11" width="1.28515625" style="6" customWidth="1"/>
    <col min="12" max="12" width="17.28515625" style="6" bestFit="1" customWidth="1"/>
    <col min="13" max="13" width="1.28515625" style="6" customWidth="1"/>
    <col min="14" max="14" width="16.28515625" style="6" customWidth="1"/>
    <col min="15" max="15" width="1.42578125" style="6" customWidth="1"/>
    <col min="16" max="16" width="15.42578125" style="6" bestFit="1" customWidth="1"/>
    <col min="17" max="17" width="1.28515625" style="6" customWidth="1"/>
    <col min="18" max="18" width="12.42578125" style="6" bestFit="1" customWidth="1"/>
    <col min="19" max="19" width="1.28515625" style="6" customWidth="1"/>
    <col min="20" max="20" width="12.42578125" style="6" bestFit="1" customWidth="1"/>
    <col min="21" max="21" width="1.28515625" style="6" customWidth="1"/>
    <col min="22" max="22" width="17.28515625" style="6" bestFit="1" customWidth="1"/>
    <col min="23" max="23" width="0.28515625" style="6" customWidth="1"/>
    <col min="24" max="16384" width="9.140625" style="6"/>
  </cols>
  <sheetData>
    <row r="1" spans="1:22" ht="29.1" customHeight="1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21.75" customHeight="1">
      <c r="A2" s="82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2" ht="21.7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2" ht="14.45" customHeight="1"/>
    <row r="5" spans="1:22" ht="14.45" customHeight="1">
      <c r="A5" s="7" t="s">
        <v>259</v>
      </c>
      <c r="B5" s="91" t="s">
        <v>260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22" ht="14.45" customHeight="1">
      <c r="D6" s="87" t="s">
        <v>215</v>
      </c>
      <c r="E6" s="87"/>
      <c r="F6" s="87"/>
      <c r="G6" s="87"/>
      <c r="H6" s="87"/>
      <c r="I6" s="87"/>
      <c r="J6" s="87"/>
      <c r="K6" s="87"/>
      <c r="L6" s="87"/>
      <c r="N6" s="87" t="s">
        <v>216</v>
      </c>
      <c r="O6" s="101"/>
      <c r="P6" s="87"/>
      <c r="Q6" s="87"/>
      <c r="R6" s="87"/>
      <c r="S6" s="87"/>
      <c r="T6" s="87"/>
      <c r="U6" s="87"/>
      <c r="V6" s="87"/>
    </row>
    <row r="7" spans="1:22" ht="14.45" customHeight="1">
      <c r="D7" s="8"/>
      <c r="E7" s="8"/>
      <c r="F7" s="8"/>
      <c r="G7" s="8"/>
      <c r="H7" s="8"/>
      <c r="I7" s="8"/>
      <c r="J7" s="90" t="s">
        <v>52</v>
      </c>
      <c r="K7" s="90"/>
      <c r="L7" s="90"/>
      <c r="N7" s="8"/>
      <c r="O7" s="8"/>
      <c r="P7" s="8"/>
      <c r="Q7" s="8"/>
      <c r="R7" s="8"/>
      <c r="S7" s="8"/>
      <c r="T7" s="90" t="s">
        <v>52</v>
      </c>
      <c r="U7" s="90"/>
      <c r="V7" s="90"/>
    </row>
    <row r="8" spans="1:22" ht="14.45" customHeight="1">
      <c r="A8" s="87" t="s">
        <v>155</v>
      </c>
      <c r="B8" s="87"/>
      <c r="D8" s="2" t="s">
        <v>261</v>
      </c>
      <c r="F8" s="2" t="s">
        <v>219</v>
      </c>
      <c r="H8" s="2" t="s">
        <v>220</v>
      </c>
      <c r="J8" s="3" t="s">
        <v>195</v>
      </c>
      <c r="K8" s="8"/>
      <c r="L8" s="3" t="s">
        <v>203</v>
      </c>
      <c r="N8" s="2" t="s">
        <v>261</v>
      </c>
      <c r="O8" s="36"/>
      <c r="P8" s="36" t="s">
        <v>219</v>
      </c>
      <c r="R8" s="2" t="s">
        <v>220</v>
      </c>
      <c r="T8" s="3" t="s">
        <v>195</v>
      </c>
      <c r="U8" s="8"/>
      <c r="V8" s="3" t="s">
        <v>203</v>
      </c>
    </row>
    <row r="9" spans="1:22" ht="21.75" customHeight="1">
      <c r="A9" s="88" t="s">
        <v>262</v>
      </c>
      <c r="B9" s="88"/>
      <c r="D9" s="38">
        <v>0</v>
      </c>
      <c r="F9" s="38">
        <v>0</v>
      </c>
      <c r="H9" s="38">
        <v>0</v>
      </c>
      <c r="J9" s="38">
        <v>0</v>
      </c>
      <c r="L9" s="39">
        <v>0</v>
      </c>
      <c r="N9" s="38">
        <v>0</v>
      </c>
      <c r="O9" s="10"/>
      <c r="P9" s="10">
        <v>0</v>
      </c>
      <c r="R9" s="40">
        <v>-91137000</v>
      </c>
      <c r="S9" s="41"/>
      <c r="T9" s="40">
        <v>-91137000</v>
      </c>
      <c r="U9" s="41"/>
      <c r="V9" s="55">
        <f>(T9/درآمد!F13)*100</f>
        <v>-6.176818211711229E-3</v>
      </c>
    </row>
    <row r="10" spans="1:22" ht="21.75" customHeight="1" thickBot="1">
      <c r="A10" s="86"/>
      <c r="B10" s="86"/>
      <c r="D10" s="18">
        <v>0</v>
      </c>
      <c r="F10" s="18">
        <v>0</v>
      </c>
      <c r="H10" s="18">
        <v>0</v>
      </c>
      <c r="J10" s="18">
        <v>0</v>
      </c>
      <c r="L10" s="19">
        <v>0</v>
      </c>
      <c r="N10" s="18">
        <v>0</v>
      </c>
      <c r="O10" s="18"/>
      <c r="P10" s="18">
        <v>0</v>
      </c>
      <c r="R10" s="42">
        <f>SUM(R9)</f>
        <v>-91137000</v>
      </c>
      <c r="S10" s="41"/>
      <c r="T10" s="42">
        <f>SUM(T9)</f>
        <v>-91137000</v>
      </c>
      <c r="U10" s="41"/>
      <c r="V10" s="56">
        <f>SUM(V9)</f>
        <v>-6.176818211711229E-3</v>
      </c>
    </row>
    <row r="11" spans="1:22" ht="13.5" thickTop="1">
      <c r="R11" s="43"/>
    </row>
    <row r="12" spans="1:22">
      <c r="R12" s="43"/>
    </row>
  </sheetData>
  <mergeCells count="11">
    <mergeCell ref="A1:V1"/>
    <mergeCell ref="A2:V2"/>
    <mergeCell ref="A3:V3"/>
    <mergeCell ref="B5:V5"/>
    <mergeCell ref="D6:L6"/>
    <mergeCell ref="N6:V6"/>
    <mergeCell ref="A10:B10"/>
    <mergeCell ref="J7:L7"/>
    <mergeCell ref="T7:V7"/>
    <mergeCell ref="A8:B8"/>
    <mergeCell ref="A9:B9"/>
  </mergeCells>
  <pageMargins left="0.39" right="0.39" top="0.39" bottom="0.39" header="0" footer="0"/>
  <pageSetup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0</vt:lpstr>
      <vt:lpstr>سهام</vt:lpstr>
      <vt:lpstr>اوراق</vt:lpstr>
      <vt:lpstr>اوراق مشتقه</vt:lpstr>
      <vt:lpstr>تعدیل قیمت</vt:lpstr>
      <vt:lpstr>سپرده</vt:lpstr>
      <vt:lpstr>درآمد</vt:lpstr>
      <vt:lpstr>1-2</vt:lpstr>
      <vt:lpstr>2-2</vt:lpstr>
      <vt:lpstr>3-2</vt:lpstr>
      <vt:lpstr>4-2</vt:lpstr>
      <vt:lpstr>5-2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تغییر قیمت اوراق</vt:lpstr>
      <vt:lpstr>سود ترجیحی</vt:lpstr>
      <vt:lpstr>'1-2'!Print_Area</vt:lpstr>
      <vt:lpstr>'2-2'!Print_Area</vt:lpstr>
      <vt:lpstr>'3-2'!Print_Area</vt:lpstr>
      <vt:lpstr>'4-2'!Print_Area</vt:lpstr>
      <vt:lpstr>'5-2'!Print_Area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تغییر قیمت اوراق'!Print_Area</vt:lpstr>
      <vt:lpstr>'درآمد سود سهام'!Print_Area</vt:lpstr>
      <vt:lpstr>'درآمد ناشی از فروش'!Print_Area</vt:lpstr>
      <vt:lpstr>سپرده!Print_Area</vt:lpstr>
      <vt:lpstr>'سود اوراق بهادار'!Print_Area</vt:lpstr>
      <vt:lpstr>'سود ترجیحی'!Print_Area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Mohammad Nikomaram</dc:creator>
  <dc:description/>
  <cp:lastModifiedBy>Mohammad Nikomaram</cp:lastModifiedBy>
  <dcterms:created xsi:type="dcterms:W3CDTF">2025-04-26T11:11:31Z</dcterms:created>
  <dcterms:modified xsi:type="dcterms:W3CDTF">2025-04-30T12:31:19Z</dcterms:modified>
</cp:coreProperties>
</file>